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esktop\MCM\"/>
    </mc:Choice>
  </mc:AlternateContent>
  <xr:revisionPtr revIDLastSave="0" documentId="13_ncr:1_{BB6A59B6-F22D-4CA7-9A66-BE2BD72A74E0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onohulled Sailboats " sheetId="9" r:id="rId1"/>
    <sheet name="Catamarans" sheetId="10" r:id="rId2"/>
    <sheet name="Sheet1" sheetId="11" r:id="rId3"/>
    <sheet name="Sheet2" sheetId="12" r:id="rId4"/>
  </sheets>
  <definedNames>
    <definedName name="_xlnm._FilterDatabase" localSheetId="0" hidden="1">'Monohulled Sailboats '!#REF!</definedName>
  </definedNames>
  <calcPr calcId="181029"/>
</workbook>
</file>

<file path=xl/calcChain.xml><?xml version="1.0" encoding="utf-8"?>
<calcChain xmlns="http://schemas.openxmlformats.org/spreadsheetml/2006/main">
  <c r="R201" i="11" l="1"/>
  <c r="R200" i="11"/>
  <c r="R199" i="11"/>
  <c r="R198" i="11"/>
  <c r="R197" i="11"/>
  <c r="Q198" i="11"/>
  <c r="Q199" i="11"/>
  <c r="Q200" i="11"/>
  <c r="Q201" i="11"/>
  <c r="Q197" i="11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1036" i="9"/>
  <c r="P1037" i="9"/>
  <c r="P1038" i="9"/>
  <c r="P1039" i="9"/>
  <c r="P1040" i="9"/>
  <c r="P1041" i="9"/>
  <c r="P1042" i="9"/>
  <c r="P1043" i="9"/>
  <c r="P1044" i="9"/>
  <c r="P1045" i="9"/>
  <c r="P1046" i="9"/>
  <c r="P1047" i="9"/>
  <c r="P1048" i="9"/>
  <c r="P1049" i="9"/>
  <c r="P1050" i="9"/>
  <c r="P1051" i="9"/>
  <c r="P1052" i="9"/>
  <c r="P1053" i="9"/>
  <c r="P1054" i="9"/>
  <c r="P1055" i="9"/>
  <c r="P1056" i="9"/>
  <c r="P1057" i="9"/>
  <c r="P1058" i="9"/>
  <c r="P1059" i="9"/>
  <c r="P1060" i="9"/>
  <c r="P1061" i="9"/>
  <c r="P1062" i="9"/>
  <c r="P1063" i="9"/>
  <c r="P1064" i="9"/>
  <c r="P1065" i="9"/>
  <c r="P1066" i="9"/>
  <c r="P1067" i="9"/>
  <c r="P1068" i="9"/>
  <c r="P1069" i="9"/>
  <c r="P1070" i="9"/>
  <c r="P1071" i="9"/>
  <c r="P1072" i="9"/>
  <c r="P1073" i="9"/>
  <c r="P1074" i="9"/>
  <c r="P1075" i="9"/>
  <c r="P1076" i="9"/>
  <c r="P1077" i="9"/>
  <c r="P1078" i="9"/>
  <c r="P1079" i="9"/>
  <c r="P1080" i="9"/>
  <c r="P1081" i="9"/>
  <c r="P1082" i="9"/>
  <c r="P1083" i="9"/>
  <c r="P1084" i="9"/>
  <c r="P1085" i="9"/>
  <c r="P1086" i="9"/>
  <c r="P1087" i="9"/>
  <c r="P1088" i="9"/>
  <c r="P1089" i="9"/>
  <c r="P1090" i="9"/>
  <c r="P1091" i="9"/>
  <c r="P1092" i="9"/>
  <c r="P1093" i="9"/>
  <c r="P1094" i="9"/>
  <c r="P1095" i="9"/>
  <c r="P1096" i="9"/>
  <c r="P1097" i="9"/>
  <c r="P1098" i="9"/>
  <c r="P1099" i="9"/>
  <c r="P1100" i="9"/>
  <c r="P1101" i="9"/>
  <c r="P1102" i="9"/>
  <c r="P1103" i="9"/>
  <c r="P1104" i="9"/>
  <c r="P1105" i="9"/>
  <c r="P1106" i="9"/>
  <c r="P1107" i="9"/>
  <c r="P1108" i="9"/>
  <c r="P1109" i="9"/>
  <c r="P1110" i="9"/>
  <c r="P1111" i="9"/>
  <c r="P1112" i="9"/>
  <c r="P1113" i="9"/>
  <c r="P1114" i="9"/>
  <c r="P1115" i="9"/>
  <c r="P1116" i="9"/>
  <c r="P1117" i="9"/>
  <c r="P1118" i="9"/>
  <c r="P1119" i="9"/>
  <c r="P1120" i="9"/>
  <c r="P1121" i="9"/>
  <c r="P1122" i="9"/>
  <c r="P1123" i="9"/>
  <c r="P1124" i="9"/>
  <c r="P1125" i="9"/>
  <c r="P1126" i="9"/>
  <c r="P1127" i="9"/>
  <c r="P1128" i="9"/>
  <c r="P1129" i="9"/>
  <c r="P1130" i="9"/>
  <c r="P1131" i="9"/>
  <c r="P1132" i="9"/>
  <c r="P1133" i="9"/>
  <c r="P1134" i="9"/>
  <c r="P1135" i="9"/>
  <c r="P1136" i="9"/>
  <c r="P1137" i="9"/>
  <c r="P1138" i="9"/>
  <c r="P1139" i="9"/>
  <c r="P1140" i="9"/>
  <c r="P1141" i="9"/>
  <c r="P1142" i="9"/>
  <c r="P1143" i="9"/>
  <c r="P1144" i="9"/>
  <c r="P1145" i="9"/>
  <c r="P1146" i="9"/>
  <c r="P1147" i="9"/>
  <c r="P1148" i="9"/>
  <c r="P1149" i="9"/>
  <c r="P1150" i="9"/>
  <c r="P1151" i="9"/>
  <c r="P1152" i="9"/>
  <c r="P1153" i="9"/>
  <c r="P1154" i="9"/>
  <c r="P1155" i="9"/>
  <c r="P1156" i="9"/>
  <c r="P1157" i="9"/>
  <c r="P1158" i="9"/>
  <c r="P1159" i="9"/>
  <c r="P1160" i="9"/>
  <c r="P1161" i="9"/>
  <c r="P1162" i="9"/>
  <c r="P1163" i="9"/>
  <c r="P1164" i="9"/>
  <c r="P1165" i="9"/>
  <c r="P1166" i="9"/>
  <c r="P1167" i="9"/>
  <c r="P1168" i="9"/>
  <c r="P1169" i="9"/>
  <c r="P1170" i="9"/>
  <c r="P1171" i="9"/>
  <c r="P1172" i="9"/>
  <c r="P1173" i="9"/>
  <c r="P1174" i="9"/>
  <c r="P1175" i="9"/>
  <c r="P1176" i="9"/>
  <c r="P1177" i="9"/>
  <c r="P1178" i="9"/>
  <c r="P1179" i="9"/>
  <c r="P1180" i="9"/>
  <c r="P1181" i="9"/>
  <c r="P1182" i="9"/>
  <c r="P1183" i="9"/>
  <c r="P1184" i="9"/>
  <c r="P1185" i="9"/>
  <c r="P1186" i="9"/>
  <c r="P1187" i="9"/>
  <c r="P1188" i="9"/>
  <c r="P1189" i="9"/>
  <c r="P1190" i="9"/>
  <c r="P1191" i="9"/>
  <c r="P1192" i="9"/>
  <c r="P1193" i="9"/>
  <c r="P1194" i="9"/>
  <c r="P1195" i="9"/>
  <c r="P1196" i="9"/>
  <c r="P1197" i="9"/>
  <c r="P1198" i="9"/>
  <c r="P1199" i="9"/>
  <c r="P1200" i="9"/>
  <c r="P1201" i="9"/>
  <c r="P1202" i="9"/>
  <c r="P1203" i="9"/>
  <c r="P1204" i="9"/>
  <c r="P1205" i="9"/>
  <c r="P1206" i="9"/>
  <c r="P1207" i="9"/>
  <c r="P1208" i="9"/>
  <c r="P1209" i="9"/>
  <c r="P1210" i="9"/>
  <c r="P1211" i="9"/>
  <c r="P1212" i="9"/>
  <c r="P1213" i="9"/>
  <c r="P1214" i="9"/>
  <c r="P1215" i="9"/>
  <c r="P1216" i="9"/>
  <c r="P1217" i="9"/>
  <c r="P1218" i="9"/>
  <c r="P1219" i="9"/>
  <c r="P1220" i="9"/>
  <c r="P1221" i="9"/>
  <c r="P1222" i="9"/>
  <c r="P1223" i="9"/>
  <c r="P1224" i="9"/>
  <c r="P1225" i="9"/>
  <c r="P1226" i="9"/>
  <c r="P1227" i="9"/>
  <c r="P1228" i="9"/>
  <c r="P1229" i="9"/>
  <c r="P1230" i="9"/>
  <c r="P1231" i="9"/>
  <c r="P1232" i="9"/>
  <c r="P1233" i="9"/>
  <c r="P1234" i="9"/>
  <c r="P1235" i="9"/>
  <c r="P1236" i="9"/>
  <c r="P1237" i="9"/>
  <c r="P1238" i="9"/>
  <c r="P1239" i="9"/>
  <c r="P1240" i="9"/>
  <c r="P1241" i="9"/>
  <c r="P1242" i="9"/>
  <c r="P1243" i="9"/>
  <c r="P1244" i="9"/>
  <c r="P1245" i="9"/>
  <c r="P1246" i="9"/>
  <c r="P1247" i="9"/>
  <c r="P1248" i="9"/>
  <c r="P1249" i="9"/>
  <c r="P1250" i="9"/>
  <c r="P1251" i="9"/>
  <c r="P1252" i="9"/>
  <c r="P1253" i="9"/>
  <c r="P1254" i="9"/>
  <c r="P1255" i="9"/>
  <c r="P1256" i="9"/>
  <c r="P1257" i="9"/>
  <c r="P1258" i="9"/>
  <c r="P1259" i="9"/>
  <c r="P1260" i="9"/>
  <c r="P1261" i="9"/>
  <c r="P1262" i="9"/>
  <c r="P1263" i="9"/>
  <c r="P1264" i="9"/>
  <c r="P1265" i="9"/>
  <c r="P1266" i="9"/>
  <c r="P1267" i="9"/>
  <c r="P1268" i="9"/>
  <c r="P1269" i="9"/>
  <c r="P1270" i="9"/>
  <c r="P1271" i="9"/>
  <c r="P1272" i="9"/>
  <c r="P1273" i="9"/>
  <c r="P1274" i="9"/>
  <c r="P1275" i="9"/>
  <c r="P1276" i="9"/>
  <c r="P1277" i="9"/>
  <c r="P1278" i="9"/>
  <c r="P1279" i="9"/>
  <c r="P1280" i="9"/>
  <c r="P1281" i="9"/>
  <c r="P1282" i="9"/>
  <c r="P1283" i="9"/>
  <c r="P1284" i="9"/>
  <c r="P1285" i="9"/>
  <c r="P1286" i="9"/>
  <c r="P1287" i="9"/>
  <c r="P1288" i="9"/>
  <c r="P1289" i="9"/>
  <c r="P1290" i="9"/>
  <c r="P1291" i="9"/>
  <c r="P1292" i="9"/>
  <c r="P1293" i="9"/>
  <c r="P1294" i="9"/>
  <c r="P1295" i="9"/>
  <c r="P1296" i="9"/>
  <c r="P1297" i="9"/>
  <c r="P1298" i="9"/>
  <c r="P1299" i="9"/>
  <c r="P1300" i="9"/>
  <c r="P1301" i="9"/>
  <c r="P1302" i="9"/>
  <c r="P1303" i="9"/>
  <c r="P1304" i="9"/>
  <c r="P1305" i="9"/>
  <c r="P1306" i="9"/>
  <c r="P1307" i="9"/>
  <c r="P1308" i="9"/>
  <c r="P1309" i="9"/>
  <c r="P1310" i="9"/>
  <c r="P1311" i="9"/>
  <c r="P1312" i="9"/>
  <c r="P1313" i="9"/>
  <c r="P1314" i="9"/>
  <c r="P1315" i="9"/>
  <c r="P1316" i="9"/>
  <c r="P1317" i="9"/>
  <c r="P1318" i="9"/>
  <c r="P1319" i="9"/>
  <c r="P1320" i="9"/>
  <c r="P1321" i="9"/>
  <c r="P1322" i="9"/>
  <c r="P1323" i="9"/>
  <c r="P1324" i="9"/>
  <c r="P1325" i="9"/>
  <c r="P1326" i="9"/>
  <c r="P1327" i="9"/>
  <c r="P1328" i="9"/>
  <c r="P1329" i="9"/>
  <c r="P1330" i="9"/>
  <c r="P1331" i="9"/>
  <c r="P1332" i="9"/>
  <c r="P1333" i="9"/>
  <c r="P1334" i="9"/>
  <c r="P1335" i="9"/>
  <c r="P1336" i="9"/>
  <c r="P1337" i="9"/>
  <c r="P1338" i="9"/>
  <c r="P1339" i="9"/>
  <c r="P1340" i="9"/>
  <c r="P1341" i="9"/>
  <c r="P1342" i="9"/>
  <c r="P1343" i="9"/>
  <c r="P1344" i="9"/>
  <c r="P1345" i="9"/>
  <c r="P1346" i="9"/>
  <c r="P1347" i="9"/>
  <c r="P1348" i="9"/>
  <c r="P1349" i="9"/>
  <c r="P1350" i="9"/>
  <c r="P1351" i="9"/>
  <c r="P1352" i="9"/>
  <c r="P1353" i="9"/>
  <c r="P1354" i="9"/>
  <c r="P1355" i="9"/>
  <c r="P1356" i="9"/>
  <c r="P1357" i="9"/>
  <c r="P1358" i="9"/>
  <c r="P1359" i="9"/>
  <c r="P1360" i="9"/>
  <c r="P1361" i="9"/>
  <c r="P1362" i="9"/>
  <c r="P1363" i="9"/>
  <c r="P1364" i="9"/>
  <c r="P1365" i="9"/>
  <c r="P1366" i="9"/>
  <c r="P1367" i="9"/>
  <c r="P1368" i="9"/>
  <c r="P1369" i="9"/>
  <c r="P1370" i="9"/>
  <c r="P1371" i="9"/>
  <c r="P1372" i="9"/>
  <c r="P1373" i="9"/>
  <c r="P1374" i="9"/>
  <c r="P1375" i="9"/>
  <c r="P1376" i="9"/>
  <c r="P1377" i="9"/>
  <c r="P1378" i="9"/>
  <c r="P1379" i="9"/>
  <c r="P1380" i="9"/>
  <c r="P1381" i="9"/>
  <c r="P1382" i="9"/>
  <c r="P1383" i="9"/>
  <c r="P1384" i="9"/>
  <c r="P1385" i="9"/>
  <c r="P1386" i="9"/>
  <c r="P1387" i="9"/>
  <c r="P1388" i="9"/>
  <c r="P1389" i="9"/>
  <c r="P1390" i="9"/>
  <c r="P1391" i="9"/>
  <c r="P1392" i="9"/>
  <c r="P1393" i="9"/>
  <c r="P1394" i="9"/>
  <c r="P1395" i="9"/>
  <c r="P1396" i="9"/>
  <c r="P1397" i="9"/>
  <c r="P1398" i="9"/>
  <c r="P1399" i="9"/>
  <c r="P1400" i="9"/>
  <c r="P1401" i="9"/>
  <c r="P1402" i="9"/>
  <c r="P1403" i="9"/>
  <c r="P1404" i="9"/>
  <c r="P1405" i="9"/>
  <c r="P1406" i="9"/>
  <c r="P1407" i="9"/>
  <c r="P1408" i="9"/>
  <c r="P1409" i="9"/>
  <c r="P1410" i="9"/>
  <c r="P1411" i="9"/>
  <c r="P1412" i="9"/>
  <c r="P1413" i="9"/>
  <c r="P1414" i="9"/>
  <c r="P1415" i="9"/>
  <c r="P1416" i="9"/>
  <c r="P1417" i="9"/>
  <c r="P1418" i="9"/>
  <c r="P1419" i="9"/>
  <c r="P1420" i="9"/>
  <c r="P1421" i="9"/>
  <c r="P1422" i="9"/>
  <c r="P1423" i="9"/>
  <c r="P1424" i="9"/>
  <c r="P1425" i="9"/>
  <c r="P1426" i="9"/>
  <c r="P1427" i="9"/>
  <c r="P1428" i="9"/>
  <c r="P1429" i="9"/>
  <c r="P1430" i="9"/>
  <c r="P1431" i="9"/>
  <c r="P1432" i="9"/>
  <c r="P1433" i="9"/>
  <c r="P1434" i="9"/>
  <c r="P1435" i="9"/>
  <c r="P1436" i="9"/>
  <c r="P1437" i="9"/>
  <c r="P1438" i="9"/>
  <c r="P1439" i="9"/>
  <c r="P1440" i="9"/>
  <c r="P1441" i="9"/>
  <c r="P1442" i="9"/>
  <c r="P1443" i="9"/>
  <c r="P1444" i="9"/>
  <c r="P1445" i="9"/>
  <c r="P1446" i="9"/>
  <c r="P1447" i="9"/>
  <c r="P1448" i="9"/>
  <c r="P1449" i="9"/>
  <c r="P1450" i="9"/>
  <c r="P1451" i="9"/>
  <c r="P1452" i="9"/>
  <c r="P1453" i="9"/>
  <c r="P1454" i="9"/>
  <c r="P1455" i="9"/>
  <c r="P1456" i="9"/>
  <c r="P1457" i="9"/>
  <c r="P1458" i="9"/>
  <c r="P1459" i="9"/>
  <c r="P1460" i="9"/>
  <c r="P1461" i="9"/>
  <c r="P1462" i="9"/>
  <c r="P1463" i="9"/>
  <c r="P1464" i="9"/>
  <c r="P1465" i="9"/>
  <c r="P1466" i="9"/>
  <c r="P1467" i="9"/>
  <c r="P1468" i="9"/>
  <c r="P1469" i="9"/>
  <c r="P1470" i="9"/>
  <c r="P1471" i="9"/>
  <c r="P1472" i="9"/>
  <c r="P1473" i="9"/>
  <c r="P1474" i="9"/>
  <c r="P1475" i="9"/>
  <c r="P1476" i="9"/>
  <c r="P1477" i="9"/>
  <c r="P1478" i="9"/>
  <c r="P1479" i="9"/>
  <c r="P1480" i="9"/>
  <c r="P1481" i="9"/>
  <c r="P1482" i="9"/>
  <c r="P1483" i="9"/>
  <c r="P1484" i="9"/>
  <c r="P1485" i="9"/>
  <c r="P1486" i="9"/>
  <c r="P1487" i="9"/>
  <c r="P1488" i="9"/>
  <c r="P1489" i="9"/>
  <c r="P1490" i="9"/>
  <c r="P1491" i="9"/>
  <c r="P1492" i="9"/>
  <c r="P1493" i="9"/>
  <c r="P1494" i="9"/>
  <c r="P1495" i="9"/>
  <c r="P1496" i="9"/>
  <c r="P1497" i="9"/>
  <c r="P1498" i="9"/>
  <c r="P1499" i="9"/>
  <c r="P1500" i="9"/>
  <c r="P1501" i="9"/>
  <c r="P1502" i="9"/>
  <c r="P1503" i="9"/>
  <c r="P1504" i="9"/>
  <c r="P1505" i="9"/>
  <c r="P1506" i="9"/>
  <c r="P1507" i="9"/>
  <c r="P1508" i="9"/>
  <c r="P1509" i="9"/>
  <c r="P1510" i="9"/>
  <c r="P1511" i="9"/>
  <c r="P1512" i="9"/>
  <c r="P1513" i="9"/>
  <c r="P1514" i="9"/>
  <c r="P1515" i="9"/>
  <c r="P1516" i="9"/>
  <c r="P1517" i="9"/>
  <c r="P1518" i="9"/>
  <c r="P1519" i="9"/>
  <c r="P1520" i="9"/>
  <c r="P1521" i="9"/>
  <c r="P1522" i="9"/>
  <c r="P1523" i="9"/>
  <c r="P1524" i="9"/>
  <c r="P1525" i="9"/>
  <c r="P1526" i="9"/>
  <c r="P1527" i="9"/>
  <c r="P1528" i="9"/>
  <c r="P1529" i="9"/>
  <c r="P1530" i="9"/>
  <c r="P1531" i="9"/>
  <c r="P1532" i="9"/>
  <c r="P1533" i="9"/>
  <c r="P1534" i="9"/>
  <c r="P1535" i="9"/>
  <c r="P1536" i="9"/>
  <c r="P1537" i="9"/>
  <c r="P1538" i="9"/>
  <c r="P1539" i="9"/>
  <c r="P1540" i="9"/>
  <c r="P1541" i="9"/>
  <c r="P1542" i="9"/>
  <c r="P1543" i="9"/>
  <c r="P1544" i="9"/>
  <c r="P1545" i="9"/>
  <c r="P1546" i="9"/>
  <c r="P1547" i="9"/>
  <c r="P1548" i="9"/>
  <c r="P1549" i="9"/>
  <c r="P1550" i="9"/>
  <c r="P1551" i="9"/>
  <c r="P1552" i="9"/>
  <c r="P1553" i="9"/>
  <c r="P1554" i="9"/>
  <c r="P1555" i="9"/>
  <c r="P1556" i="9"/>
  <c r="P1557" i="9"/>
  <c r="P1558" i="9"/>
  <c r="P1559" i="9"/>
  <c r="P1560" i="9"/>
  <c r="P1561" i="9"/>
  <c r="P1562" i="9"/>
  <c r="P1563" i="9"/>
  <c r="P1564" i="9"/>
  <c r="P1565" i="9"/>
  <c r="P1566" i="9"/>
  <c r="P1567" i="9"/>
  <c r="P1568" i="9"/>
  <c r="P1569" i="9"/>
  <c r="P1570" i="9"/>
  <c r="P1571" i="9"/>
  <c r="P1572" i="9"/>
  <c r="P1573" i="9"/>
  <c r="P1574" i="9"/>
  <c r="P1575" i="9"/>
  <c r="P1576" i="9"/>
  <c r="P1577" i="9"/>
  <c r="P1578" i="9"/>
  <c r="P1579" i="9"/>
  <c r="P1580" i="9"/>
  <c r="P1581" i="9"/>
  <c r="P1582" i="9"/>
  <c r="P1583" i="9"/>
  <c r="P1584" i="9"/>
  <c r="P1585" i="9"/>
  <c r="P1586" i="9"/>
  <c r="P1587" i="9"/>
  <c r="P1588" i="9"/>
  <c r="P1589" i="9"/>
  <c r="P1590" i="9"/>
  <c r="P1591" i="9"/>
  <c r="P1592" i="9"/>
  <c r="P1593" i="9"/>
  <c r="P1594" i="9"/>
  <c r="P1595" i="9"/>
  <c r="P1596" i="9"/>
  <c r="P1597" i="9"/>
  <c r="P1598" i="9"/>
  <c r="P1599" i="9"/>
  <c r="P1600" i="9"/>
  <c r="P1601" i="9"/>
  <c r="P1602" i="9"/>
  <c r="P1603" i="9"/>
  <c r="P1604" i="9"/>
  <c r="P1605" i="9"/>
  <c r="P1606" i="9"/>
  <c r="P1607" i="9"/>
  <c r="P1608" i="9"/>
  <c r="P1609" i="9"/>
  <c r="P1610" i="9"/>
  <c r="P1611" i="9"/>
  <c r="P1612" i="9"/>
  <c r="P1613" i="9"/>
  <c r="P1614" i="9"/>
  <c r="P1615" i="9"/>
  <c r="P1616" i="9"/>
  <c r="P1617" i="9"/>
  <c r="P1618" i="9"/>
  <c r="P1619" i="9"/>
  <c r="P1620" i="9"/>
  <c r="P1621" i="9"/>
  <c r="P1622" i="9"/>
  <c r="P1623" i="9"/>
  <c r="P1624" i="9"/>
  <c r="P1625" i="9"/>
  <c r="P1626" i="9"/>
  <c r="P1627" i="9"/>
  <c r="P1628" i="9"/>
  <c r="P1629" i="9"/>
  <c r="P1630" i="9"/>
  <c r="P1631" i="9"/>
  <c r="P1632" i="9"/>
  <c r="P1633" i="9"/>
  <c r="P1634" i="9"/>
  <c r="P1635" i="9"/>
  <c r="P1636" i="9"/>
  <c r="P1637" i="9"/>
  <c r="P1638" i="9"/>
  <c r="P1639" i="9"/>
  <c r="P1640" i="9"/>
  <c r="P1641" i="9"/>
  <c r="P1642" i="9"/>
  <c r="P1643" i="9"/>
  <c r="P1644" i="9"/>
  <c r="P1645" i="9"/>
  <c r="P1646" i="9"/>
  <c r="P1647" i="9"/>
  <c r="P1648" i="9"/>
  <c r="P1649" i="9"/>
  <c r="P1650" i="9"/>
  <c r="P1651" i="9"/>
  <c r="P1652" i="9"/>
  <c r="P1653" i="9"/>
  <c r="P1654" i="9"/>
  <c r="P1655" i="9"/>
  <c r="P1656" i="9"/>
  <c r="P1657" i="9"/>
  <c r="P1658" i="9"/>
  <c r="P1659" i="9"/>
  <c r="P1660" i="9"/>
  <c r="P1661" i="9"/>
  <c r="P1662" i="9"/>
  <c r="P1663" i="9"/>
  <c r="P1664" i="9"/>
  <c r="P1665" i="9"/>
  <c r="P1666" i="9"/>
  <c r="P1667" i="9"/>
  <c r="P1668" i="9"/>
  <c r="P1669" i="9"/>
  <c r="P1670" i="9"/>
  <c r="P1671" i="9"/>
  <c r="P1672" i="9"/>
  <c r="P1673" i="9"/>
  <c r="P1674" i="9"/>
  <c r="P1675" i="9"/>
  <c r="P1676" i="9"/>
  <c r="P1677" i="9"/>
  <c r="P1678" i="9"/>
  <c r="P1679" i="9"/>
  <c r="P1680" i="9"/>
  <c r="P1681" i="9"/>
  <c r="P1682" i="9"/>
  <c r="P1683" i="9"/>
  <c r="P1684" i="9"/>
  <c r="P1685" i="9"/>
  <c r="P1686" i="9"/>
  <c r="P1687" i="9"/>
  <c r="P1688" i="9"/>
  <c r="P1689" i="9"/>
  <c r="P1690" i="9"/>
  <c r="P1691" i="9"/>
  <c r="P1692" i="9"/>
  <c r="P1693" i="9"/>
  <c r="P1694" i="9"/>
  <c r="P1695" i="9"/>
  <c r="P1696" i="9"/>
  <c r="P1697" i="9"/>
  <c r="P1698" i="9"/>
  <c r="P1699" i="9"/>
  <c r="P1700" i="9"/>
  <c r="P1701" i="9"/>
  <c r="P1702" i="9"/>
  <c r="P1703" i="9"/>
  <c r="P1704" i="9"/>
  <c r="P1705" i="9"/>
  <c r="P1706" i="9"/>
  <c r="P1707" i="9"/>
  <c r="P1708" i="9"/>
  <c r="P1709" i="9"/>
  <c r="P1710" i="9"/>
  <c r="P1711" i="9"/>
  <c r="P1712" i="9"/>
  <c r="P1713" i="9"/>
  <c r="P1714" i="9"/>
  <c r="P1715" i="9"/>
  <c r="P1716" i="9"/>
  <c r="P1717" i="9"/>
  <c r="P1718" i="9"/>
  <c r="P1719" i="9"/>
  <c r="P1720" i="9"/>
  <c r="P1721" i="9"/>
  <c r="P1722" i="9"/>
  <c r="P1723" i="9"/>
  <c r="P1724" i="9"/>
  <c r="P1725" i="9"/>
  <c r="P1726" i="9"/>
  <c r="P1727" i="9"/>
  <c r="P1728" i="9"/>
  <c r="P1729" i="9"/>
  <c r="P1730" i="9"/>
  <c r="P1731" i="9"/>
  <c r="P1732" i="9"/>
  <c r="P1733" i="9"/>
  <c r="P1734" i="9"/>
  <c r="P1735" i="9"/>
  <c r="P1736" i="9"/>
  <c r="P1737" i="9"/>
  <c r="P1738" i="9"/>
  <c r="P1739" i="9"/>
  <c r="P1740" i="9"/>
  <c r="P1741" i="9"/>
  <c r="P1742" i="9"/>
  <c r="P1743" i="9"/>
  <c r="P1744" i="9"/>
  <c r="P1745" i="9"/>
  <c r="P1746" i="9"/>
  <c r="P1747" i="9"/>
  <c r="P1748" i="9"/>
  <c r="P1749" i="9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2001" i="9"/>
  <c r="P2002" i="9"/>
  <c r="P2003" i="9"/>
  <c r="P2004" i="9"/>
  <c r="P2005" i="9"/>
  <c r="P2006" i="9"/>
  <c r="P2007" i="9"/>
  <c r="P2008" i="9"/>
  <c r="P2009" i="9"/>
  <c r="P2010" i="9"/>
  <c r="P2011" i="9"/>
  <c r="P2012" i="9"/>
  <c r="P2013" i="9"/>
  <c r="P2014" i="9"/>
  <c r="P2015" i="9"/>
  <c r="P2016" i="9"/>
  <c r="P2017" i="9"/>
  <c r="P2018" i="9"/>
  <c r="P2019" i="9"/>
  <c r="P2020" i="9"/>
  <c r="P2021" i="9"/>
  <c r="P2022" i="9"/>
  <c r="P2023" i="9"/>
  <c r="P2024" i="9"/>
  <c r="P2025" i="9"/>
  <c r="P2026" i="9"/>
  <c r="P2027" i="9"/>
  <c r="P2028" i="9"/>
  <c r="P2029" i="9"/>
  <c r="P2030" i="9"/>
  <c r="P2031" i="9"/>
  <c r="P2032" i="9"/>
  <c r="P2033" i="9"/>
  <c r="P2034" i="9"/>
  <c r="P2035" i="9"/>
  <c r="P2036" i="9"/>
  <c r="P2037" i="9"/>
  <c r="P2038" i="9"/>
  <c r="P2039" i="9"/>
  <c r="P2040" i="9"/>
  <c r="P2041" i="9"/>
  <c r="P2042" i="9"/>
  <c r="P2043" i="9"/>
  <c r="P2044" i="9"/>
  <c r="P2045" i="9"/>
  <c r="P2046" i="9"/>
  <c r="P2047" i="9"/>
  <c r="P2048" i="9"/>
  <c r="P2049" i="9"/>
  <c r="P2050" i="9"/>
  <c r="P2051" i="9"/>
  <c r="P2052" i="9"/>
  <c r="P2053" i="9"/>
  <c r="P2054" i="9"/>
  <c r="P2055" i="9"/>
  <c r="P2056" i="9"/>
  <c r="P2057" i="9"/>
  <c r="P2058" i="9"/>
  <c r="P2059" i="9"/>
  <c r="P2060" i="9"/>
  <c r="P2061" i="9"/>
  <c r="P2062" i="9"/>
  <c r="P2063" i="9"/>
  <c r="P2064" i="9"/>
  <c r="P2065" i="9"/>
  <c r="P2066" i="9"/>
  <c r="P2067" i="9"/>
  <c r="P2068" i="9"/>
  <c r="P2069" i="9"/>
  <c r="P2070" i="9"/>
  <c r="P2071" i="9"/>
  <c r="P2072" i="9"/>
  <c r="P2073" i="9"/>
  <c r="P2074" i="9"/>
  <c r="P2075" i="9"/>
  <c r="P2076" i="9"/>
  <c r="P2077" i="9"/>
  <c r="P2078" i="9"/>
  <c r="P2079" i="9"/>
  <c r="P2080" i="9"/>
  <c r="P2081" i="9"/>
  <c r="P2082" i="9"/>
  <c r="P2083" i="9"/>
  <c r="P2084" i="9"/>
  <c r="P2085" i="9"/>
  <c r="P2086" i="9"/>
  <c r="P2087" i="9"/>
  <c r="P2088" i="9"/>
  <c r="P2089" i="9"/>
  <c r="P2090" i="9"/>
  <c r="P2091" i="9"/>
  <c r="P2092" i="9"/>
  <c r="P2093" i="9"/>
  <c r="P2094" i="9"/>
  <c r="P2095" i="9"/>
  <c r="P2096" i="9"/>
  <c r="P2097" i="9"/>
  <c r="P2098" i="9"/>
  <c r="P2099" i="9"/>
  <c r="P2100" i="9"/>
  <c r="P2101" i="9"/>
  <c r="P2102" i="9"/>
  <c r="P2103" i="9"/>
  <c r="P2104" i="9"/>
  <c r="P2105" i="9"/>
  <c r="P2106" i="9"/>
  <c r="P2107" i="9"/>
  <c r="P2108" i="9"/>
  <c r="P2109" i="9"/>
  <c r="P2110" i="9"/>
  <c r="P2111" i="9"/>
  <c r="P2112" i="9"/>
  <c r="P2113" i="9"/>
  <c r="P2114" i="9"/>
  <c r="P2115" i="9"/>
  <c r="P2116" i="9"/>
  <c r="P2117" i="9"/>
  <c r="P2118" i="9"/>
  <c r="P2119" i="9"/>
  <c r="P2120" i="9"/>
  <c r="P2121" i="9"/>
  <c r="P2122" i="9"/>
  <c r="P2123" i="9"/>
  <c r="P2124" i="9"/>
  <c r="P2125" i="9"/>
  <c r="P2126" i="9"/>
  <c r="P2127" i="9"/>
  <c r="P2128" i="9"/>
  <c r="P2129" i="9"/>
  <c r="P2130" i="9"/>
  <c r="P2131" i="9"/>
  <c r="P2132" i="9"/>
  <c r="P2133" i="9"/>
  <c r="P2134" i="9"/>
  <c r="P2135" i="9"/>
  <c r="P2136" i="9"/>
  <c r="P2137" i="9"/>
  <c r="P2138" i="9"/>
  <c r="P2139" i="9"/>
  <c r="P2140" i="9"/>
  <c r="P2141" i="9"/>
  <c r="P2142" i="9"/>
  <c r="P2143" i="9"/>
  <c r="P2144" i="9"/>
  <c r="P2145" i="9"/>
  <c r="P2146" i="9"/>
  <c r="P2147" i="9"/>
  <c r="P2148" i="9"/>
  <c r="P2149" i="9"/>
  <c r="P2150" i="9"/>
  <c r="P2151" i="9"/>
  <c r="P2152" i="9"/>
  <c r="P2153" i="9"/>
  <c r="P2154" i="9"/>
  <c r="P2155" i="9"/>
  <c r="P2156" i="9"/>
  <c r="P2157" i="9"/>
  <c r="P2158" i="9"/>
  <c r="P2159" i="9"/>
  <c r="P2160" i="9"/>
  <c r="P2161" i="9"/>
  <c r="P2162" i="9"/>
  <c r="P2163" i="9"/>
  <c r="P2164" i="9"/>
  <c r="P2165" i="9"/>
  <c r="P2166" i="9"/>
  <c r="P2167" i="9"/>
  <c r="P2168" i="9"/>
  <c r="P2169" i="9"/>
  <c r="P2170" i="9"/>
  <c r="P2171" i="9"/>
  <c r="P2172" i="9"/>
  <c r="P2173" i="9"/>
  <c r="P2174" i="9"/>
  <c r="P2175" i="9"/>
  <c r="P2176" i="9"/>
  <c r="P2177" i="9"/>
  <c r="P2178" i="9"/>
  <c r="P2179" i="9"/>
  <c r="P2180" i="9"/>
  <c r="P2181" i="9"/>
  <c r="P2182" i="9"/>
  <c r="P2183" i="9"/>
  <c r="P2184" i="9"/>
  <c r="P2185" i="9"/>
  <c r="P2186" i="9"/>
  <c r="P2187" i="9"/>
  <c r="P2188" i="9"/>
  <c r="P2189" i="9"/>
  <c r="P2190" i="9"/>
  <c r="P2191" i="9"/>
  <c r="P2192" i="9"/>
  <c r="P2193" i="9"/>
  <c r="P2194" i="9"/>
  <c r="P2195" i="9"/>
  <c r="P2196" i="9"/>
  <c r="P2197" i="9"/>
  <c r="P2198" i="9"/>
  <c r="P2199" i="9"/>
  <c r="P2200" i="9"/>
  <c r="P2201" i="9"/>
  <c r="P2202" i="9"/>
  <c r="P2203" i="9"/>
  <c r="P2204" i="9"/>
  <c r="P2205" i="9"/>
  <c r="P2206" i="9"/>
  <c r="P2207" i="9"/>
  <c r="P2208" i="9"/>
  <c r="P2209" i="9"/>
  <c r="P2210" i="9"/>
  <c r="P2211" i="9"/>
  <c r="P2212" i="9"/>
  <c r="P2213" i="9"/>
  <c r="P2214" i="9"/>
  <c r="P2215" i="9"/>
  <c r="P2216" i="9"/>
  <c r="P2217" i="9"/>
  <c r="P2218" i="9"/>
  <c r="P2219" i="9"/>
  <c r="P2220" i="9"/>
  <c r="P2221" i="9"/>
  <c r="P2222" i="9"/>
  <c r="P2223" i="9"/>
  <c r="P2224" i="9"/>
  <c r="P2225" i="9"/>
  <c r="P2226" i="9"/>
  <c r="P2227" i="9"/>
  <c r="P2228" i="9"/>
  <c r="P2229" i="9"/>
  <c r="P2230" i="9"/>
  <c r="P2231" i="9"/>
  <c r="P2232" i="9"/>
  <c r="P2233" i="9"/>
  <c r="P2234" i="9"/>
  <c r="P2235" i="9"/>
  <c r="P2236" i="9"/>
  <c r="P2237" i="9"/>
  <c r="P2238" i="9"/>
  <c r="P2239" i="9"/>
  <c r="P2240" i="9"/>
  <c r="P2241" i="9"/>
  <c r="P2242" i="9"/>
  <c r="P2243" i="9"/>
  <c r="P2244" i="9"/>
  <c r="P2245" i="9"/>
  <c r="P2246" i="9"/>
  <c r="P2247" i="9"/>
  <c r="P2248" i="9"/>
  <c r="P2249" i="9"/>
  <c r="P2250" i="9"/>
  <c r="P2251" i="9"/>
  <c r="P2252" i="9"/>
  <c r="P2253" i="9"/>
  <c r="P2254" i="9"/>
  <c r="P2255" i="9"/>
  <c r="P2256" i="9"/>
  <c r="P2257" i="9"/>
  <c r="P2258" i="9"/>
  <c r="P2259" i="9"/>
  <c r="P2260" i="9"/>
  <c r="P2261" i="9"/>
  <c r="P2262" i="9"/>
  <c r="P2263" i="9"/>
  <c r="P2264" i="9"/>
  <c r="P2265" i="9"/>
  <c r="P2266" i="9"/>
  <c r="P2267" i="9"/>
  <c r="P2268" i="9"/>
  <c r="P2269" i="9"/>
  <c r="P2270" i="9"/>
  <c r="P2271" i="9"/>
  <c r="P2272" i="9"/>
  <c r="P2273" i="9"/>
  <c r="P2274" i="9"/>
  <c r="P2275" i="9"/>
  <c r="P2276" i="9"/>
  <c r="P2277" i="9"/>
  <c r="P2278" i="9"/>
  <c r="P2279" i="9"/>
  <c r="P2280" i="9"/>
  <c r="R196" i="11"/>
  <c r="R195" i="11"/>
  <c r="R194" i="11"/>
  <c r="R193" i="11"/>
  <c r="R192" i="11"/>
  <c r="R191" i="11"/>
  <c r="R190" i="11"/>
  <c r="R189" i="11"/>
  <c r="R188" i="11"/>
  <c r="R187" i="11"/>
  <c r="R186" i="11"/>
  <c r="R185" i="11"/>
  <c r="R184" i="11"/>
  <c r="R183" i="11"/>
  <c r="R182" i="11"/>
  <c r="R181" i="11"/>
  <c r="R180" i="11"/>
  <c r="R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79" i="11"/>
  <c r="P196" i="11"/>
  <c r="P195" i="11"/>
  <c r="P194" i="11"/>
  <c r="P193" i="11"/>
  <c r="P192" i="11"/>
  <c r="P191" i="11"/>
  <c r="P190" i="11"/>
  <c r="P189" i="11"/>
  <c r="P188" i="11"/>
  <c r="P187" i="11"/>
  <c r="P186" i="11"/>
  <c r="P185" i="11"/>
  <c r="P184" i="11"/>
  <c r="P183" i="11"/>
  <c r="P182" i="11"/>
  <c r="P181" i="11"/>
  <c r="P180" i="11"/>
  <c r="P179" i="11"/>
  <c r="Q3" i="9"/>
  <c r="Q11" i="9"/>
  <c r="Q19" i="9"/>
  <c r="Q27" i="9"/>
  <c r="Q35" i="9"/>
  <c r="Q43" i="11"/>
  <c r="Q51" i="11"/>
  <c r="Q59" i="11"/>
  <c r="Q67" i="11"/>
  <c r="Q75" i="11"/>
  <c r="Q83" i="9"/>
  <c r="Q91" i="9"/>
  <c r="Q99" i="11"/>
  <c r="Q107" i="11"/>
  <c r="Q115" i="11"/>
  <c r="Q123" i="11"/>
  <c r="Q131" i="9"/>
  <c r="Q139" i="9"/>
  <c r="Q147" i="9"/>
  <c r="Q155" i="9"/>
  <c r="Q163" i="9"/>
  <c r="Q171" i="9"/>
  <c r="Q187" i="9"/>
  <c r="Q195" i="9"/>
  <c r="Q203" i="9"/>
  <c r="Q211" i="9"/>
  <c r="Q219" i="9"/>
  <c r="Q227" i="9"/>
  <c r="Q235" i="9"/>
  <c r="Q243" i="9"/>
  <c r="Q251" i="9"/>
  <c r="Q259" i="9"/>
  <c r="Q267" i="9"/>
  <c r="Q275" i="9"/>
  <c r="Q283" i="9"/>
  <c r="Q291" i="9"/>
  <c r="Q299" i="9"/>
  <c r="Q307" i="9"/>
  <c r="Q315" i="9"/>
  <c r="Q323" i="9"/>
  <c r="Q331" i="9"/>
  <c r="Q339" i="9"/>
  <c r="Q347" i="9"/>
  <c r="Q355" i="9"/>
  <c r="Q363" i="9"/>
  <c r="Q371" i="9"/>
  <c r="Q379" i="9"/>
  <c r="Q387" i="9"/>
  <c r="Q395" i="9"/>
  <c r="Q403" i="9"/>
  <c r="Q411" i="9"/>
  <c r="Q427" i="9"/>
  <c r="Q435" i="9"/>
  <c r="Q443" i="9"/>
  <c r="Q451" i="9"/>
  <c r="Q459" i="9"/>
  <c r="Q475" i="9"/>
  <c r="Q483" i="9"/>
  <c r="Q491" i="9"/>
  <c r="Q499" i="9"/>
  <c r="Q507" i="9"/>
  <c r="Q515" i="9"/>
  <c r="Q523" i="9"/>
  <c r="Q531" i="9"/>
  <c r="Q539" i="9"/>
  <c r="Q547" i="9"/>
  <c r="Q563" i="9"/>
  <c r="Q571" i="9"/>
  <c r="Q579" i="9"/>
  <c r="Q587" i="9"/>
  <c r="Q595" i="9"/>
  <c r="Q603" i="9"/>
  <c r="Q611" i="9"/>
  <c r="Q619" i="9"/>
  <c r="Q627" i="9"/>
  <c r="Q635" i="9"/>
  <c r="Q643" i="9"/>
  <c r="Q651" i="9"/>
  <c r="Q659" i="9"/>
  <c r="Q667" i="9"/>
  <c r="Q675" i="9"/>
  <c r="Q683" i="9"/>
  <c r="Q691" i="9"/>
  <c r="Q699" i="9"/>
  <c r="Q707" i="9"/>
  <c r="Q715" i="9"/>
  <c r="Q723" i="9"/>
  <c r="Q731" i="9"/>
  <c r="Q739" i="9"/>
  <c r="Q747" i="9"/>
  <c r="Q755" i="9"/>
  <c r="Q763" i="9"/>
  <c r="Q771" i="9"/>
  <c r="Q779" i="9"/>
  <c r="Q787" i="9"/>
  <c r="Q795" i="9"/>
  <c r="Q803" i="9"/>
  <c r="Q811" i="9"/>
  <c r="Q819" i="9"/>
  <c r="Q827" i="9"/>
  <c r="Q835" i="9"/>
  <c r="Q843" i="9"/>
  <c r="Q851" i="9"/>
  <c r="Q867" i="9"/>
  <c r="Q875" i="9"/>
  <c r="Q883" i="9"/>
  <c r="Q891" i="9"/>
  <c r="Q899" i="9"/>
  <c r="Q907" i="9"/>
  <c r="Q915" i="9"/>
  <c r="Q923" i="9"/>
  <c r="Q931" i="9"/>
  <c r="Q939" i="9"/>
  <c r="Q955" i="9"/>
  <c r="Q963" i="9"/>
  <c r="Q979" i="9"/>
  <c r="Q987" i="9"/>
  <c r="Q995" i="9"/>
  <c r="Q1003" i="9"/>
  <c r="Q1011" i="9"/>
  <c r="Q1019" i="9"/>
  <c r="Q1027" i="9"/>
  <c r="Q1035" i="9"/>
  <c r="Q1043" i="9"/>
  <c r="Q1051" i="9"/>
  <c r="Q1059" i="9"/>
  <c r="Q1067" i="9"/>
  <c r="Q1075" i="9"/>
  <c r="Q1083" i="9"/>
  <c r="Q1091" i="9"/>
  <c r="Q1099" i="9"/>
  <c r="Q1115" i="9"/>
  <c r="Q1123" i="9"/>
  <c r="Q1131" i="9"/>
  <c r="Q1139" i="9"/>
  <c r="Q1147" i="9"/>
  <c r="Q1155" i="9"/>
  <c r="Q1163" i="9"/>
  <c r="Q1171" i="9"/>
  <c r="Q1179" i="9"/>
  <c r="Q1187" i="9"/>
  <c r="Q1195" i="9"/>
  <c r="Q1203" i="9"/>
  <c r="Q1211" i="9"/>
  <c r="R1211" i="9" s="1"/>
  <c r="Q1219" i="9"/>
  <c r="Q1227" i="9"/>
  <c r="Q1235" i="9"/>
  <c r="Q1243" i="9"/>
  <c r="Q1251" i="9"/>
  <c r="Q1259" i="9"/>
  <c r="Q1267" i="9"/>
  <c r="Q1275" i="9"/>
  <c r="Q1283" i="9"/>
  <c r="R1283" i="9" s="1"/>
  <c r="Q1291" i="9"/>
  <c r="Q1299" i="9"/>
  <c r="Q1307" i="9"/>
  <c r="Q1315" i="9"/>
  <c r="Q1323" i="9"/>
  <c r="Q1331" i="9"/>
  <c r="Q1339" i="9"/>
  <c r="Q1347" i="9"/>
  <c r="Q1355" i="9"/>
  <c r="Q1363" i="9"/>
  <c r="Q1371" i="9"/>
  <c r="Q1379" i="9"/>
  <c r="Q1387" i="9"/>
  <c r="Q1395" i="9"/>
  <c r="Q1411" i="9"/>
  <c r="Q1419" i="9"/>
  <c r="Q1427" i="9"/>
  <c r="Q1435" i="9"/>
  <c r="Q1443" i="9"/>
  <c r="Q1451" i="9"/>
  <c r="Q1459" i="9"/>
  <c r="Q1467" i="9"/>
  <c r="Q1475" i="9"/>
  <c r="Q1483" i="9"/>
  <c r="Q1491" i="9"/>
  <c r="Q1499" i="9"/>
  <c r="Q1507" i="9"/>
  <c r="Q1515" i="9"/>
  <c r="Q1523" i="9"/>
  <c r="Q1531" i="9"/>
  <c r="Q1539" i="9"/>
  <c r="Q1547" i="9"/>
  <c r="Q1555" i="9"/>
  <c r="Q1563" i="9"/>
  <c r="Q1571" i="9"/>
  <c r="Q1579" i="9"/>
  <c r="Q1587" i="9"/>
  <c r="Q1595" i="9"/>
  <c r="Q1603" i="9"/>
  <c r="Q1611" i="9"/>
  <c r="Q1619" i="9"/>
  <c r="Q1627" i="9"/>
  <c r="Q1635" i="9"/>
  <c r="Q1643" i="9"/>
  <c r="Q1651" i="9"/>
  <c r="Q1667" i="9"/>
  <c r="Q1675" i="9"/>
  <c r="Q1683" i="9"/>
  <c r="Q1691" i="9"/>
  <c r="Q1699" i="9"/>
  <c r="Q1707" i="9"/>
  <c r="Q1715" i="9"/>
  <c r="Q1723" i="9"/>
  <c r="Q1731" i="9"/>
  <c r="Q1739" i="9"/>
  <c r="Q1747" i="9"/>
  <c r="Q1755" i="9"/>
  <c r="Q1763" i="9"/>
  <c r="Q1771" i="9"/>
  <c r="Q1779" i="9"/>
  <c r="Q1787" i="9"/>
  <c r="Q1795" i="9"/>
  <c r="Q1803" i="9"/>
  <c r="Q1811" i="9"/>
  <c r="Q1819" i="9"/>
  <c r="Q1827" i="9"/>
  <c r="Q1835" i="9"/>
  <c r="Q1843" i="9"/>
  <c r="Q1851" i="9"/>
  <c r="Q1859" i="9"/>
  <c r="Q1867" i="9"/>
  <c r="Q1875" i="9"/>
  <c r="Q1883" i="9"/>
  <c r="Q1899" i="9"/>
  <c r="Q1907" i="9"/>
  <c r="Q1915" i="9"/>
  <c r="Q1923" i="9"/>
  <c r="Q1931" i="9"/>
  <c r="Q1939" i="9"/>
  <c r="Q1947" i="9"/>
  <c r="Q1955" i="9"/>
  <c r="Q1963" i="9"/>
  <c r="Q1971" i="9"/>
  <c r="Q1979" i="9"/>
  <c r="Q1987" i="9"/>
  <c r="Q1995" i="9"/>
  <c r="Q2003" i="9"/>
  <c r="Q2011" i="9"/>
  <c r="Q2019" i="9"/>
  <c r="Q2027" i="9"/>
  <c r="Q2035" i="9"/>
  <c r="Q2043" i="9"/>
  <c r="Q2051" i="9"/>
  <c r="Q2059" i="9"/>
  <c r="Q2067" i="9"/>
  <c r="Q2075" i="9"/>
  <c r="Q2083" i="9"/>
  <c r="Q2091" i="9"/>
  <c r="Q2099" i="9"/>
  <c r="Q2107" i="9"/>
  <c r="Q2123" i="9"/>
  <c r="Q2131" i="9"/>
  <c r="Q2139" i="9"/>
  <c r="Q2147" i="9"/>
  <c r="Q2155" i="9"/>
  <c r="Q2163" i="9"/>
  <c r="Q2171" i="9"/>
  <c r="Q2179" i="9"/>
  <c r="Q2187" i="9"/>
  <c r="Q2195" i="9"/>
  <c r="Q2203" i="9"/>
  <c r="Q2211" i="9"/>
  <c r="Q2219" i="9"/>
  <c r="Q2227" i="9"/>
  <c r="Q2235" i="9"/>
  <c r="Q2243" i="9"/>
  <c r="Q2251" i="9"/>
  <c r="Q2259" i="9"/>
  <c r="Q2267" i="9"/>
  <c r="Q2275" i="9"/>
  <c r="R178" i="11"/>
  <c r="R177" i="11"/>
  <c r="R176" i="11"/>
  <c r="R175" i="11"/>
  <c r="R174" i="11"/>
  <c r="R173" i="11"/>
  <c r="R172" i="11"/>
  <c r="R171" i="11"/>
  <c r="R170" i="11"/>
  <c r="R169" i="11"/>
  <c r="R168" i="11"/>
  <c r="R167" i="11"/>
  <c r="R166" i="11"/>
  <c r="R165" i="11"/>
  <c r="R164" i="11"/>
  <c r="R163" i="11"/>
  <c r="R162" i="11"/>
  <c r="R161" i="11"/>
  <c r="R160" i="11"/>
  <c r="R159" i="11"/>
  <c r="R158" i="11"/>
  <c r="R157" i="11"/>
  <c r="R156" i="11"/>
  <c r="R155" i="11"/>
  <c r="R154" i="11"/>
  <c r="R153" i="11"/>
  <c r="R152" i="11"/>
  <c r="R151" i="11"/>
  <c r="R150" i="11"/>
  <c r="R149" i="11"/>
  <c r="R148" i="11"/>
  <c r="R147" i="11"/>
  <c r="R146" i="11"/>
  <c r="R145" i="11"/>
  <c r="R144" i="11"/>
  <c r="R143" i="11"/>
  <c r="R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42" i="11"/>
  <c r="Q7" i="9"/>
  <c r="Q14" i="9"/>
  <c r="Q15" i="11"/>
  <c r="Q22" i="9"/>
  <c r="Q23" i="9"/>
  <c r="Q30" i="11"/>
  <c r="Q31" i="11"/>
  <c r="Q38" i="11"/>
  <c r="Q39" i="11"/>
  <c r="Q46" i="11"/>
  <c r="Q47" i="11"/>
  <c r="Q54" i="11"/>
  <c r="Q55" i="11"/>
  <c r="Q62" i="11"/>
  <c r="Q63" i="11"/>
  <c r="Q70" i="11"/>
  <c r="Q71" i="11"/>
  <c r="Q78" i="9"/>
  <c r="Q79" i="11"/>
  <c r="Q86" i="9"/>
  <c r="Q87" i="11"/>
  <c r="Q94" i="11"/>
  <c r="Q95" i="11"/>
  <c r="Q102" i="11"/>
  <c r="Q103" i="11"/>
  <c r="Q110" i="11"/>
  <c r="Q111" i="11"/>
  <c r="Q118" i="11"/>
  <c r="Q119" i="11"/>
  <c r="Q126" i="11"/>
  <c r="Q127" i="11"/>
  <c r="Q135" i="11"/>
  <c r="Q142" i="9"/>
  <c r="Q143" i="9"/>
  <c r="Q150" i="9"/>
  <c r="Q151" i="9"/>
  <c r="Q158" i="9"/>
  <c r="Q159" i="9"/>
  <c r="Q166" i="9"/>
  <c r="Q167" i="9"/>
  <c r="Q174" i="9"/>
  <c r="Q175" i="9"/>
  <c r="Q182" i="9"/>
  <c r="Q183" i="9"/>
  <c r="Q190" i="9"/>
  <c r="Q191" i="9"/>
  <c r="Q198" i="9"/>
  <c r="Q199" i="9"/>
  <c r="Q207" i="9"/>
  <c r="Q214" i="9"/>
  <c r="Q215" i="9"/>
  <c r="Q222" i="9"/>
  <c r="Q223" i="9"/>
  <c r="Q230" i="9"/>
  <c r="Q231" i="9"/>
  <c r="Q238" i="9"/>
  <c r="Q239" i="9"/>
  <c r="Q246" i="9"/>
  <c r="Q247" i="9"/>
  <c r="Q262" i="9"/>
  <c r="Q263" i="9"/>
  <c r="Q270" i="9"/>
  <c r="Q271" i="9"/>
  <c r="Q278" i="9"/>
  <c r="Q279" i="9"/>
  <c r="Q286" i="9"/>
  <c r="Q287" i="9"/>
  <c r="Q295" i="9"/>
  <c r="Q303" i="9"/>
  <c r="Q310" i="9"/>
  <c r="Q311" i="9"/>
  <c r="Q319" i="9"/>
  <c r="Q327" i="9"/>
  <c r="Q335" i="9"/>
  <c r="Q342" i="9"/>
  <c r="Q343" i="9"/>
  <c r="Q350" i="9"/>
  <c r="Q351" i="9"/>
  <c r="Q358" i="9"/>
  <c r="Q359" i="9"/>
  <c r="Q366" i="9"/>
  <c r="Q367" i="9"/>
  <c r="Q374" i="9"/>
  <c r="Q375" i="9"/>
  <c r="Q382" i="9"/>
  <c r="Q383" i="9"/>
  <c r="Q391" i="9"/>
  <c r="Q398" i="9"/>
  <c r="Q399" i="9"/>
  <c r="Q406" i="9"/>
  <c r="Q407" i="9"/>
  <c r="Q414" i="9"/>
  <c r="Q415" i="9"/>
  <c r="Q422" i="9"/>
  <c r="Q423" i="9"/>
  <c r="Q430" i="9"/>
  <c r="Q431" i="9"/>
  <c r="Q438" i="9"/>
  <c r="Q439" i="9"/>
  <c r="Q446" i="9"/>
  <c r="Q447" i="9"/>
  <c r="Q454" i="9"/>
  <c r="Q455" i="9"/>
  <c r="Q463" i="9"/>
  <c r="Q471" i="9"/>
  <c r="Q478" i="9"/>
  <c r="Q479" i="9"/>
  <c r="Q486" i="9"/>
  <c r="Q487" i="9"/>
  <c r="Q494" i="9"/>
  <c r="Q495" i="9"/>
  <c r="Q503" i="9"/>
  <c r="Q510" i="9"/>
  <c r="Q511" i="9"/>
  <c r="Q518" i="9"/>
  <c r="Q519" i="9"/>
  <c r="Q526" i="9"/>
  <c r="Q527" i="9"/>
  <c r="Q534" i="9"/>
  <c r="Q535" i="9"/>
  <c r="Q550" i="9"/>
  <c r="Q551" i="9"/>
  <c r="Q558" i="9"/>
  <c r="Q559" i="9"/>
  <c r="Q567" i="9"/>
  <c r="Q574" i="9"/>
  <c r="Q575" i="9"/>
  <c r="Q583" i="9"/>
  <c r="Q591" i="9"/>
  <c r="Q599" i="9"/>
  <c r="Q606" i="9"/>
  <c r="Q607" i="9"/>
  <c r="Q614" i="9"/>
  <c r="Q615" i="9"/>
  <c r="Q622" i="9"/>
  <c r="Q623" i="9"/>
  <c r="Q630" i="9"/>
  <c r="Q631" i="9"/>
  <c r="Q639" i="9"/>
  <c r="Q646" i="9"/>
  <c r="Q647" i="9"/>
  <c r="Q654" i="9"/>
  <c r="Q655" i="9"/>
  <c r="Q662" i="9"/>
  <c r="Q663" i="9"/>
  <c r="Q670" i="9"/>
  <c r="Q671" i="9"/>
  <c r="Q678" i="9"/>
  <c r="Q679" i="9"/>
  <c r="Q687" i="9"/>
  <c r="Q694" i="9"/>
  <c r="Q695" i="9"/>
  <c r="Q702" i="9"/>
  <c r="Q703" i="9"/>
  <c r="Q710" i="9"/>
  <c r="Q711" i="9"/>
  <c r="Q719" i="9"/>
  <c r="Q726" i="9"/>
  <c r="Q727" i="9"/>
  <c r="Q734" i="9"/>
  <c r="Q735" i="9"/>
  <c r="Q742" i="9"/>
  <c r="Q743" i="9"/>
  <c r="Q751" i="9"/>
  <c r="Q758" i="9"/>
  <c r="Q759" i="9"/>
  <c r="Q766" i="9"/>
  <c r="Q767" i="9"/>
  <c r="Q774" i="9"/>
  <c r="Q775" i="9"/>
  <c r="Q783" i="9"/>
  <c r="Q791" i="9"/>
  <c r="Q798" i="9"/>
  <c r="Q799" i="9"/>
  <c r="Q806" i="9"/>
  <c r="Q807" i="9"/>
  <c r="Q814" i="9"/>
  <c r="Q815" i="9"/>
  <c r="Q822" i="9"/>
  <c r="Q823" i="9"/>
  <c r="Q830" i="9"/>
  <c r="Q831" i="9"/>
  <c r="Q838" i="9"/>
  <c r="Q839" i="9"/>
  <c r="Q847" i="9"/>
  <c r="Q855" i="9"/>
  <c r="Q862" i="9"/>
  <c r="Q863" i="9"/>
  <c r="Q871" i="9"/>
  <c r="Q878" i="9"/>
  <c r="Q879" i="9"/>
  <c r="Q887" i="9"/>
  <c r="Q894" i="9"/>
  <c r="Q895" i="9"/>
  <c r="Q902" i="9"/>
  <c r="Q903" i="9"/>
  <c r="Q910" i="9"/>
  <c r="Q911" i="9"/>
  <c r="Q918" i="9"/>
  <c r="Q919" i="9"/>
  <c r="Q926" i="9"/>
  <c r="Q927" i="9"/>
  <c r="Q934" i="9"/>
  <c r="Q935" i="9"/>
  <c r="Q942" i="9"/>
  <c r="Q943" i="9"/>
  <c r="Q951" i="9"/>
  <c r="Q958" i="9"/>
  <c r="Q959" i="9"/>
  <c r="Q966" i="9"/>
  <c r="Q967" i="9"/>
  <c r="Q974" i="9"/>
  <c r="Q975" i="9"/>
  <c r="Q990" i="9"/>
  <c r="Q991" i="9"/>
  <c r="Q998" i="9"/>
  <c r="Q999" i="9"/>
  <c r="Q1006" i="9"/>
  <c r="Q1007" i="9"/>
  <c r="Q1015" i="9"/>
  <c r="Q1022" i="9"/>
  <c r="Q1023" i="9"/>
  <c r="Q1030" i="9"/>
  <c r="Q1031" i="9"/>
  <c r="Q1038" i="9"/>
  <c r="Q1039" i="9"/>
  <c r="Q1046" i="9"/>
  <c r="Q1047" i="9"/>
  <c r="Q1054" i="9"/>
  <c r="Q1055" i="9"/>
  <c r="Q1063" i="9"/>
  <c r="Q1070" i="9"/>
  <c r="Q1071" i="9"/>
  <c r="Q1078" i="9"/>
  <c r="Q1079" i="9"/>
  <c r="Q1087" i="9"/>
  <c r="Q1094" i="9"/>
  <c r="Q1095" i="9"/>
  <c r="Q1102" i="9"/>
  <c r="Q1103" i="9"/>
  <c r="Q1110" i="9"/>
  <c r="Q1111" i="9"/>
  <c r="Q1118" i="9"/>
  <c r="Q1119" i="9"/>
  <c r="Q1126" i="9"/>
  <c r="Q1127" i="9"/>
  <c r="Q1134" i="9"/>
  <c r="Q1135" i="9"/>
  <c r="Q1142" i="9"/>
  <c r="Q1143" i="9"/>
  <c r="Q1150" i="9"/>
  <c r="Q1151" i="9"/>
  <c r="Q1159" i="9"/>
  <c r="Q1166" i="9"/>
  <c r="Q1167" i="9"/>
  <c r="Q1174" i="9"/>
  <c r="Q1175" i="9"/>
  <c r="Q1182" i="9"/>
  <c r="Q1183" i="9"/>
  <c r="Q1190" i="9"/>
  <c r="Q1191" i="9"/>
  <c r="Q1199" i="9"/>
  <c r="Q1207" i="9"/>
  <c r="Q1214" i="9"/>
  <c r="Q1215" i="9"/>
  <c r="Q1222" i="9"/>
  <c r="Q1223" i="9"/>
  <c r="Q1231" i="9"/>
  <c r="Q1238" i="9"/>
  <c r="Q1239" i="9"/>
  <c r="Q1246" i="9"/>
  <c r="Q1247" i="9"/>
  <c r="Q1254" i="9"/>
  <c r="Q1255" i="9"/>
  <c r="Q1263" i="9"/>
  <c r="Q1270" i="9"/>
  <c r="Q1271" i="9"/>
  <c r="Q1279" i="9"/>
  <c r="Q1287" i="9"/>
  <c r="Q1294" i="9"/>
  <c r="Q1295" i="9"/>
  <c r="Q1302" i="9"/>
  <c r="Q1303" i="9"/>
  <c r="Q1310" i="9"/>
  <c r="Q1311" i="9"/>
  <c r="Q1319" i="9"/>
  <c r="Q1326" i="9"/>
  <c r="Q1327" i="9"/>
  <c r="Q1334" i="9"/>
  <c r="Q1335" i="9"/>
  <c r="Q1342" i="9"/>
  <c r="Q1343" i="9"/>
  <c r="Q1350" i="9"/>
  <c r="Q1351" i="9"/>
  <c r="Q1359" i="9"/>
  <c r="Q1366" i="9"/>
  <c r="Q1367" i="9"/>
  <c r="Q1374" i="9"/>
  <c r="Q1375" i="9"/>
  <c r="Q1382" i="9"/>
  <c r="Q1383" i="9"/>
  <c r="Q1391" i="9"/>
  <c r="Q1398" i="9"/>
  <c r="Q1399" i="9"/>
  <c r="Q1406" i="9"/>
  <c r="Q1407" i="9"/>
  <c r="Q1414" i="9"/>
  <c r="Q1415" i="9"/>
  <c r="Q1422" i="9"/>
  <c r="Q1423" i="9"/>
  <c r="Q1430" i="9"/>
  <c r="Q1431" i="9"/>
  <c r="Q1438" i="9"/>
  <c r="Q1439" i="9"/>
  <c r="Q1446" i="9"/>
  <c r="Q1447" i="9"/>
  <c r="Q1455" i="9"/>
  <c r="Q1462" i="9"/>
  <c r="Q1463" i="9"/>
  <c r="Q1470" i="9"/>
  <c r="Q1471" i="9"/>
  <c r="Q1478" i="9"/>
  <c r="Q1479" i="9"/>
  <c r="Q1486" i="9"/>
  <c r="Q1487" i="9"/>
  <c r="Q1495" i="9"/>
  <c r="Q1502" i="9"/>
  <c r="Q1503" i="9"/>
  <c r="Q1510" i="9"/>
  <c r="Q1511" i="9"/>
  <c r="Q1518" i="9"/>
  <c r="Q1519" i="9"/>
  <c r="Q1527" i="9"/>
  <c r="Q1534" i="9"/>
  <c r="Q1535" i="9"/>
  <c r="Q1542" i="9"/>
  <c r="Q1543" i="9"/>
  <c r="Q1548" i="9"/>
  <c r="Q1550" i="9"/>
  <c r="Q1551" i="9"/>
  <c r="Q1558" i="9"/>
  <c r="Q1559" i="9"/>
  <c r="Q1564" i="9"/>
  <c r="Q1566" i="9"/>
  <c r="Q1567" i="9"/>
  <c r="Q1574" i="9"/>
  <c r="Q1575" i="9"/>
  <c r="Q1580" i="9"/>
  <c r="Q1582" i="9"/>
  <c r="Q1583" i="9"/>
  <c r="Q1588" i="9"/>
  <c r="Q1590" i="9"/>
  <c r="Q1591" i="9"/>
  <c r="Q1598" i="9"/>
  <c r="Q1599" i="9"/>
  <c r="Q1604" i="9"/>
  <c r="Q1606" i="9"/>
  <c r="Q1612" i="9"/>
  <c r="Q1614" i="9"/>
  <c r="Q1615" i="9"/>
  <c r="Q1622" i="9"/>
  <c r="Q1623" i="9"/>
  <c r="Q1631" i="9"/>
  <c r="Q1639" i="9"/>
  <c r="Q1646" i="9"/>
  <c r="Q1647" i="9"/>
  <c r="Q1654" i="9"/>
  <c r="Q1655" i="9"/>
  <c r="Q1660" i="9"/>
  <c r="Q1662" i="9"/>
  <c r="Q1663" i="9"/>
  <c r="Q1671" i="9"/>
  <c r="Q1679" i="9"/>
  <c r="Q1684" i="9"/>
  <c r="Q1687" i="9"/>
  <c r="Q1694" i="9"/>
  <c r="Q1695" i="9"/>
  <c r="Q1703" i="9"/>
  <c r="Q1710" i="9"/>
  <c r="Q1711" i="9"/>
  <c r="Q1716" i="9"/>
  <c r="Q1718" i="9"/>
  <c r="Q1719" i="9"/>
  <c r="Q1726" i="9"/>
  <c r="Q1727" i="9"/>
  <c r="Q1734" i="9"/>
  <c r="Q1735" i="9"/>
  <c r="Q1743" i="9"/>
  <c r="Q1750" i="9"/>
  <c r="Q1751" i="9"/>
  <c r="Q1758" i="9"/>
  <c r="Q1759" i="9"/>
  <c r="Q1766" i="9"/>
  <c r="Q1767" i="9"/>
  <c r="Q1775" i="9"/>
  <c r="Q1782" i="9"/>
  <c r="Q1783" i="9"/>
  <c r="Q1790" i="9"/>
  <c r="Q1791" i="9"/>
  <c r="Q1798" i="9"/>
  <c r="Q1799" i="9"/>
  <c r="Q1807" i="9"/>
  <c r="Q1815" i="9"/>
  <c r="Q1820" i="9"/>
  <c r="Q1822" i="9"/>
  <c r="Q1823" i="9"/>
  <c r="Q1831" i="9"/>
  <c r="Q1838" i="9"/>
  <c r="Q1839" i="9"/>
  <c r="Q1844" i="9"/>
  <c r="Q1846" i="9"/>
  <c r="Q1847" i="9"/>
  <c r="Q1854" i="9"/>
  <c r="Q1855" i="9"/>
  <c r="Q1862" i="9"/>
  <c r="Q1863" i="9"/>
  <c r="Q1870" i="9"/>
  <c r="Q1871" i="9"/>
  <c r="Q1878" i="9"/>
  <c r="Q1879" i="9"/>
  <c r="Q1886" i="9"/>
  <c r="Q1887" i="9"/>
  <c r="Q1892" i="9"/>
  <c r="Q1894" i="9"/>
  <c r="Q1895" i="9"/>
  <c r="Q1902" i="9"/>
  <c r="Q1903" i="9"/>
  <c r="Q1910" i="9"/>
  <c r="Q1911" i="9"/>
  <c r="Q1918" i="9"/>
  <c r="Q1919" i="9"/>
  <c r="Q1926" i="9"/>
  <c r="Q1927" i="9"/>
  <c r="Q1935" i="9"/>
  <c r="Q1942" i="9"/>
  <c r="Q1943" i="9"/>
  <c r="Q1948" i="9"/>
  <c r="Q1951" i="9"/>
  <c r="Q1958" i="9"/>
  <c r="Q1959" i="9"/>
  <c r="Q1966" i="9"/>
  <c r="Q1967" i="9"/>
  <c r="Q1972" i="9"/>
  <c r="Q1974" i="9"/>
  <c r="Q1975" i="9"/>
  <c r="Q1980" i="9"/>
  <c r="Q1982" i="9"/>
  <c r="Q1983" i="9"/>
  <c r="Q1990" i="9"/>
  <c r="Q1991" i="9"/>
  <c r="Q1999" i="9"/>
  <c r="Q2004" i="9"/>
  <c r="Q2006" i="9"/>
  <c r="Q2007" i="9"/>
  <c r="Q2012" i="9"/>
  <c r="Q2014" i="9"/>
  <c r="Q2015" i="9"/>
  <c r="Q2020" i="9"/>
  <c r="Q2022" i="9"/>
  <c r="Q2023" i="9"/>
  <c r="Q2031" i="9"/>
  <c r="Q2036" i="9"/>
  <c r="Q2038" i="9"/>
  <c r="Q2039" i="9"/>
  <c r="Q2046" i="9"/>
  <c r="Q2047" i="9"/>
  <c r="Q2054" i="9"/>
  <c r="Q2055" i="9"/>
  <c r="Q2060" i="9"/>
  <c r="Q2062" i="9"/>
  <c r="Q2063" i="9"/>
  <c r="Q2070" i="9"/>
  <c r="Q2071" i="9"/>
  <c r="Q2079" i="9"/>
  <c r="Q2084" i="9"/>
  <c r="Q2086" i="9"/>
  <c r="Q2087" i="9"/>
  <c r="Q2094" i="9"/>
  <c r="Q2095" i="9"/>
  <c r="Q2100" i="9"/>
  <c r="Q2102" i="9"/>
  <c r="Q2103" i="9"/>
  <c r="Q2111" i="9"/>
  <c r="Q2118" i="9"/>
  <c r="Q2119" i="9"/>
  <c r="Q2127" i="9"/>
  <c r="Q2132" i="9"/>
  <c r="Q2135" i="9"/>
  <c r="Q2140" i="9"/>
  <c r="Q2142" i="9"/>
  <c r="Q2143" i="9"/>
  <c r="Q2148" i="9"/>
  <c r="Q2151" i="9"/>
  <c r="Q2159" i="9"/>
  <c r="Q2166" i="9"/>
  <c r="Q2167" i="9"/>
  <c r="Q2174" i="9"/>
  <c r="Q2175" i="9"/>
  <c r="Q2182" i="9"/>
  <c r="Q2183" i="9"/>
  <c r="Q2190" i="9"/>
  <c r="Q2191" i="9"/>
  <c r="Q2196" i="9"/>
  <c r="Q2198" i="9"/>
  <c r="Q2199" i="9"/>
  <c r="Q2206" i="9"/>
  <c r="Q2212" i="9"/>
  <c r="Q2214" i="9"/>
  <c r="Q2215" i="9"/>
  <c r="Q2222" i="9"/>
  <c r="Q2223" i="9"/>
  <c r="Q2228" i="9"/>
  <c r="Q2230" i="9"/>
  <c r="Q2231" i="9"/>
  <c r="Q2236" i="9"/>
  <c r="Q2238" i="9"/>
  <c r="Q2239" i="9"/>
  <c r="Q2244" i="9"/>
  <c r="Q2246" i="9"/>
  <c r="Q2247" i="9"/>
  <c r="Q2252" i="9"/>
  <c r="Q2254" i="9"/>
  <c r="Q2255" i="9"/>
  <c r="Q2260" i="9"/>
  <c r="Q2263" i="9"/>
  <c r="Q2268" i="9"/>
  <c r="Q2270" i="9"/>
  <c r="Q2271" i="9"/>
  <c r="Q2276" i="9"/>
  <c r="Q2278" i="9"/>
  <c r="Q2279" i="9"/>
  <c r="Q137" i="11"/>
  <c r="Q136" i="11"/>
  <c r="P141" i="11"/>
  <c r="Q141" i="11" s="1"/>
  <c r="R141" i="11" s="1"/>
  <c r="P140" i="11"/>
  <c r="Q140" i="11" s="1"/>
  <c r="P139" i="11"/>
  <c r="Q139" i="11" s="1"/>
  <c r="P138" i="11"/>
  <c r="Q138" i="11" s="1"/>
  <c r="P137" i="11"/>
  <c r="P136" i="11"/>
  <c r="Q4" i="9"/>
  <c r="Q9" i="9"/>
  <c r="Q10" i="9"/>
  <c r="Q12" i="9"/>
  <c r="Q17" i="11"/>
  <c r="Q20" i="9"/>
  <c r="Q25" i="9"/>
  <c r="Q26" i="9"/>
  <c r="Q33" i="9"/>
  <c r="Q34" i="11"/>
  <c r="Q36" i="11"/>
  <c r="Q41" i="9"/>
  <c r="Q42" i="9"/>
  <c r="Q44" i="11"/>
  <c r="Q49" i="9"/>
  <c r="Q50" i="11"/>
  <c r="Q52" i="9"/>
  <c r="Q57" i="9"/>
  <c r="Q58" i="11"/>
  <c r="Q60" i="9"/>
  <c r="Q65" i="9"/>
  <c r="Q68" i="9"/>
  <c r="Q73" i="9"/>
  <c r="Q74" i="9"/>
  <c r="Q76" i="11"/>
  <c r="Q81" i="9"/>
  <c r="Q84" i="11"/>
  <c r="Q89" i="9"/>
  <c r="Q90" i="11"/>
  <c r="Q92" i="11"/>
  <c r="Q97" i="9"/>
  <c r="Q98" i="11"/>
  <c r="Q100" i="11"/>
  <c r="Q105" i="9"/>
  <c r="Q108" i="9"/>
  <c r="Q113" i="9"/>
  <c r="Q114" i="11"/>
  <c r="Q121" i="9"/>
  <c r="Q122" i="11"/>
  <c r="Q124" i="11"/>
  <c r="Q129" i="9"/>
  <c r="Q132" i="11"/>
  <c r="Q138" i="9"/>
  <c r="Q145" i="9"/>
  <c r="Q153" i="9"/>
  <c r="Q156" i="9"/>
  <c r="Q161" i="9"/>
  <c r="Q162" i="9"/>
  <c r="Q169" i="9"/>
  <c r="Q172" i="9"/>
  <c r="Q177" i="9"/>
  <c r="Q178" i="9"/>
  <c r="Q180" i="9"/>
  <c r="Q185" i="9"/>
  <c r="Q186" i="9"/>
  <c r="Q188" i="9"/>
  <c r="Q193" i="9"/>
  <c r="Q196" i="9"/>
  <c r="Q201" i="9"/>
  <c r="Q202" i="9"/>
  <c r="Q209" i="9"/>
  <c r="Q212" i="9"/>
  <c r="Q217" i="9"/>
  <c r="Q218" i="9"/>
  <c r="Q220" i="9"/>
  <c r="Q225" i="9"/>
  <c r="Q226" i="9"/>
  <c r="Q228" i="9"/>
  <c r="Q233" i="9"/>
  <c r="Q234" i="9"/>
  <c r="Q236" i="9"/>
  <c r="Q241" i="9"/>
  <c r="Q242" i="9"/>
  <c r="Q244" i="9"/>
  <c r="Q249" i="9"/>
  <c r="Q257" i="9"/>
  <c r="Q265" i="9"/>
  <c r="Q268" i="9"/>
  <c r="Q273" i="9"/>
  <c r="R273" i="9" s="1"/>
  <c r="Q274" i="9"/>
  <c r="Q276" i="9"/>
  <c r="Q281" i="9"/>
  <c r="Q282" i="9"/>
  <c r="Q284" i="9"/>
  <c r="Q289" i="9"/>
  <c r="Q297" i="9"/>
  <c r="Q305" i="9"/>
  <c r="Q306" i="9"/>
  <c r="Q308" i="9"/>
  <c r="Q313" i="9"/>
  <c r="Q316" i="9"/>
  <c r="Q321" i="9"/>
  <c r="Q329" i="9"/>
  <c r="Q330" i="9"/>
  <c r="Q332" i="9"/>
  <c r="Q337" i="9"/>
  <c r="Q345" i="9"/>
  <c r="Q346" i="9"/>
  <c r="Q348" i="9"/>
  <c r="Q353" i="9"/>
  <c r="Q354" i="9"/>
  <c r="Q356" i="9"/>
  <c r="Q361" i="9"/>
  <c r="Q364" i="9"/>
  <c r="Q369" i="9"/>
  <c r="Q377" i="9"/>
  <c r="Q378" i="9"/>
  <c r="Q385" i="9"/>
  <c r="Q393" i="9"/>
  <c r="Q394" i="9"/>
  <c r="Q401" i="9"/>
  <c r="Q404" i="9"/>
  <c r="Q409" i="9"/>
  <c r="Q410" i="9"/>
  <c r="Q412" i="9"/>
  <c r="Q417" i="9"/>
  <c r="Q418" i="9"/>
  <c r="Q420" i="9"/>
  <c r="Q425" i="9"/>
  <c r="Q428" i="9"/>
  <c r="Q433" i="9"/>
  <c r="Q441" i="9"/>
  <c r="Q442" i="9"/>
  <c r="Q444" i="9"/>
  <c r="Q449" i="9"/>
  <c r="Q452" i="9"/>
  <c r="Q457" i="9"/>
  <c r="Q458" i="9"/>
  <c r="Q460" i="9"/>
  <c r="Q465" i="9"/>
  <c r="Q466" i="9"/>
  <c r="Q473" i="9"/>
  <c r="Q474" i="9"/>
  <c r="Q481" i="9"/>
  <c r="Q482" i="9"/>
  <c r="Q484" i="9"/>
  <c r="Q489" i="9"/>
  <c r="Q490" i="9"/>
  <c r="Q492" i="9"/>
  <c r="Q497" i="9"/>
  <c r="Q498" i="9"/>
  <c r="Q505" i="9"/>
  <c r="Q508" i="9"/>
  <c r="Q513" i="9"/>
  <c r="Q516" i="9"/>
  <c r="Q521" i="9"/>
  <c r="Q522" i="9"/>
  <c r="Q524" i="9"/>
  <c r="Q529" i="9"/>
  <c r="Q530" i="9"/>
  <c r="Q538" i="9"/>
  <c r="Q545" i="9"/>
  <c r="Q546" i="9"/>
  <c r="Q548" i="9"/>
  <c r="Q553" i="9"/>
  <c r="Q554" i="9"/>
  <c r="Q556" i="9"/>
  <c r="Q561" i="9"/>
  <c r="Q569" i="9"/>
  <c r="Q570" i="9"/>
  <c r="Q577" i="9"/>
  <c r="Q580" i="9"/>
  <c r="Q585" i="9"/>
  <c r="Q586" i="9"/>
  <c r="Q593" i="9"/>
  <c r="Q594" i="9"/>
  <c r="Q601" i="9"/>
  <c r="Q602" i="9"/>
  <c r="Q604" i="9"/>
  <c r="Q609" i="9"/>
  <c r="Q610" i="9"/>
  <c r="Q612" i="9"/>
  <c r="Q617" i="9"/>
  <c r="Q618" i="9"/>
  <c r="Q625" i="9"/>
  <c r="Q628" i="9"/>
  <c r="Q633" i="9"/>
  <c r="Q634" i="9"/>
  <c r="Q641" i="9"/>
  <c r="Q642" i="9"/>
  <c r="Q644" i="9"/>
  <c r="Q649" i="9"/>
  <c r="Q650" i="9"/>
  <c r="Q658" i="9"/>
  <c r="Q660" i="9"/>
  <c r="Q665" i="9"/>
  <c r="Q668" i="9"/>
  <c r="Q673" i="9"/>
  <c r="Q674" i="9"/>
  <c r="Q676" i="9"/>
  <c r="Q681" i="9"/>
  <c r="Q682" i="9"/>
  <c r="Q689" i="9"/>
  <c r="Q697" i="9"/>
  <c r="Q698" i="9"/>
  <c r="Q705" i="9"/>
  <c r="Q713" i="9"/>
  <c r="Q714" i="9"/>
  <c r="Q716" i="9"/>
  <c r="Q721" i="9"/>
  <c r="Q722" i="9"/>
  <c r="Q724" i="9"/>
  <c r="Q729" i="9"/>
  <c r="Q732" i="9"/>
  <c r="Q737" i="9"/>
  <c r="Q738" i="9"/>
  <c r="Q745" i="9"/>
  <c r="Q746" i="9"/>
  <c r="Q753" i="9"/>
  <c r="Q756" i="9"/>
  <c r="Q761" i="9"/>
  <c r="Q762" i="9"/>
  <c r="Q769" i="9"/>
  <c r="Q770" i="9"/>
  <c r="Q772" i="9"/>
  <c r="Q777" i="9"/>
  <c r="Q778" i="9"/>
  <c r="Q780" i="9"/>
  <c r="Q785" i="9"/>
  <c r="Q786" i="9"/>
  <c r="Q788" i="9"/>
  <c r="Q793" i="9"/>
  <c r="Q794" i="9"/>
  <c r="Q796" i="9"/>
  <c r="Q801" i="9"/>
  <c r="Q802" i="9"/>
  <c r="Q804" i="9"/>
  <c r="Q809" i="9"/>
  <c r="Q810" i="9"/>
  <c r="Q817" i="9"/>
  <c r="Q818" i="9"/>
  <c r="Q826" i="9"/>
  <c r="Q828" i="9"/>
  <c r="Q833" i="9"/>
  <c r="Q834" i="9"/>
  <c r="Q836" i="9"/>
  <c r="Q841" i="9"/>
  <c r="Q842" i="9"/>
  <c r="Q849" i="9"/>
  <c r="Q857" i="9"/>
  <c r="Q858" i="9"/>
  <c r="Q865" i="9"/>
  <c r="Q868" i="9"/>
  <c r="Q873" i="9"/>
  <c r="Q874" i="9"/>
  <c r="Q876" i="9"/>
  <c r="Q881" i="9"/>
  <c r="Q882" i="9"/>
  <c r="Q884" i="9"/>
  <c r="Q889" i="9"/>
  <c r="Q890" i="9"/>
  <c r="Q897" i="9"/>
  <c r="Q898" i="9"/>
  <c r="Q905" i="9"/>
  <c r="Q906" i="9"/>
  <c r="Q908" i="9"/>
  <c r="Q913" i="9"/>
  <c r="Q914" i="9"/>
  <c r="Q916" i="9"/>
  <c r="Q921" i="9"/>
  <c r="Q924" i="9"/>
  <c r="Q929" i="9"/>
  <c r="Q930" i="9"/>
  <c r="Q937" i="9"/>
  <c r="Q938" i="9"/>
  <c r="Q945" i="9"/>
  <c r="Q946" i="9"/>
  <c r="Q948" i="9"/>
  <c r="Q953" i="9"/>
  <c r="Q954" i="9"/>
  <c r="Q956" i="9"/>
  <c r="Q961" i="9"/>
  <c r="Q962" i="9"/>
  <c r="Q964" i="9"/>
  <c r="Q969" i="9"/>
  <c r="Q970" i="9"/>
  <c r="Q972" i="9"/>
  <c r="Q977" i="9"/>
  <c r="Q978" i="9"/>
  <c r="Q985" i="9"/>
  <c r="Q986" i="9"/>
  <c r="Q988" i="9"/>
  <c r="Q993" i="9"/>
  <c r="Q996" i="9"/>
  <c r="Q1004" i="9"/>
  <c r="Q1009" i="9"/>
  <c r="Q1010" i="9"/>
  <c r="Q1017" i="9"/>
  <c r="Q1025" i="9"/>
  <c r="Q1028" i="9"/>
  <c r="Q1033" i="9"/>
  <c r="Q1034" i="9"/>
  <c r="Q1041" i="9"/>
  <c r="Q1042" i="9"/>
  <c r="Q1049" i="9"/>
  <c r="Q1052" i="9"/>
  <c r="Q1057" i="9"/>
  <c r="Q1058" i="9"/>
  <c r="Q1060" i="9"/>
  <c r="Q1065" i="9"/>
  <c r="Q1066" i="9"/>
  <c r="Q1068" i="9"/>
  <c r="Q1073" i="9"/>
  <c r="Q1076" i="9"/>
  <c r="Q1081" i="9"/>
  <c r="Q1082" i="9"/>
  <c r="Q1084" i="9"/>
  <c r="Q1089" i="9"/>
  <c r="Q1090" i="9"/>
  <c r="Q1092" i="9"/>
  <c r="Q1097" i="9"/>
  <c r="Q1098" i="9"/>
  <c r="Q1100" i="9"/>
  <c r="Q1105" i="9"/>
  <c r="Q1113" i="9"/>
  <c r="Q1116" i="9"/>
  <c r="Q1121" i="9"/>
  <c r="Q1122" i="9"/>
  <c r="Q1124" i="9"/>
  <c r="Q1129" i="9"/>
  <c r="Q1130" i="9"/>
  <c r="Q1132" i="9"/>
  <c r="Q1137" i="9"/>
  <c r="Q1138" i="9"/>
  <c r="Q1145" i="9"/>
  <c r="Q1146" i="9"/>
  <c r="Q1153" i="9"/>
  <c r="Q1156" i="9"/>
  <c r="Q1161" i="9"/>
  <c r="Q1169" i="9"/>
  <c r="Q1170" i="9"/>
  <c r="Q1172" i="9"/>
  <c r="Q1177" i="9"/>
  <c r="Q1180" i="9"/>
  <c r="Q1185" i="9"/>
  <c r="Q1188" i="9"/>
  <c r="Q1193" i="9"/>
  <c r="Q1194" i="9"/>
  <c r="Q1201" i="9"/>
  <c r="Q1204" i="9"/>
  <c r="Q1209" i="9"/>
  <c r="Q1210" i="9"/>
  <c r="Q1212" i="9"/>
  <c r="Q1217" i="9"/>
  <c r="Q1218" i="9"/>
  <c r="Q1220" i="9"/>
  <c r="Q1225" i="9"/>
  <c r="Q1226" i="9"/>
  <c r="Q1228" i="9"/>
  <c r="Q1233" i="9"/>
  <c r="Q1236" i="9"/>
  <c r="Q1241" i="9"/>
  <c r="Q1244" i="9"/>
  <c r="Q1249" i="9"/>
  <c r="Q1250" i="9"/>
  <c r="Q1252" i="9"/>
  <c r="Q1257" i="9"/>
  <c r="Q1258" i="9"/>
  <c r="Q1260" i="9"/>
  <c r="Q1265" i="9"/>
  <c r="Q1266" i="9"/>
  <c r="Q1268" i="9"/>
  <c r="Q1273" i="9"/>
  <c r="Q1274" i="9"/>
  <c r="Q1281" i="9"/>
  <c r="Q1284" i="9"/>
  <c r="Q1289" i="9"/>
  <c r="Q1292" i="9"/>
  <c r="Q1297" i="9"/>
  <c r="Q1298" i="9"/>
  <c r="Q1300" i="9"/>
  <c r="Q1305" i="9"/>
  <c r="Q1306" i="9"/>
  <c r="Q1308" i="9"/>
  <c r="Q1313" i="9"/>
  <c r="Q1321" i="9"/>
  <c r="Q1322" i="9"/>
  <c r="Q1329" i="9"/>
  <c r="Q1330" i="9"/>
  <c r="Q1332" i="9"/>
  <c r="Q1337" i="9"/>
  <c r="Q1340" i="9"/>
  <c r="Q1345" i="9"/>
  <c r="Q1348" i="9"/>
  <c r="Q1353" i="9"/>
  <c r="R1353" i="9" s="1"/>
  <c r="Q1354" i="9"/>
  <c r="Q1356" i="9"/>
  <c r="Q1361" i="9"/>
  <c r="Q1362" i="9"/>
  <c r="Q1364" i="9"/>
  <c r="Q1369" i="9"/>
  <c r="Q1372" i="9"/>
  <c r="Q1377" i="9"/>
  <c r="Q1378" i="9"/>
  <c r="Q1380" i="9"/>
  <c r="Q1385" i="9"/>
  <c r="Q1386" i="9"/>
  <c r="Q1388" i="9"/>
  <c r="Q1393" i="9"/>
  <c r="Q1401" i="9"/>
  <c r="Q1402" i="9"/>
  <c r="Q1409" i="9"/>
  <c r="Q1410" i="9"/>
  <c r="Q1412" i="9"/>
  <c r="Q1417" i="9"/>
  <c r="Q1420" i="9"/>
  <c r="Q1425" i="9"/>
  <c r="Q1426" i="9"/>
  <c r="Q1428" i="9"/>
  <c r="Q1433" i="9"/>
  <c r="Q1434" i="9"/>
  <c r="Q1441" i="9"/>
  <c r="Q1444" i="9"/>
  <c r="Q1449" i="9"/>
  <c r="Q1450" i="9"/>
  <c r="Q1452" i="9"/>
  <c r="Q1457" i="9"/>
  <c r="Q1458" i="9"/>
  <c r="Q1460" i="9"/>
  <c r="Q1465" i="9"/>
  <c r="Q1468" i="9"/>
  <c r="Q1473" i="9"/>
  <c r="Q1474" i="9"/>
  <c r="Q1476" i="9"/>
  <c r="Q1481" i="9"/>
  <c r="Q1482" i="9"/>
  <c r="Q1484" i="9"/>
  <c r="Q1489" i="9"/>
  <c r="Q1497" i="9"/>
  <c r="Q1498" i="9"/>
  <c r="Q1500" i="9"/>
  <c r="Q1505" i="9"/>
  <c r="Q1506" i="9"/>
  <c r="Q1508" i="9"/>
  <c r="Q1513" i="9"/>
  <c r="Q1514" i="9"/>
  <c r="Q1516" i="9"/>
  <c r="Q1521" i="9"/>
  <c r="Q1524" i="9"/>
  <c r="Q1529" i="9"/>
  <c r="Q1532" i="9"/>
  <c r="Q1537" i="9"/>
  <c r="Q1538" i="9"/>
  <c r="Q1540" i="9"/>
  <c r="Q1545" i="9"/>
  <c r="Q1546" i="9"/>
  <c r="Q1553" i="9"/>
  <c r="Q1561" i="9"/>
  <c r="Q1562" i="9"/>
  <c r="Q1569" i="9"/>
  <c r="Q1570" i="9"/>
  <c r="Q1572" i="9"/>
  <c r="Q1577" i="9"/>
  <c r="Q1585" i="9"/>
  <c r="Q1593" i="9"/>
  <c r="Q1594" i="9"/>
  <c r="Q1601" i="9"/>
  <c r="Q1602" i="9"/>
  <c r="Q1609" i="9"/>
  <c r="Q1617" i="9"/>
  <c r="Q1618" i="9"/>
  <c r="Q1620" i="9"/>
  <c r="Q1625" i="9"/>
  <c r="Q1626" i="9"/>
  <c r="Q1628" i="9"/>
  <c r="Q1630" i="9"/>
  <c r="Q1633" i="9"/>
  <c r="Q1641" i="9"/>
  <c r="Q1642" i="9"/>
  <c r="Q1644" i="9"/>
  <c r="Q1649" i="9"/>
  <c r="Q1650" i="9"/>
  <c r="Q1652" i="9"/>
  <c r="Q1657" i="9"/>
  <c r="Q1665" i="9"/>
  <c r="Q1668" i="9"/>
  <c r="Q1673" i="9"/>
  <c r="Q1674" i="9"/>
  <c r="Q1676" i="9"/>
  <c r="Q1681" i="9"/>
  <c r="Q1686" i="9"/>
  <c r="Q1689" i="9"/>
  <c r="Q1690" i="9"/>
  <c r="Q1692" i="9"/>
  <c r="Q1697" i="9"/>
  <c r="Q1698" i="9"/>
  <c r="Q1702" i="9"/>
  <c r="Q1705" i="9"/>
  <c r="Q1706" i="9"/>
  <c r="Q1708" i="9"/>
  <c r="Q1713" i="9"/>
  <c r="Q1714" i="9"/>
  <c r="Q1721" i="9"/>
  <c r="Q1722" i="9"/>
  <c r="Q1724" i="9"/>
  <c r="Q1729" i="9"/>
  <c r="Q1730" i="9"/>
  <c r="Q1732" i="9"/>
  <c r="Q1737" i="9"/>
  <c r="Q1738" i="9"/>
  <c r="Q1740" i="9"/>
  <c r="Q1745" i="9"/>
  <c r="Q1748" i="9"/>
  <c r="Q1753" i="9"/>
  <c r="Q1754" i="9"/>
  <c r="Q1756" i="9"/>
  <c r="Q1761" i="9"/>
  <c r="Q1762" i="9"/>
  <c r="Q1764" i="9"/>
  <c r="Q1769" i="9"/>
  <c r="Q1770" i="9"/>
  <c r="Q1777" i="9"/>
  <c r="Q1778" i="9"/>
  <c r="Q1785" i="9"/>
  <c r="Q1786" i="9"/>
  <c r="Q1788" i="9"/>
  <c r="Q1793" i="9"/>
  <c r="Q1794" i="9"/>
  <c r="Q1801" i="9"/>
  <c r="Q1804" i="9"/>
  <c r="Q1809" i="9"/>
  <c r="Q1810" i="9"/>
  <c r="Q1812" i="9"/>
  <c r="Q1814" i="9"/>
  <c r="Q1817" i="9"/>
  <c r="Q1818" i="9"/>
  <c r="Q1825" i="9"/>
  <c r="Q1826" i="9"/>
  <c r="Q1828" i="9"/>
  <c r="Q1833" i="9"/>
  <c r="Q1836" i="9"/>
  <c r="Q1841" i="9"/>
  <c r="Q1842" i="9"/>
  <c r="Q1849" i="9"/>
  <c r="Q1857" i="9"/>
  <c r="Q1858" i="9"/>
  <c r="Q1865" i="9"/>
  <c r="Q1866" i="9"/>
  <c r="Q1868" i="9"/>
  <c r="Q1873" i="9"/>
  <c r="Q1874" i="9"/>
  <c r="Q1881" i="9"/>
  <c r="Q1882" i="9"/>
  <c r="Q1889" i="9"/>
  <c r="Q1890" i="9"/>
  <c r="Q1897" i="9"/>
  <c r="Q1898" i="9"/>
  <c r="Q1905" i="9"/>
  <c r="Q1908" i="9"/>
  <c r="Q1913" i="9"/>
  <c r="Q1914" i="9"/>
  <c r="Q1916" i="9"/>
  <c r="Q1922" i="9"/>
  <c r="Q1924" i="9"/>
  <c r="Q1929" i="9"/>
  <c r="Q1930" i="9"/>
  <c r="Q1932" i="9"/>
  <c r="Q1937" i="9"/>
  <c r="Q1938" i="9"/>
  <c r="Q1945" i="9"/>
  <c r="Q1950" i="9"/>
  <c r="Q1953" i="9"/>
  <c r="Q1954" i="9"/>
  <c r="Q1961" i="9"/>
  <c r="Q1962" i="9"/>
  <c r="Q1964" i="9"/>
  <c r="Q1969" i="9"/>
  <c r="Q1970" i="9"/>
  <c r="Q1977" i="9"/>
  <c r="Q1978" i="9"/>
  <c r="Q1985" i="9"/>
  <c r="Q1993" i="9"/>
  <c r="Q1996" i="9"/>
  <c r="Q1998" i="9"/>
  <c r="Q2001" i="9"/>
  <c r="Q2002" i="9"/>
  <c r="Q2009" i="9"/>
  <c r="Q2010" i="9"/>
  <c r="Q2018" i="9"/>
  <c r="Q2025" i="9"/>
  <c r="Q2028" i="9"/>
  <c r="Q2030" i="9"/>
  <c r="Q2033" i="9"/>
  <c r="Q2034" i="9"/>
  <c r="Q2041" i="9"/>
  <c r="Q2042" i="9"/>
  <c r="Q2044" i="9"/>
  <c r="Q2049" i="9"/>
  <c r="Q2050" i="9"/>
  <c r="Q2052" i="9"/>
  <c r="Q2057" i="9"/>
  <c r="Q2058" i="9"/>
  <c r="Q2065" i="9"/>
  <c r="Q2073" i="9"/>
  <c r="Q2074" i="9"/>
  <c r="Q2076" i="9"/>
  <c r="Q2081" i="9"/>
  <c r="Q2082" i="9"/>
  <c r="Q2089" i="9"/>
  <c r="Q2090" i="9"/>
  <c r="Q2092" i="9"/>
  <c r="Q2097" i="9"/>
  <c r="Q2098" i="9"/>
  <c r="Q2105" i="9"/>
  <c r="Q2108" i="9"/>
  <c r="Q2113" i="9"/>
  <c r="Q2116" i="9"/>
  <c r="Q2121" i="9"/>
  <c r="Q2122" i="9"/>
  <c r="Q2124" i="9"/>
  <c r="Q2126" i="9"/>
  <c r="Q2129" i="9"/>
  <c r="Q2130" i="9"/>
  <c r="Q2137" i="9"/>
  <c r="Q2138" i="9"/>
  <c r="Q2145" i="9"/>
  <c r="Q2150" i="9"/>
  <c r="Q2153" i="9"/>
  <c r="Q2156" i="9"/>
  <c r="Q2161" i="9"/>
  <c r="Q2162" i="9"/>
  <c r="Q2164" i="9"/>
  <c r="Q2169" i="9"/>
  <c r="Q2170" i="9"/>
  <c r="Q2172" i="9"/>
  <c r="Q2177" i="9"/>
  <c r="Q2178" i="9"/>
  <c r="Q2180" i="9"/>
  <c r="Q2185" i="9"/>
  <c r="Q2188" i="9"/>
  <c r="Q2193" i="9"/>
  <c r="Q2201" i="9"/>
  <c r="Q2202" i="9"/>
  <c r="Q2204" i="9"/>
  <c r="Q2209" i="9"/>
  <c r="Q2210" i="9"/>
  <c r="Q2217" i="9"/>
  <c r="Q2218" i="9"/>
  <c r="Q2220" i="9"/>
  <c r="Q2225" i="9"/>
  <c r="Q2233" i="9"/>
  <c r="Q2241" i="9"/>
  <c r="Q2249" i="9"/>
  <c r="Q2250" i="9"/>
  <c r="Q2257" i="9"/>
  <c r="Q2258" i="9"/>
  <c r="Q2265" i="9"/>
  <c r="Q2273" i="9"/>
  <c r="P135" i="11"/>
  <c r="P134" i="11"/>
  <c r="P133" i="11"/>
  <c r="P132" i="11"/>
  <c r="P131" i="11"/>
  <c r="P130" i="11"/>
  <c r="P129" i="11"/>
  <c r="P128" i="11"/>
  <c r="P127" i="11"/>
  <c r="P126" i="11"/>
  <c r="P125" i="11"/>
  <c r="P124" i="11"/>
  <c r="P123" i="11"/>
  <c r="P122" i="11"/>
  <c r="P121" i="11"/>
  <c r="P120" i="11"/>
  <c r="P119" i="11"/>
  <c r="P118" i="11"/>
  <c r="P117" i="11"/>
  <c r="P116" i="11"/>
  <c r="P115" i="11"/>
  <c r="P114" i="11"/>
  <c r="P113" i="11"/>
  <c r="P112" i="11"/>
  <c r="P111" i="11"/>
  <c r="P110" i="11"/>
  <c r="P109" i="11"/>
  <c r="P108" i="11"/>
  <c r="P107" i="11"/>
  <c r="P106" i="11"/>
  <c r="P105" i="11"/>
  <c r="P104" i="11"/>
  <c r="P103" i="11"/>
  <c r="P102" i="11"/>
  <c r="P101" i="11"/>
  <c r="P100" i="11"/>
  <c r="P99" i="11"/>
  <c r="P98" i="11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Q21" i="9"/>
  <c r="Q29" i="9"/>
  <c r="Q32" i="11"/>
  <c r="Q35" i="11"/>
  <c r="Q37" i="11"/>
  <c r="Q40" i="11"/>
  <c r="Q48" i="11"/>
  <c r="Q52" i="11"/>
  <c r="Q56" i="11"/>
  <c r="Q61" i="11"/>
  <c r="Q64" i="11"/>
  <c r="Q66" i="11"/>
  <c r="Q68" i="11"/>
  <c r="Q69" i="11"/>
  <c r="Q72" i="11"/>
  <c r="Q77" i="11"/>
  <c r="Q78" i="11"/>
  <c r="Q80" i="11"/>
  <c r="Q82" i="11"/>
  <c r="Q85" i="11"/>
  <c r="Q88" i="11"/>
  <c r="Q93" i="11"/>
  <c r="Q96" i="11"/>
  <c r="Q104" i="11"/>
  <c r="Q106" i="11"/>
  <c r="Q112" i="11"/>
  <c r="Q116" i="11"/>
  <c r="Q117" i="11"/>
  <c r="Q120" i="11"/>
  <c r="Q125" i="11"/>
  <c r="Q128" i="11"/>
  <c r="Q130" i="11"/>
  <c r="Q134" i="11"/>
  <c r="Q137" i="9"/>
  <c r="Q165" i="9"/>
  <c r="Q173" i="9"/>
  <c r="Q181" i="9"/>
  <c r="Q197" i="9"/>
  <c r="Q205" i="9"/>
  <c r="Q206" i="9"/>
  <c r="Q213" i="9"/>
  <c r="Q237" i="9"/>
  <c r="Q245" i="9"/>
  <c r="Q254" i="9"/>
  <c r="Q255" i="9"/>
  <c r="Q318" i="9"/>
  <c r="Q334" i="9"/>
  <c r="Q341" i="9"/>
  <c r="Q389" i="9"/>
  <c r="Q390" i="9"/>
  <c r="Q397" i="9"/>
  <c r="Q462" i="9"/>
  <c r="Q470" i="9"/>
  <c r="Q493" i="9"/>
  <c r="Q501" i="9"/>
  <c r="Q502" i="9"/>
  <c r="Q509" i="9"/>
  <c r="Q525" i="9"/>
  <c r="Q533" i="9"/>
  <c r="Q537" i="9"/>
  <c r="Q541" i="9"/>
  <c r="Q542" i="9"/>
  <c r="Q543" i="9"/>
  <c r="Q557" i="9"/>
  <c r="Q565" i="9"/>
  <c r="Q589" i="9"/>
  <c r="Q598" i="9"/>
  <c r="Q605" i="9"/>
  <c r="Q621" i="9"/>
  <c r="Q638" i="9"/>
  <c r="Q645" i="9"/>
  <c r="Q657" i="9"/>
  <c r="Q669" i="9"/>
  <c r="Q686" i="9"/>
  <c r="Q693" i="9"/>
  <c r="Q725" i="9"/>
  <c r="Q741" i="9"/>
  <c r="Q749" i="9"/>
  <c r="Q750" i="9"/>
  <c r="Q765" i="9"/>
  <c r="Q781" i="9"/>
  <c r="Q782" i="9"/>
  <c r="Q790" i="9"/>
  <c r="Q825" i="9"/>
  <c r="Q846" i="9"/>
  <c r="Q854" i="9"/>
  <c r="Q885" i="9"/>
  <c r="Q893" i="9"/>
  <c r="Q909" i="9"/>
  <c r="Q925" i="9"/>
  <c r="Q933" i="9"/>
  <c r="Q950" i="9"/>
  <c r="Q957" i="9"/>
  <c r="Q965" i="9"/>
  <c r="Q973" i="9"/>
  <c r="Q981" i="9"/>
  <c r="Q982" i="9"/>
  <c r="Q983" i="9"/>
  <c r="Q997" i="9"/>
  <c r="Q1001" i="9"/>
  <c r="Q1005" i="9"/>
  <c r="Q1013" i="9"/>
  <c r="Q1014" i="9"/>
  <c r="Q1021" i="9"/>
  <c r="Q1032" i="9"/>
  <c r="Q1037" i="9"/>
  <c r="Q1061" i="9"/>
  <c r="Q1062" i="9"/>
  <c r="Q1069" i="9"/>
  <c r="Q1072" i="9"/>
  <c r="Q1077" i="9"/>
  <c r="Q1085" i="9"/>
  <c r="Q1086" i="9"/>
  <c r="Q1093" i="9"/>
  <c r="Q1112" i="9"/>
  <c r="Q1117" i="9"/>
  <c r="Q1128" i="9"/>
  <c r="Q1133" i="9"/>
  <c r="Q1141" i="9"/>
  <c r="Q1149" i="9"/>
  <c r="Q1157" i="9"/>
  <c r="Q1158" i="9"/>
  <c r="Q1165" i="9"/>
  <c r="Q1181" i="9"/>
  <c r="Q1189" i="9"/>
  <c r="Q1198" i="9"/>
  <c r="Q1200" i="9"/>
  <c r="Q1205" i="9"/>
  <c r="Q1216" i="9"/>
  <c r="Q1221" i="9"/>
  <c r="Q1229" i="9"/>
  <c r="Q1230" i="9"/>
  <c r="Q1237" i="9"/>
  <c r="Q1261" i="9"/>
  <c r="Q1277" i="9"/>
  <c r="Q1286" i="9"/>
  <c r="Q1293" i="9"/>
  <c r="Q1309" i="9"/>
  <c r="Q1312" i="9"/>
  <c r="Q1318" i="9"/>
  <c r="Q1325" i="9"/>
  <c r="Q1333" i="9"/>
  <c r="Q1349" i="9"/>
  <c r="Q1352" i="9"/>
  <c r="Q1357" i="9"/>
  <c r="Q1358" i="9"/>
  <c r="Q1365" i="9"/>
  <c r="Q1373" i="9"/>
  <c r="Q1381" i="9"/>
  <c r="Q1389" i="9"/>
  <c r="Q1390" i="9"/>
  <c r="Q1397" i="9"/>
  <c r="Q1405" i="9"/>
  <c r="Q1408" i="9"/>
  <c r="Q1413" i="9"/>
  <c r="Q1421" i="9"/>
  <c r="Q1429" i="9"/>
  <c r="Q1445" i="9"/>
  <c r="Q1453" i="9"/>
  <c r="Q1454" i="9"/>
  <c r="Q1461" i="9"/>
  <c r="Q1477" i="9"/>
  <c r="Q1485" i="9"/>
  <c r="Q1493" i="9"/>
  <c r="Q1494" i="9"/>
  <c r="Q1496" i="9"/>
  <c r="Q1501" i="9"/>
  <c r="Q1525" i="9"/>
  <c r="Q1526" i="9"/>
  <c r="Q1536" i="9"/>
  <c r="Q1541" i="9"/>
  <c r="Q1573" i="9"/>
  <c r="Q1605" i="9"/>
  <c r="Q1607" i="9"/>
  <c r="Q1613" i="9"/>
  <c r="Q1621" i="9"/>
  <c r="Q1629" i="9"/>
  <c r="Q1632" i="9"/>
  <c r="Q1637" i="9"/>
  <c r="Q1638" i="9"/>
  <c r="Q1645" i="9"/>
  <c r="Q1653" i="9"/>
  <c r="Q1669" i="9"/>
  <c r="Q1677" i="9"/>
  <c r="Q1685" i="9"/>
  <c r="Q1688" i="9"/>
  <c r="Q1693" i="9"/>
  <c r="Q1701" i="9"/>
  <c r="Q1709" i="9"/>
  <c r="Q1717" i="9"/>
  <c r="Q1733" i="9"/>
  <c r="Q1742" i="9"/>
  <c r="Q1744" i="9"/>
  <c r="Q1749" i="9"/>
  <c r="Q1757" i="9"/>
  <c r="Q1765" i="9"/>
  <c r="Q1773" i="9"/>
  <c r="Q1774" i="9"/>
  <c r="Q1781" i="9"/>
  <c r="Q1784" i="9"/>
  <c r="Q1789" i="9"/>
  <c r="Q1792" i="9"/>
  <c r="Q1797" i="9"/>
  <c r="Q1800" i="9"/>
  <c r="Q1806" i="9"/>
  <c r="Q1808" i="9"/>
  <c r="Q1813" i="9"/>
  <c r="Q1816" i="9"/>
  <c r="Q1821" i="9"/>
  <c r="Q1824" i="9"/>
  <c r="Q1829" i="9"/>
  <c r="Q1830" i="9"/>
  <c r="Q1837" i="9"/>
  <c r="Q1840" i="9"/>
  <c r="Q1845" i="9"/>
  <c r="Q1848" i="9"/>
  <c r="Q1853" i="9"/>
  <c r="Q1856" i="9"/>
  <c r="Q1864" i="9"/>
  <c r="Q1877" i="9"/>
  <c r="Q1880" i="9"/>
  <c r="Q1885" i="9"/>
  <c r="Q1888" i="9"/>
  <c r="Q1893" i="9"/>
  <c r="Q1896" i="9"/>
  <c r="Q1901" i="9"/>
  <c r="Q1904" i="9"/>
  <c r="Q1909" i="9"/>
  <c r="Q1912" i="9"/>
  <c r="Q1917" i="9"/>
  <c r="Q1920" i="9"/>
  <c r="Q1921" i="9"/>
  <c r="Q1928" i="9"/>
  <c r="Q1934" i="9"/>
  <c r="Q1936" i="9"/>
  <c r="Q1941" i="9"/>
  <c r="Q1949" i="9"/>
  <c r="Q1952" i="9"/>
  <c r="Q1957" i="9"/>
  <c r="Q1960" i="9"/>
  <c r="Q1965" i="9"/>
  <c r="Q1968" i="9"/>
  <c r="Q1973" i="9"/>
  <c r="Q1976" i="9"/>
  <c r="Q1981" i="9"/>
  <c r="Q1984" i="9"/>
  <c r="Q1989" i="9"/>
  <c r="Q1992" i="9"/>
  <c r="Q1997" i="9"/>
  <c r="Q2000" i="9"/>
  <c r="Q2005" i="9"/>
  <c r="Q2008" i="9"/>
  <c r="Q2013" i="9"/>
  <c r="Q2016" i="9"/>
  <c r="Q2017" i="9"/>
  <c r="Q2021" i="9"/>
  <c r="Q2029" i="9"/>
  <c r="Q2032" i="9"/>
  <c r="Q2037" i="9"/>
  <c r="Q2040" i="9"/>
  <c r="Q2045" i="9"/>
  <c r="Q2048" i="9"/>
  <c r="Q2053" i="9"/>
  <c r="Q2056" i="9"/>
  <c r="Q2061" i="9"/>
  <c r="Q2064" i="9"/>
  <c r="Q2069" i="9"/>
  <c r="Q2072" i="9"/>
  <c r="Q2077" i="9"/>
  <c r="Q2078" i="9"/>
  <c r="Q2080" i="9"/>
  <c r="Q2085" i="9"/>
  <c r="Q2088" i="9"/>
  <c r="Q2093" i="9"/>
  <c r="Q2096" i="9"/>
  <c r="Q2101" i="9"/>
  <c r="Q2109" i="9"/>
  <c r="Q2110" i="9"/>
  <c r="Q2112" i="9"/>
  <c r="Q2117" i="9"/>
  <c r="Q2125" i="9"/>
  <c r="Q2128" i="9"/>
  <c r="Q2133" i="9"/>
  <c r="Q2134" i="9"/>
  <c r="Q2136" i="9"/>
  <c r="Q2141" i="9"/>
  <c r="Q2144" i="9"/>
  <c r="Q2149" i="9"/>
  <c r="Q2152" i="9"/>
  <c r="Q2157" i="9"/>
  <c r="Q2158" i="9"/>
  <c r="Q2160" i="9"/>
  <c r="Q2165" i="9"/>
  <c r="Q2168" i="9"/>
  <c r="Q2176" i="9"/>
  <c r="Q2181" i="9"/>
  <c r="Q2184" i="9"/>
  <c r="Q2189" i="9"/>
  <c r="Q2192" i="9"/>
  <c r="Q2197" i="9"/>
  <c r="Q2200" i="9"/>
  <c r="Q2207" i="9"/>
  <c r="Q2208" i="9"/>
  <c r="Q2213" i="9"/>
  <c r="Q2221" i="9"/>
  <c r="Q2224" i="9"/>
  <c r="Q2229" i="9"/>
  <c r="Q2232" i="9"/>
  <c r="Q2237" i="9"/>
  <c r="Q2240" i="9"/>
  <c r="Q2245" i="9"/>
  <c r="Q2248" i="9"/>
  <c r="Q2253" i="9"/>
  <c r="Q2256" i="9"/>
  <c r="Q2261" i="9"/>
  <c r="Q2262" i="9"/>
  <c r="Q2264" i="9"/>
  <c r="Q2269" i="9"/>
  <c r="Q2272" i="9"/>
  <c r="Q2277" i="9"/>
  <c r="Q2280" i="9"/>
  <c r="P19" i="11"/>
  <c r="P18" i="11"/>
  <c r="P17" i="11"/>
  <c r="P16" i="11"/>
  <c r="P15" i="11"/>
  <c r="P14" i="11"/>
  <c r="Q16" i="11"/>
  <c r="Q18" i="11"/>
  <c r="Q6" i="9"/>
  <c r="Q294" i="9"/>
  <c r="Q302" i="9"/>
  <c r="Q582" i="9"/>
  <c r="Q590" i="9"/>
  <c r="Q870" i="9"/>
  <c r="Q886" i="9"/>
  <c r="Q1206" i="9"/>
  <c r="Q1262" i="9"/>
  <c r="Q1670" i="9"/>
  <c r="Q1678" i="9"/>
  <c r="Q566" i="9"/>
  <c r="Q1278" i="9"/>
  <c r="Q5" i="9"/>
  <c r="Q61" i="9"/>
  <c r="R61" i="11" s="1"/>
  <c r="Q69" i="9"/>
  <c r="Q77" i="9"/>
  <c r="Q85" i="9"/>
  <c r="Q125" i="9"/>
  <c r="Q141" i="9"/>
  <c r="Q157" i="9"/>
  <c r="Q179" i="9"/>
  <c r="Q229" i="9"/>
  <c r="Q261" i="9"/>
  <c r="Q269" i="9"/>
  <c r="Q277" i="9"/>
  <c r="Q285" i="9"/>
  <c r="Q293" i="9"/>
  <c r="Q301" i="9"/>
  <c r="Q309" i="9"/>
  <c r="Q317" i="9"/>
  <c r="Q325" i="9"/>
  <c r="Q333" i="9"/>
  <c r="Q349" i="9"/>
  <c r="Q365" i="9"/>
  <c r="Q405" i="9"/>
  <c r="Q413" i="9"/>
  <c r="Q419" i="9"/>
  <c r="Q421" i="9"/>
  <c r="Q437" i="9"/>
  <c r="Q445" i="9"/>
  <c r="Q453" i="9"/>
  <c r="Q461" i="9"/>
  <c r="Q467" i="9"/>
  <c r="Q469" i="9"/>
  <c r="Q477" i="9"/>
  <c r="Q517" i="9"/>
  <c r="Q549" i="9"/>
  <c r="Q555" i="9"/>
  <c r="Q597" i="9"/>
  <c r="Q613" i="9"/>
  <c r="Q637" i="9"/>
  <c r="Q653" i="9"/>
  <c r="Q677" i="9"/>
  <c r="Q717" i="9"/>
  <c r="Q733" i="9"/>
  <c r="Q789" i="9"/>
  <c r="Q805" i="9"/>
  <c r="Q813" i="9"/>
  <c r="Q821" i="9"/>
  <c r="Q829" i="9"/>
  <c r="Q837" i="9"/>
  <c r="Q853" i="9"/>
  <c r="Q859" i="9"/>
  <c r="Q861" i="9"/>
  <c r="Q869" i="9"/>
  <c r="Q877" i="9"/>
  <c r="Q901" i="9"/>
  <c r="Q949" i="9"/>
  <c r="Q971" i="9"/>
  <c r="Q989" i="9"/>
  <c r="Q1045" i="9"/>
  <c r="Q1107" i="9"/>
  <c r="Q1109" i="9"/>
  <c r="Q1125" i="9"/>
  <c r="Q1245" i="9"/>
  <c r="Q1253" i="9"/>
  <c r="Q1301" i="9"/>
  <c r="Q1317" i="9"/>
  <c r="Q1341" i="9"/>
  <c r="Q1403" i="9"/>
  <c r="Q1437" i="9"/>
  <c r="Q1509" i="9"/>
  <c r="Q1517" i="9"/>
  <c r="Q1533" i="9"/>
  <c r="Q1549" i="9"/>
  <c r="Q1557" i="9"/>
  <c r="Q1581" i="9"/>
  <c r="Q1589" i="9"/>
  <c r="Q1597" i="9"/>
  <c r="Q1659" i="9"/>
  <c r="Q1661" i="9"/>
  <c r="Q1741" i="9"/>
  <c r="Q1805" i="9"/>
  <c r="Q1861" i="9"/>
  <c r="Q1891" i="9"/>
  <c r="Q1925" i="9"/>
  <c r="Q1933" i="9"/>
  <c r="Q2115" i="9"/>
  <c r="Q2173" i="9"/>
  <c r="Q2205" i="9"/>
  <c r="Q13" i="9"/>
  <c r="Q37" i="9"/>
  <c r="Q149" i="9"/>
  <c r="Q326" i="9"/>
  <c r="Q357" i="9"/>
  <c r="Q429" i="9"/>
  <c r="Q485" i="9"/>
  <c r="Q581" i="9"/>
  <c r="Q661" i="9"/>
  <c r="Q685" i="9"/>
  <c r="Q709" i="9"/>
  <c r="Q718" i="9"/>
  <c r="Q773" i="9"/>
  <c r="Q797" i="9"/>
  <c r="Q845" i="9"/>
  <c r="Q917" i="9"/>
  <c r="Q941" i="9"/>
  <c r="Q1029" i="9"/>
  <c r="Q1053" i="9"/>
  <c r="Q1101" i="9"/>
  <c r="Q1173" i="9"/>
  <c r="Q1197" i="9"/>
  <c r="Q1285" i="9"/>
  <c r="Q1565" i="9"/>
  <c r="Q1869" i="9"/>
  <c r="Q2" i="9"/>
  <c r="Q8" i="9"/>
  <c r="Q16" i="9"/>
  <c r="Q18" i="9"/>
  <c r="Q24" i="9"/>
  <c r="Q28" i="9"/>
  <c r="Q32" i="9"/>
  <c r="Q34" i="9"/>
  <c r="Q36" i="9"/>
  <c r="R36" i="11" s="1"/>
  <c r="Q40" i="9"/>
  <c r="Q48" i="9"/>
  <c r="Q56" i="9"/>
  <c r="Q58" i="9"/>
  <c r="Q64" i="9"/>
  <c r="Q66" i="9"/>
  <c r="Q72" i="9"/>
  <c r="Q76" i="9"/>
  <c r="Q80" i="9"/>
  <c r="Q82" i="9"/>
  <c r="Q88" i="9"/>
  <c r="Q90" i="9"/>
  <c r="Q93" i="9"/>
  <c r="Q96" i="9"/>
  <c r="Q104" i="9"/>
  <c r="Q106" i="9"/>
  <c r="Q112" i="9"/>
  <c r="Q116" i="9"/>
  <c r="Q117" i="9"/>
  <c r="Q120" i="9"/>
  <c r="Q124" i="9"/>
  <c r="Q128" i="9"/>
  <c r="Q130" i="9"/>
  <c r="Q132" i="9"/>
  <c r="Q136" i="9"/>
  <c r="Q140" i="9"/>
  <c r="Q144" i="9"/>
  <c r="Q146" i="9"/>
  <c r="Q148" i="9"/>
  <c r="Q152" i="9"/>
  <c r="Q154" i="9"/>
  <c r="Q160" i="9"/>
  <c r="Q164" i="9"/>
  <c r="Q168" i="9"/>
  <c r="Q170" i="9"/>
  <c r="Q176" i="9"/>
  <c r="Q184" i="9"/>
  <c r="Q189" i="9"/>
  <c r="Q192" i="9"/>
  <c r="Q194" i="9"/>
  <c r="Q200" i="9"/>
  <c r="Q204" i="9"/>
  <c r="Q208" i="9"/>
  <c r="Q210" i="9"/>
  <c r="Q216" i="9"/>
  <c r="Q221" i="9"/>
  <c r="Q224" i="9"/>
  <c r="Q232" i="9"/>
  <c r="Q240" i="9"/>
  <c r="Q248" i="9"/>
  <c r="Q250" i="9"/>
  <c r="Q252" i="9"/>
  <c r="Q253" i="9"/>
  <c r="Q256" i="9"/>
  <c r="Q258" i="9"/>
  <c r="Q260" i="9"/>
  <c r="Q264" i="9"/>
  <c r="Q266" i="9"/>
  <c r="Q272" i="9"/>
  <c r="Q280" i="9"/>
  <c r="Q288" i="9"/>
  <c r="Q290" i="9"/>
  <c r="Q292" i="9"/>
  <c r="Q296" i="9"/>
  <c r="Q298" i="9"/>
  <c r="Q300" i="9"/>
  <c r="Q304" i="9"/>
  <c r="Q312" i="9"/>
  <c r="Q314" i="9"/>
  <c r="Q320" i="9"/>
  <c r="Q322" i="9"/>
  <c r="Q324" i="9"/>
  <c r="Q328" i="9"/>
  <c r="Q336" i="9"/>
  <c r="Q338" i="9"/>
  <c r="Q340" i="9"/>
  <c r="Q344" i="9"/>
  <c r="Q352" i="9"/>
  <c r="Q360" i="9"/>
  <c r="Q362" i="9"/>
  <c r="Q368" i="9"/>
  <c r="Q370" i="9"/>
  <c r="Q372" i="9"/>
  <c r="Q373" i="9"/>
  <c r="Q376" i="9"/>
  <c r="Q380" i="9"/>
  <c r="Q381" i="9"/>
  <c r="Q384" i="9"/>
  <c r="Q386" i="9"/>
  <c r="Q388" i="9"/>
  <c r="Q392" i="9"/>
  <c r="Q396" i="9"/>
  <c r="Q400" i="9"/>
  <c r="Q402" i="9"/>
  <c r="Q408" i="9"/>
  <c r="Q416" i="9"/>
  <c r="Q424" i="9"/>
  <c r="Q426" i="9"/>
  <c r="Q432" i="9"/>
  <c r="Q434" i="9"/>
  <c r="Q436" i="9"/>
  <c r="Q440" i="9"/>
  <c r="Q448" i="9"/>
  <c r="Q450" i="9"/>
  <c r="Q456" i="9"/>
  <c r="Q464" i="9"/>
  <c r="Q468" i="9"/>
  <c r="Q472" i="9"/>
  <c r="Q476" i="9"/>
  <c r="Q480" i="9"/>
  <c r="Q488" i="9"/>
  <c r="Q496" i="9"/>
  <c r="Q500" i="9"/>
  <c r="Q504" i="9"/>
  <c r="Q506" i="9"/>
  <c r="Q512" i="9"/>
  <c r="Q514" i="9"/>
  <c r="Q520" i="9"/>
  <c r="Q528" i="9"/>
  <c r="Q532" i="9"/>
  <c r="Q536" i="9"/>
  <c r="Q540" i="9"/>
  <c r="Q544" i="9"/>
  <c r="Q552" i="9"/>
  <c r="Q560" i="9"/>
  <c r="Q562" i="9"/>
  <c r="Q564" i="9"/>
  <c r="Q568" i="9"/>
  <c r="Q572" i="9"/>
  <c r="Q573" i="9"/>
  <c r="Q576" i="9"/>
  <c r="Q578" i="9"/>
  <c r="Q584" i="9"/>
  <c r="Q588" i="9"/>
  <c r="Q592" i="9"/>
  <c r="Q596" i="9"/>
  <c r="Q600" i="9"/>
  <c r="Q608" i="9"/>
  <c r="Q616" i="9"/>
  <c r="Q620" i="9"/>
  <c r="Q624" i="9"/>
  <c r="Q626" i="9"/>
  <c r="Q629" i="9"/>
  <c r="Q632" i="9"/>
  <c r="Q636" i="9"/>
  <c r="Q640" i="9"/>
  <c r="Q648" i="9"/>
  <c r="Q652" i="9"/>
  <c r="Q656" i="9"/>
  <c r="Q664" i="9"/>
  <c r="Q666" i="9"/>
  <c r="Q672" i="9"/>
  <c r="Q680" i="9"/>
  <c r="Q684" i="9"/>
  <c r="Q688" i="9"/>
  <c r="Q690" i="9"/>
  <c r="Q692" i="9"/>
  <c r="Q696" i="9"/>
  <c r="Q700" i="9"/>
  <c r="Q701" i="9"/>
  <c r="Q704" i="9"/>
  <c r="Q706" i="9"/>
  <c r="Q708" i="9"/>
  <c r="Q712" i="9"/>
  <c r="Q720" i="9"/>
  <c r="Q728" i="9"/>
  <c r="Q730" i="9"/>
  <c r="Q736" i="9"/>
  <c r="Q740" i="9"/>
  <c r="Q744" i="9"/>
  <c r="Q748" i="9"/>
  <c r="Q752" i="9"/>
  <c r="Q754" i="9"/>
  <c r="Q757" i="9"/>
  <c r="Q760" i="9"/>
  <c r="Q764" i="9"/>
  <c r="Q768" i="9"/>
  <c r="Q776" i="9"/>
  <c r="Q784" i="9"/>
  <c r="Q792" i="9"/>
  <c r="Q800" i="9"/>
  <c r="Q808" i="9"/>
  <c r="Q812" i="9"/>
  <c r="Q816" i="9"/>
  <c r="Q820" i="9"/>
  <c r="Q824" i="9"/>
  <c r="Q832" i="9"/>
  <c r="Q840" i="9"/>
  <c r="Q844" i="9"/>
  <c r="Q848" i="9"/>
  <c r="Q850" i="9"/>
  <c r="Q852" i="9"/>
  <c r="Q856" i="9"/>
  <c r="Q860" i="9"/>
  <c r="Q864" i="9"/>
  <c r="Q866" i="9"/>
  <c r="Q872" i="9"/>
  <c r="Q880" i="9"/>
  <c r="Q888" i="9"/>
  <c r="Q892" i="9"/>
  <c r="Q896" i="9"/>
  <c r="Q900" i="9"/>
  <c r="Q904" i="9"/>
  <c r="Q912" i="9"/>
  <c r="Q920" i="9"/>
  <c r="Q922" i="9"/>
  <c r="Q928" i="9"/>
  <c r="Q932" i="9"/>
  <c r="Q936" i="9"/>
  <c r="Q940" i="9"/>
  <c r="Q944" i="9"/>
  <c r="Q947" i="9"/>
  <c r="Q952" i="9"/>
  <c r="Q960" i="9"/>
  <c r="Q968" i="9"/>
  <c r="Q976" i="9"/>
  <c r="Q980" i="9"/>
  <c r="Q984" i="9"/>
  <c r="Q992" i="9"/>
  <c r="Q994" i="9"/>
  <c r="Q1000" i="9"/>
  <c r="Q1002" i="9"/>
  <c r="Q1008" i="9"/>
  <c r="Q1012" i="9"/>
  <c r="Q1016" i="9"/>
  <c r="Q1018" i="9"/>
  <c r="Q1020" i="9"/>
  <c r="Q1024" i="9"/>
  <c r="Q1026" i="9"/>
  <c r="Q1036" i="9"/>
  <c r="Q1040" i="9"/>
  <c r="Q1044" i="9"/>
  <c r="Q1048" i="9"/>
  <c r="Q1050" i="9"/>
  <c r="Q1056" i="9"/>
  <c r="Q1064" i="9"/>
  <c r="Q1074" i="9"/>
  <c r="R1074" i="9" s="1"/>
  <c r="Q1080" i="9"/>
  <c r="Q1088" i="9"/>
  <c r="Q1096" i="9"/>
  <c r="Q1104" i="9"/>
  <c r="Q1106" i="9"/>
  <c r="Q1108" i="9"/>
  <c r="Q1114" i="9"/>
  <c r="Q1120" i="9"/>
  <c r="Q1136" i="9"/>
  <c r="Q1140" i="9"/>
  <c r="Q1144" i="9"/>
  <c r="Q1148" i="9"/>
  <c r="Q1152" i="9"/>
  <c r="Q1154" i="9"/>
  <c r="Q1160" i="9"/>
  <c r="Q1162" i="9"/>
  <c r="Q1164" i="9"/>
  <c r="Q1168" i="9"/>
  <c r="Q1176" i="9"/>
  <c r="Q1178" i="9"/>
  <c r="Q1184" i="9"/>
  <c r="Q1186" i="9"/>
  <c r="Q1192" i="9"/>
  <c r="Q1196" i="9"/>
  <c r="Q1202" i="9"/>
  <c r="Q1208" i="9"/>
  <c r="Q1213" i="9"/>
  <c r="Q1224" i="9"/>
  <c r="Q1232" i="9"/>
  <c r="Q1234" i="9"/>
  <c r="Q1240" i="9"/>
  <c r="Q1242" i="9"/>
  <c r="Q1248" i="9"/>
  <c r="Q1256" i="9"/>
  <c r="Q1264" i="9"/>
  <c r="Q1269" i="9"/>
  <c r="Q1272" i="9"/>
  <c r="Q1276" i="9"/>
  <c r="Q1280" i="9"/>
  <c r="Q1282" i="9"/>
  <c r="Q1288" i="9"/>
  <c r="Q1290" i="9"/>
  <c r="Q1296" i="9"/>
  <c r="Q1304" i="9"/>
  <c r="Q1314" i="9"/>
  <c r="Q1316" i="9"/>
  <c r="Q1320" i="9"/>
  <c r="Q1324" i="9"/>
  <c r="Q1328" i="9"/>
  <c r="Q1336" i="9"/>
  <c r="Q1338" i="9"/>
  <c r="Q1344" i="9"/>
  <c r="Q1346" i="9"/>
  <c r="Q1360" i="9"/>
  <c r="Q1368" i="9"/>
  <c r="Q1370" i="9"/>
  <c r="Q1376" i="9"/>
  <c r="Q1384" i="9"/>
  <c r="Q1392" i="9"/>
  <c r="Q1394" i="9"/>
  <c r="Q1396" i="9"/>
  <c r="Q1400" i="9"/>
  <c r="Q1404" i="9"/>
  <c r="Q1416" i="9"/>
  <c r="Q1418" i="9"/>
  <c r="Q1424" i="9"/>
  <c r="Q1432" i="9"/>
  <c r="Q1436" i="9"/>
  <c r="Q1440" i="9"/>
  <c r="Q1442" i="9"/>
  <c r="Q1448" i="9"/>
  <c r="Q1456" i="9"/>
  <c r="Q1464" i="9"/>
  <c r="Q1466" i="9"/>
  <c r="Q1469" i="9"/>
  <c r="Q1472" i="9"/>
  <c r="Q1480" i="9"/>
  <c r="Q1488" i="9"/>
  <c r="Q1490" i="9"/>
  <c r="Q1492" i="9"/>
  <c r="Q1504" i="9"/>
  <c r="Q1512" i="9"/>
  <c r="Q1520" i="9"/>
  <c r="Q1522" i="9"/>
  <c r="Q1528" i="9"/>
  <c r="Q1530" i="9"/>
  <c r="Q1544" i="9"/>
  <c r="Q1552" i="9"/>
  <c r="Q1554" i="9"/>
  <c r="Q1556" i="9"/>
  <c r="Q1560" i="9"/>
  <c r="Q1568" i="9"/>
  <c r="Q1576" i="9"/>
  <c r="Q1578" i="9"/>
  <c r="Q1584" i="9"/>
  <c r="Q1586" i="9"/>
  <c r="Q1592" i="9"/>
  <c r="Q1596" i="9"/>
  <c r="Q1600" i="9"/>
  <c r="Q1608" i="9"/>
  <c r="Q1610" i="9"/>
  <c r="Q1616" i="9"/>
  <c r="Q1624" i="9"/>
  <c r="Q1634" i="9"/>
  <c r="Q1636" i="9"/>
  <c r="Q1640" i="9"/>
  <c r="Q1648" i="9"/>
  <c r="Q1656" i="9"/>
  <c r="Q1658" i="9"/>
  <c r="Q1664" i="9"/>
  <c r="Q1666" i="9"/>
  <c r="Q1672" i="9"/>
  <c r="Q1680" i="9"/>
  <c r="Q1682" i="9"/>
  <c r="Q1696" i="9"/>
  <c r="Q1700" i="9"/>
  <c r="Q1704" i="9"/>
  <c r="Q1712" i="9"/>
  <c r="Q1720" i="9"/>
  <c r="Q1725" i="9"/>
  <c r="Q1728" i="9"/>
  <c r="Q1736" i="9"/>
  <c r="Q1746" i="9"/>
  <c r="Q1752" i="9"/>
  <c r="Q1760" i="9"/>
  <c r="Q1768" i="9"/>
  <c r="Q1772" i="9"/>
  <c r="Q1776" i="9"/>
  <c r="Q1780" i="9"/>
  <c r="Q1796" i="9"/>
  <c r="Q1802" i="9"/>
  <c r="Q1832" i="9"/>
  <c r="Q1834" i="9"/>
  <c r="Q1850" i="9"/>
  <c r="Q1852" i="9"/>
  <c r="Q1860" i="9"/>
  <c r="Q1872" i="9"/>
  <c r="Q1876" i="9"/>
  <c r="Q1884" i="9"/>
  <c r="Q1900" i="9"/>
  <c r="Q1906" i="9"/>
  <c r="Q1940" i="9"/>
  <c r="Q1944" i="9"/>
  <c r="Q1946" i="9"/>
  <c r="Q1956" i="9"/>
  <c r="Q1986" i="9"/>
  <c r="Q1988" i="9"/>
  <c r="Q1994" i="9"/>
  <c r="Q2024" i="9"/>
  <c r="Q2026" i="9"/>
  <c r="Q2066" i="9"/>
  <c r="Q2068" i="9"/>
  <c r="Q2104" i="9"/>
  <c r="Q2106" i="9"/>
  <c r="Q2114" i="9"/>
  <c r="Q2120" i="9"/>
  <c r="Q2146" i="9"/>
  <c r="Q2154" i="9"/>
  <c r="Q2186" i="9"/>
  <c r="Q2194" i="9"/>
  <c r="Q2216" i="9"/>
  <c r="Q2226" i="9"/>
  <c r="Q2234" i="9"/>
  <c r="Q2242" i="9"/>
  <c r="Q2266" i="9"/>
  <c r="Q2274" i="9"/>
  <c r="O1380" i="9"/>
  <c r="M14" i="10"/>
  <c r="M6" i="10"/>
  <c r="M9" i="10"/>
  <c r="M296" i="10"/>
  <c r="M25" i="10"/>
  <c r="M4" i="10"/>
  <c r="M304" i="10"/>
  <c r="M2" i="10"/>
  <c r="M7" i="10"/>
  <c r="M16" i="10"/>
  <c r="M5" i="10"/>
  <c r="M1022" i="10"/>
  <c r="M1027" i="10"/>
  <c r="M1028" i="10"/>
  <c r="M1029" i="10"/>
  <c r="M96" i="10"/>
  <c r="M8" i="10"/>
  <c r="M30" i="10"/>
  <c r="M32" i="10"/>
  <c r="M19" i="10"/>
  <c r="M33" i="10"/>
  <c r="M111" i="10"/>
  <c r="M122" i="10"/>
  <c r="M144" i="10"/>
  <c r="M121" i="10"/>
  <c r="M379" i="10"/>
  <c r="M78" i="10"/>
  <c r="M79" i="10"/>
  <c r="M85" i="10"/>
  <c r="M103" i="10"/>
  <c r="M106" i="10"/>
  <c r="M925" i="10"/>
  <c r="M1020" i="10"/>
  <c r="M926" i="10"/>
  <c r="M559" i="10"/>
  <c r="M100" i="10"/>
  <c r="M308" i="10"/>
  <c r="M329" i="10"/>
  <c r="M37" i="10"/>
  <c r="M336" i="10"/>
  <c r="M34" i="10"/>
  <c r="M70" i="10"/>
  <c r="M386" i="10"/>
  <c r="M398" i="10"/>
  <c r="M73" i="10"/>
  <c r="M397" i="10"/>
  <c r="M80" i="10"/>
  <c r="M90" i="10"/>
  <c r="M35" i="10"/>
  <c r="M20" i="10"/>
  <c r="M1114" i="10"/>
  <c r="M1033" i="10"/>
  <c r="M38" i="10"/>
  <c r="M145" i="10"/>
  <c r="M104" i="10"/>
  <c r="M128" i="10"/>
  <c r="M131" i="10"/>
  <c r="M132" i="10"/>
  <c r="M578" i="10"/>
  <c r="M22" i="10"/>
  <c r="M26" i="10"/>
  <c r="M36" i="10"/>
  <c r="M47" i="10"/>
  <c r="M186" i="10"/>
  <c r="M187" i="10"/>
  <c r="M188" i="10"/>
  <c r="M193" i="10"/>
  <c r="M195" i="10"/>
  <c r="M52" i="10"/>
  <c r="M53" i="10"/>
  <c r="M126" i="10"/>
  <c r="M134" i="10"/>
  <c r="M803" i="10"/>
  <c r="M135" i="10"/>
  <c r="M133" i="10"/>
  <c r="M377" i="10"/>
  <c r="M137" i="10"/>
  <c r="M138" i="10"/>
  <c r="M60" i="10"/>
  <c r="M61" i="10"/>
  <c r="M196" i="10"/>
  <c r="M197" i="10"/>
  <c r="M204" i="10"/>
  <c r="M208" i="10"/>
  <c r="M210" i="10"/>
  <c r="M115" i="10"/>
  <c r="M102" i="10"/>
  <c r="M81" i="10"/>
  <c r="M913" i="10"/>
  <c r="M1021" i="10"/>
  <c r="M83" i="10"/>
  <c r="M629" i="10"/>
  <c r="M797" i="10"/>
  <c r="M285" i="10"/>
  <c r="M116" i="10"/>
  <c r="M117" i="10"/>
  <c r="M118" i="10"/>
  <c r="M119" i="10"/>
  <c r="M120" i="10"/>
  <c r="M123" i="10"/>
  <c r="M124" i="10"/>
  <c r="M84" i="10"/>
  <c r="M86" i="10"/>
  <c r="M125" i="10"/>
  <c r="M87" i="10"/>
  <c r="M88" i="10"/>
  <c r="M139" i="10"/>
  <c r="M1083" i="10"/>
  <c r="M246" i="10"/>
  <c r="M89" i="10"/>
  <c r="M458" i="10"/>
  <c r="M91" i="10"/>
  <c r="M127" i="10"/>
  <c r="M192" i="10"/>
  <c r="M248" i="10"/>
  <c r="M129" i="10"/>
  <c r="M130" i="10"/>
  <c r="M136" i="10"/>
  <c r="M95" i="10"/>
  <c r="M914" i="10"/>
  <c r="M915" i="10"/>
  <c r="M561" i="10"/>
  <c r="M294" i="10"/>
  <c r="M1074" i="10"/>
  <c r="M301" i="10"/>
  <c r="M302" i="10"/>
  <c r="M309" i="10"/>
  <c r="M310" i="10"/>
  <c r="M322" i="10"/>
  <c r="M142" i="10"/>
  <c r="M143" i="10"/>
  <c r="M146" i="10"/>
  <c r="M147" i="10"/>
  <c r="M150" i="10"/>
  <c r="M151" i="10"/>
  <c r="M214" i="10"/>
  <c r="M218" i="10"/>
  <c r="M62" i="10"/>
  <c r="M63" i="10"/>
  <c r="M64" i="10"/>
  <c r="M198" i="10"/>
  <c r="M199" i="10"/>
  <c r="M153" i="10"/>
  <c r="M92" i="10"/>
  <c r="M93" i="10"/>
  <c r="M94" i="10"/>
  <c r="M154" i="10"/>
  <c r="M155" i="10"/>
  <c r="M158" i="10"/>
  <c r="M105" i="10"/>
  <c r="M109" i="10"/>
  <c r="M159" i="10"/>
  <c r="M40" i="10"/>
  <c r="M1035" i="10"/>
  <c r="M1036" i="10"/>
  <c r="M645" i="10"/>
  <c r="M609" i="10"/>
  <c r="M611" i="10"/>
  <c r="M628" i="10"/>
  <c r="M647" i="10"/>
  <c r="M721" i="10"/>
  <c r="M723" i="10"/>
  <c r="M724" i="10"/>
  <c r="M762" i="10"/>
  <c r="M767" i="10"/>
  <c r="M113" i="10"/>
  <c r="M72" i="10"/>
  <c r="M65" i="10"/>
  <c r="M66" i="10"/>
  <c r="M67" i="10"/>
  <c r="M110" i="10"/>
  <c r="M202" i="10"/>
  <c r="M189" i="10"/>
  <c r="M203" i="10"/>
  <c r="M190" i="10"/>
  <c r="M160" i="10"/>
  <c r="M166" i="10"/>
  <c r="M191" i="10"/>
  <c r="M167" i="10"/>
  <c r="M97" i="10"/>
  <c r="M169" i="10"/>
  <c r="M170" i="10"/>
  <c r="M174" i="10"/>
  <c r="M183" i="10"/>
  <c r="M185" i="10"/>
  <c r="M98" i="10"/>
  <c r="M289" i="10"/>
  <c r="M368" i="10"/>
  <c r="M369" i="10"/>
  <c r="M162" i="10"/>
  <c r="M163" i="10"/>
  <c r="M164" i="10"/>
  <c r="M165" i="10"/>
  <c r="M1076" i="10"/>
  <c r="M1030" i="10"/>
  <c r="M1078" i="10"/>
  <c r="M1034" i="10"/>
  <c r="M1040" i="10"/>
  <c r="M1043" i="10"/>
  <c r="M1069" i="10"/>
  <c r="M140" i="10"/>
  <c r="M1071" i="10"/>
  <c r="M152" i="10"/>
  <c r="M168" i="10"/>
  <c r="M17" i="10"/>
  <c r="M28" i="10"/>
  <c r="M466" i="10"/>
  <c r="M29" i="10"/>
  <c r="M219" i="10"/>
  <c r="M220" i="10"/>
  <c r="M221" i="10"/>
  <c r="M222" i="10"/>
  <c r="M223" i="10"/>
  <c r="M231" i="10"/>
  <c r="M232" i="10"/>
  <c r="M224" i="10"/>
  <c r="M225" i="10"/>
  <c r="M226" i="10"/>
  <c r="M924" i="10"/>
  <c r="M295" i="10"/>
  <c r="M112" i="10"/>
  <c r="M572" i="10"/>
  <c r="M337" i="10"/>
  <c r="M227" i="10"/>
  <c r="M230" i="10"/>
  <c r="M236" i="10"/>
  <c r="M563" i="10"/>
  <c r="M577" i="10"/>
  <c r="M646" i="10"/>
  <c r="M608" i="10"/>
  <c r="M769" i="10"/>
  <c r="M237" i="10"/>
  <c r="M257" i="10"/>
  <c r="M240" i="10"/>
  <c r="M297" i="10"/>
  <c r="M114" i="10"/>
  <c r="M977" i="10"/>
  <c r="M983" i="10"/>
  <c r="M241" i="10"/>
  <c r="M270" i="10"/>
  <c r="M242" i="10"/>
  <c r="M243" i="10"/>
  <c r="M1051" i="10"/>
  <c r="M1128" i="10"/>
  <c r="M394" i="10"/>
  <c r="M403" i="10"/>
  <c r="M262" i="10"/>
  <c r="M266" i="10"/>
  <c r="M249" i="10"/>
  <c r="M244" i="10"/>
  <c r="M280" i="10"/>
  <c r="M491" i="10"/>
  <c r="M258" i="10"/>
  <c r="M259" i="10"/>
  <c r="M470" i="10"/>
  <c r="M260" i="10"/>
  <c r="M261" i="10"/>
  <c r="M306" i="10"/>
  <c r="M307" i="10"/>
  <c r="M250" i="10"/>
  <c r="M251" i="10"/>
  <c r="M269" i="10"/>
  <c r="M238" i="10"/>
  <c r="M770" i="10"/>
  <c r="M178" i="10"/>
  <c r="M179" i="10"/>
  <c r="M596" i="10"/>
  <c r="M184" i="10"/>
  <c r="M234" i="10"/>
  <c r="M175" i="10"/>
  <c r="M610" i="10"/>
  <c r="M612" i="10"/>
  <c r="M1044" i="10"/>
  <c r="M1045" i="10"/>
  <c r="M233" i="10"/>
  <c r="M253" i="10"/>
  <c r="M254" i="10"/>
  <c r="M255" i="10"/>
  <c r="M256" i="10"/>
  <c r="M290" i="10"/>
  <c r="M286" i="10"/>
  <c r="M180" i="10"/>
  <c r="M181" i="10"/>
  <c r="M1126" i="10"/>
  <c r="M477" i="10"/>
  <c r="M69" i="10"/>
  <c r="M239" i="10"/>
  <c r="M267" i="10"/>
  <c r="M271" i="10"/>
  <c r="M287" i="10"/>
  <c r="M288" i="10"/>
  <c r="M12" i="10"/>
  <c r="M13" i="10"/>
  <c r="M291" i="10"/>
  <c r="M579" i="10"/>
  <c r="M404" i="10"/>
  <c r="M486" i="10"/>
  <c r="M490" i="10"/>
  <c r="M492" i="10"/>
  <c r="M510" i="10"/>
  <c r="M513" i="10"/>
  <c r="M284" i="10"/>
  <c r="M313" i="10"/>
  <c r="M292" i="10"/>
  <c r="M333" i="10"/>
  <c r="M325" i="10"/>
  <c r="M461" i="10"/>
  <c r="M464" i="10"/>
  <c r="M314" i="10"/>
  <c r="M315" i="10"/>
  <c r="M57" i="10"/>
  <c r="M55" i="10"/>
  <c r="M58" i="10"/>
  <c r="M56" i="10"/>
  <c r="M316" i="10"/>
  <c r="M317" i="10"/>
  <c r="M99" i="10"/>
  <c r="M107" i="10"/>
  <c r="M768" i="10"/>
  <c r="M235" i="10"/>
  <c r="M176" i="10"/>
  <c r="M177" i="10"/>
  <c r="M305" i="10"/>
  <c r="M311" i="10"/>
  <c r="M312" i="10"/>
  <c r="M318" i="10"/>
  <c r="M332" i="10"/>
  <c r="M319" i="10"/>
  <c r="M299" i="10"/>
  <c r="M293" i="10"/>
  <c r="M326" i="10"/>
  <c r="M320" i="10"/>
  <c r="M300" i="10"/>
  <c r="M328" i="10"/>
  <c r="M330" i="10"/>
  <c r="M324" i="10"/>
  <c r="M338" i="10"/>
  <c r="M279" i="10"/>
  <c r="M376" i="10"/>
  <c r="M979" i="10"/>
  <c r="M101" i="10"/>
  <c r="M479" i="10"/>
  <c r="M480" i="10"/>
  <c r="M321" i="10"/>
  <c r="M339" i="10"/>
  <c r="M327" i="10"/>
  <c r="M323" i="10"/>
  <c r="M350" i="10"/>
  <c r="M331" i="10"/>
  <c r="M298" i="10"/>
  <c r="M340" i="10"/>
  <c r="M341" i="10"/>
  <c r="M362" i="10"/>
  <c r="M357" i="10"/>
  <c r="M365" i="10"/>
  <c r="M348" i="10"/>
  <c r="M351" i="10"/>
  <c r="M352" i="10"/>
  <c r="M344" i="10"/>
  <c r="M342" i="10"/>
  <c r="M43" i="10"/>
  <c r="M44" i="10"/>
  <c r="M45" i="10"/>
  <c r="M71" i="10"/>
  <c r="M201" i="10"/>
  <c r="M207" i="10"/>
  <c r="M209" i="10"/>
  <c r="M1058" i="10"/>
  <c r="M345" i="10"/>
  <c r="M343" i="10"/>
  <c r="M346" i="10"/>
  <c r="M347" i="10"/>
  <c r="M358" i="10"/>
  <c r="M359" i="10"/>
  <c r="M353" i="10"/>
  <c r="M354" i="10"/>
  <c r="M355" i="10"/>
  <c r="M356" i="10"/>
  <c r="M363" i="10"/>
  <c r="M364" i="10"/>
  <c r="M360" i="10"/>
  <c r="M361" i="10"/>
  <c r="M366" i="10"/>
  <c r="M373" i="10"/>
  <c r="M367" i="10"/>
  <c r="M370" i="10"/>
  <c r="M371" i="10"/>
  <c r="M372" i="10"/>
  <c r="M402" i="10"/>
  <c r="M391" i="10"/>
  <c r="M393" i="10"/>
  <c r="M384" i="10"/>
  <c r="M401" i="10"/>
  <c r="M395" i="10"/>
  <c r="M396" i="10"/>
  <c r="M385" i="10"/>
  <c r="M405" i="10"/>
  <c r="M381" i="10"/>
  <c r="M387" i="10"/>
  <c r="M388" i="10"/>
  <c r="M389" i="10"/>
  <c r="M982" i="10"/>
  <c r="M984" i="10"/>
  <c r="M390" i="10"/>
  <c r="M378" i="10"/>
  <c r="M380" i="10"/>
  <c r="M1046" i="10"/>
  <c r="M1032" i="10"/>
  <c r="M10" i="10"/>
  <c r="M11" i="10"/>
  <c r="M374" i="10"/>
  <c r="M375" i="10"/>
  <c r="M382" i="10"/>
  <c r="M383" i="10"/>
  <c r="M411" i="10"/>
  <c r="M412" i="10"/>
  <c r="M488" i="10"/>
  <c r="M478" i="10"/>
  <c r="M468" i="10"/>
  <c r="M482" i="10"/>
  <c r="M436" i="10"/>
  <c r="M481" i="10"/>
  <c r="M441" i="10"/>
  <c r="M442" i="10"/>
  <c r="M445" i="10"/>
  <c r="M449" i="10"/>
  <c r="M450" i="10"/>
  <c r="M469" i="10"/>
  <c r="M451" i="10"/>
  <c r="M422" i="10"/>
  <c r="M425" i="10"/>
  <c r="M74" i="10"/>
  <c r="M75" i="10"/>
  <c r="M157" i="10"/>
  <c r="M215" i="10"/>
  <c r="M211" i="10"/>
  <c r="M212" i="10"/>
  <c r="M213" i="10"/>
  <c r="M428" i="10"/>
  <c r="M483" i="10"/>
  <c r="M413" i="10"/>
  <c r="M414" i="10"/>
  <c r="M419" i="10"/>
  <c r="M456" i="10"/>
  <c r="M457" i="10"/>
  <c r="M462" i="10"/>
  <c r="M463" i="10"/>
  <c r="M443" i="10"/>
  <c r="M444" i="10"/>
  <c r="M484" i="10"/>
  <c r="M489" i="10"/>
  <c r="M485" i="10"/>
  <c r="M452" i="10"/>
  <c r="M453" i="10"/>
  <c r="M407" i="10"/>
  <c r="M408" i="10"/>
  <c r="M409" i="10"/>
  <c r="M406" i="10"/>
  <c r="M415" i="10"/>
  <c r="M418" i="10"/>
  <c r="M465" i="10"/>
  <c r="M467" i="10"/>
  <c r="M454" i="10"/>
  <c r="M472" i="10"/>
  <c r="M455" i="10"/>
  <c r="M433" i="10"/>
  <c r="M434" i="10"/>
  <c r="M473" i="10"/>
  <c r="M474" i="10"/>
  <c r="M475" i="10"/>
  <c r="M476" i="10"/>
  <c r="M429" i="10"/>
  <c r="M430" i="10"/>
  <c r="M986" i="10"/>
  <c r="M1017" i="10"/>
  <c r="M1018" i="10"/>
  <c r="M627" i="10"/>
  <c r="M643" i="10"/>
  <c r="M644" i="10"/>
  <c r="M660" i="10"/>
  <c r="M493" i="10"/>
  <c r="M431" i="10"/>
  <c r="M432" i="10"/>
  <c r="M494" i="10"/>
  <c r="M410" i="10"/>
  <c r="M420" i="10"/>
  <c r="M421" i="10"/>
  <c r="M471" i="10"/>
  <c r="M435" i="10"/>
  <c r="M281" i="10"/>
  <c r="M1052" i="10"/>
  <c r="M1053" i="10"/>
  <c r="M1054" i="10"/>
  <c r="M545" i="10"/>
  <c r="M598" i="10"/>
  <c r="M619" i="10"/>
  <c r="M620" i="10"/>
  <c r="M599" i="10"/>
  <c r="M600" i="10"/>
  <c r="M601" i="10"/>
  <c r="M694" i="10"/>
  <c r="M621" i="10"/>
  <c r="M622" i="10"/>
  <c r="M623" i="10"/>
  <c r="M673" i="10"/>
  <c r="M524" i="10"/>
  <c r="M525" i="10"/>
  <c r="M349" i="10"/>
  <c r="M526" i="10"/>
  <c r="M426" i="10"/>
  <c r="M427" i="10"/>
  <c r="M497" i="10"/>
  <c r="M674" i="10"/>
  <c r="M624" i="10"/>
  <c r="M676" i="10"/>
  <c r="M677" i="10"/>
  <c r="M602" i="10"/>
  <c r="M678" i="10"/>
  <c r="M683" i="10"/>
  <c r="M684" i="10"/>
  <c r="M603" i="10"/>
  <c r="M604" i="10"/>
  <c r="M625" i="10"/>
  <c r="M626" i="10"/>
  <c r="M547" i="10"/>
  <c r="M550" i="10"/>
  <c r="M551" i="10"/>
  <c r="M562" i="10"/>
  <c r="M630" i="10"/>
  <c r="M631" i="10"/>
  <c r="M685" i="10"/>
  <c r="M686" i="10"/>
  <c r="M687" i="10"/>
  <c r="M564" i="10"/>
  <c r="M487" i="10"/>
  <c r="M400" i="10"/>
  <c r="M565" i="10"/>
  <c r="M566" i="10"/>
  <c r="M567" i="10"/>
  <c r="M568" i="10"/>
  <c r="M569" i="10"/>
  <c r="M59" i="10"/>
  <c r="M68" i="10"/>
  <c r="M76" i="10"/>
  <c r="M245" i="10"/>
  <c r="M704" i="10"/>
  <c r="M632" i="10"/>
  <c r="M543" i="10"/>
  <c r="M498" i="10"/>
  <c r="M496" i="10"/>
  <c r="M527" i="10"/>
  <c r="M528" i="10"/>
  <c r="M529" i="10"/>
  <c r="M698" i="10"/>
  <c r="M633" i="10"/>
  <c r="M634" i="10"/>
  <c r="M699" i="10"/>
  <c r="M700" i="10"/>
  <c r="M696" i="10"/>
  <c r="M697" i="10"/>
  <c r="M688" i="10"/>
  <c r="M570" i="10"/>
  <c r="M571" i="10"/>
  <c r="M635" i="10"/>
  <c r="M636" i="10"/>
  <c r="M614" i="10"/>
  <c r="M573" i="10"/>
  <c r="M615" i="10"/>
  <c r="M574" i="10"/>
  <c r="M637" i="10"/>
  <c r="M638" i="10"/>
  <c r="M575" i="10"/>
  <c r="M576" i="10"/>
  <c r="M1085" i="10"/>
  <c r="M978" i="10"/>
  <c r="M1084" i="10"/>
  <c r="M679" i="10"/>
  <c r="M701" i="10"/>
  <c r="M799" i="10"/>
  <c r="M1097" i="10"/>
  <c r="M1011" i="10"/>
  <c r="M1012" i="10"/>
  <c r="M826" i="10"/>
  <c r="M808" i="10"/>
  <c r="M705" i="10"/>
  <c r="M689" i="10"/>
  <c r="M495" i="10"/>
  <c r="M530" i="10"/>
  <c r="M499" i="10"/>
  <c r="M639" i="10"/>
  <c r="M640" i="10"/>
  <c r="M582" i="10"/>
  <c r="M303" i="10"/>
  <c r="M247" i="10"/>
  <c r="M1073" i="10"/>
  <c r="M583" i="10"/>
  <c r="M641" i="10"/>
  <c r="M642" i="10"/>
  <c r="M616" i="10"/>
  <c r="M617" i="10"/>
  <c r="M648" i="10"/>
  <c r="M649" i="10"/>
  <c r="M584" i="10"/>
  <c r="M585" i="10"/>
  <c r="M586" i="10"/>
  <c r="M546" i="10"/>
  <c r="M702" i="10"/>
  <c r="M690" i="10"/>
  <c r="M520" i="10"/>
  <c r="M500" i="10"/>
  <c r="M542" i="10"/>
  <c r="M460" i="10"/>
  <c r="M1125" i="10"/>
  <c r="M521" i="10"/>
  <c r="M523" i="10"/>
  <c r="M531" i="10"/>
  <c r="M587" i="10"/>
  <c r="M588" i="10"/>
  <c r="M650" i="10"/>
  <c r="M554" i="10"/>
  <c r="M522" i="10"/>
  <c r="M556" i="10"/>
  <c r="M1118" i="10"/>
  <c r="M557" i="10"/>
  <c r="M533" i="10"/>
  <c r="M534" i="10"/>
  <c r="M424" i="10"/>
  <c r="M891" i="10"/>
  <c r="M942" i="10"/>
  <c r="M252" i="10"/>
  <c r="M651" i="10"/>
  <c r="M652" i="10"/>
  <c r="M589" i="10"/>
  <c r="M653" i="10"/>
  <c r="M720" i="10"/>
  <c r="M42" i="10"/>
  <c r="M46" i="10"/>
  <c r="M39" i="10"/>
  <c r="M48" i="10"/>
  <c r="M49" i="10"/>
  <c r="M50" i="10"/>
  <c r="M51" i="10"/>
  <c r="M82" i="10"/>
  <c r="M141" i="10"/>
  <c r="M161" i="10"/>
  <c r="M263" i="10"/>
  <c r="M272" i="10"/>
  <c r="M743" i="10"/>
  <c r="M726" i="10"/>
  <c r="M744" i="10"/>
  <c r="M156" i="10"/>
  <c r="M171" i="10"/>
  <c r="M172" i="10"/>
  <c r="M173" i="10"/>
  <c r="M283" i="10"/>
  <c r="M216" i="10"/>
  <c r="M205" i="10"/>
  <c r="M217" i="10"/>
  <c r="M200" i="10"/>
  <c r="M228" i="10"/>
  <c r="M229" i="10"/>
  <c r="M785" i="10"/>
  <c r="M796" i="10"/>
  <c r="M867" i="10"/>
  <c r="M868" i="10"/>
  <c r="M512" i="10"/>
  <c r="M654" i="10"/>
  <c r="M655" i="10"/>
  <c r="M691" i="10"/>
  <c r="M692" i="10"/>
  <c r="M656" i="10"/>
  <c r="M657" i="10"/>
  <c r="M658" i="10"/>
  <c r="M659" i="10"/>
  <c r="M590" i="10"/>
  <c r="M591" i="10"/>
  <c r="M661" i="10"/>
  <c r="M662" i="10"/>
  <c r="M663" i="10"/>
  <c r="M664" i="10"/>
  <c r="M665" i="10"/>
  <c r="M666" i="10"/>
  <c r="M537" i="10"/>
  <c r="M544" i="10"/>
  <c r="M693" i="10"/>
  <c r="M667" i="10"/>
  <c r="M501" i="10"/>
  <c r="M695" i="10"/>
  <c r="M592" i="10"/>
  <c r="M597" i="10"/>
  <c r="M502" i="10"/>
  <c r="M668" i="10"/>
  <c r="M669" i="10"/>
  <c r="M670" i="10"/>
  <c r="M671" i="10"/>
  <c r="M672" i="10"/>
  <c r="M503" i="10"/>
  <c r="M504" i="10"/>
  <c r="M514" i="10"/>
  <c r="M515" i="10"/>
  <c r="M517" i="10"/>
  <c r="M541" i="10"/>
  <c r="M518" i="10"/>
  <c r="M532" i="10"/>
  <c r="M1009" i="10"/>
  <c r="M1010" i="10"/>
  <c r="M811" i="10"/>
  <c r="M1031" i="10"/>
  <c r="M1037" i="10"/>
  <c r="M841" i="10"/>
  <c r="M846" i="10"/>
  <c r="M847" i="10"/>
  <c r="M961" i="10"/>
  <c r="M951" i="10"/>
  <c r="M900" i="10"/>
  <c r="M960" i="10"/>
  <c r="M1039" i="10"/>
  <c r="M703" i="10"/>
  <c r="M618" i="10"/>
  <c r="M754" i="10"/>
  <c r="M727" i="10"/>
  <c r="M728" i="10"/>
  <c r="M729" i="10"/>
  <c r="M730" i="10"/>
  <c r="M731" i="10"/>
  <c r="M732" i="10"/>
  <c r="M755" i="10"/>
  <c r="M737" i="10"/>
  <c r="M707" i="10"/>
  <c r="M738" i="10"/>
  <c r="M733" i="10"/>
  <c r="M1080" i="10"/>
  <c r="M1102" i="10"/>
  <c r="M752" i="10"/>
  <c r="M753" i="10"/>
  <c r="M751" i="10"/>
  <c r="M739" i="10"/>
  <c r="M740" i="10"/>
  <c r="M741" i="10"/>
  <c r="M750" i="10"/>
  <c r="M24" i="10"/>
  <c r="M734" i="10"/>
  <c r="M735" i="10"/>
  <c r="M21" i="10"/>
  <c r="M23" i="10"/>
  <c r="M27" i="10"/>
  <c r="M1075" i="10"/>
  <c r="M736" i="10"/>
  <c r="M758" i="10"/>
  <c r="M719" i="10"/>
  <c r="M756" i="10"/>
  <c r="M757" i="10"/>
  <c r="M516" i="10"/>
  <c r="M722" i="10"/>
  <c r="M725" i="10"/>
  <c r="M710" i="10"/>
  <c r="M711" i="10"/>
  <c r="M706" i="10"/>
  <c r="M709" i="10"/>
  <c r="M708" i="10"/>
  <c r="M759" i="10"/>
  <c r="M771" i="10"/>
  <c r="M606" i="10"/>
  <c r="M399" i="10"/>
  <c r="M505" i="10"/>
  <c r="M555" i="10"/>
  <c r="M506" i="10"/>
  <c r="M507" i="10"/>
  <c r="M334" i="10"/>
  <c r="M886" i="10"/>
  <c r="M943" i="10"/>
  <c r="M949" i="10"/>
  <c r="M950" i="10"/>
  <c r="M446" i="10"/>
  <c r="M447" i="10"/>
  <c r="M1082" i="10"/>
  <c r="M681" i="10"/>
  <c r="M763" i="10"/>
  <c r="M782" i="10"/>
  <c r="M781" i="10"/>
  <c r="M772" i="10"/>
  <c r="M54" i="10"/>
  <c r="M41" i="10"/>
  <c r="M760" i="10"/>
  <c r="M773" i="10"/>
  <c r="M774" i="10"/>
  <c r="M775" i="10"/>
  <c r="M788" i="10"/>
  <c r="M1001" i="10"/>
  <c r="M742" i="10"/>
  <c r="M682" i="10"/>
  <c r="M182" i="10"/>
  <c r="M278" i="10"/>
  <c r="M206" i="10"/>
  <c r="M194" i="10"/>
  <c r="M277" i="10"/>
  <c r="M264" i="10"/>
  <c r="M265" i="10"/>
  <c r="M1087" i="10"/>
  <c r="M613" i="10"/>
  <c r="M780" i="10"/>
  <c r="M776" i="10"/>
  <c r="M779" i="10"/>
  <c r="M761" i="10"/>
  <c r="M777" i="10"/>
  <c r="M778" i="10"/>
  <c r="M789" i="10"/>
  <c r="M792" i="10"/>
  <c r="M791" i="10"/>
  <c r="M790" i="10"/>
  <c r="M819" i="10"/>
  <c r="M806" i="10"/>
  <c r="M807" i="10"/>
  <c r="M858" i="10"/>
  <c r="M1098" i="10"/>
  <c r="M990" i="10"/>
  <c r="M392" i="10"/>
  <c r="M883" i="10"/>
  <c r="M813" i="10"/>
  <c r="M851" i="10"/>
  <c r="M882" i="10"/>
  <c r="M804" i="10"/>
  <c r="M966" i="10"/>
  <c r="M944" i="10"/>
  <c r="M820" i="10"/>
  <c r="M815" i="10"/>
  <c r="M822" i="10"/>
  <c r="M825" i="10"/>
  <c r="M802" i="10"/>
  <c r="M823" i="10"/>
  <c r="M794" i="10"/>
  <c r="M953" i="10"/>
  <c r="M954" i="10"/>
  <c r="M906" i="10"/>
  <c r="M795" i="10"/>
  <c r="M793" i="10"/>
  <c r="M827" i="10"/>
  <c r="M824" i="10"/>
  <c r="M809" i="10"/>
  <c r="M15" i="10"/>
  <c r="M810" i="10"/>
  <c r="M552" i="10"/>
  <c r="M581" i="10"/>
  <c r="M593" i="10"/>
  <c r="M816" i="10"/>
  <c r="M812" i="10"/>
  <c r="M828" i="10"/>
  <c r="M519" i="10"/>
  <c r="M538" i="10"/>
  <c r="M814" i="10"/>
  <c r="M607" i="10"/>
  <c r="M1089" i="10"/>
  <c r="M1127" i="10"/>
  <c r="M535" i="10"/>
  <c r="M560" i="10"/>
  <c r="M713" i="10"/>
  <c r="M801" i="10"/>
  <c r="M800" i="10"/>
  <c r="M817" i="10"/>
  <c r="M818" i="10"/>
  <c r="M805" i="10"/>
  <c r="M821" i="10"/>
  <c r="M834" i="10"/>
  <c r="M831" i="10"/>
  <c r="M829" i="10"/>
  <c r="M835" i="10"/>
  <c r="M836" i="10"/>
  <c r="M837" i="10"/>
  <c r="M830" i="10"/>
  <c r="M832" i="10"/>
  <c r="M833" i="10"/>
  <c r="M905" i="10"/>
  <c r="M861" i="10"/>
  <c r="M840" i="10"/>
  <c r="M842" i="10"/>
  <c r="M843" i="10"/>
  <c r="M903" i="10"/>
  <c r="M862" i="10"/>
  <c r="M863" i="10"/>
  <c r="M845" i="10"/>
  <c r="M848" i="10"/>
  <c r="M893" i="10"/>
  <c r="M895" i="10"/>
  <c r="M849" i="10"/>
  <c r="M864" i="10"/>
  <c r="M850" i="10"/>
  <c r="M852" i="10"/>
  <c r="M865" i="10"/>
  <c r="M866" i="10"/>
  <c r="M869" i="10"/>
  <c r="M870" i="10"/>
  <c r="M871" i="10"/>
  <c r="M872" i="10"/>
  <c r="M902" i="10"/>
  <c r="M873" i="10"/>
  <c r="M879" i="10"/>
  <c r="M880" i="10"/>
  <c r="M855" i="10"/>
  <c r="M714" i="10"/>
  <c r="M148" i="10"/>
  <c r="M149" i="10"/>
  <c r="M268" i="10"/>
  <c r="M876" i="10"/>
  <c r="M877" i="10"/>
  <c r="M874" i="10"/>
  <c r="M875" i="10"/>
  <c r="M766" i="10"/>
  <c r="M786" i="10"/>
  <c r="M787" i="10"/>
  <c r="M798" i="10"/>
  <c r="M675" i="10"/>
  <c r="M746" i="10"/>
  <c r="M747" i="10"/>
  <c r="M939" i="10"/>
  <c r="M940" i="10"/>
  <c r="M941" i="10"/>
  <c r="M712" i="10"/>
  <c r="M745" i="10"/>
  <c r="M273" i="10"/>
  <c r="M274" i="10"/>
  <c r="M856" i="10"/>
  <c r="M857" i="10"/>
  <c r="M859" i="10"/>
  <c r="M881" i="10"/>
  <c r="M853" i="10"/>
  <c r="M884" i="10"/>
  <c r="M896" i="10"/>
  <c r="M897" i="10"/>
  <c r="M838" i="10"/>
  <c r="M860" i="10"/>
  <c r="M887" i="10"/>
  <c r="M888" i="10"/>
  <c r="M889" i="10"/>
  <c r="M854" i="10"/>
  <c r="M899" i="10"/>
  <c r="M904" i="10"/>
  <c r="M892" i="10"/>
  <c r="M901" i="10"/>
  <c r="M839" i="10"/>
  <c r="M1111" i="10"/>
  <c r="M459" i="10"/>
  <c r="M991" i="10"/>
  <c r="M1038" i="10"/>
  <c r="M1050" i="10"/>
  <c r="M890" i="10"/>
  <c r="M907" i="10"/>
  <c r="M909" i="10"/>
  <c r="M910" i="10"/>
  <c r="M911" i="10"/>
  <c r="M918" i="10"/>
  <c r="M919" i="10"/>
  <c r="M920" i="10"/>
  <c r="M1079" i="10"/>
  <c r="M930" i="10"/>
  <c r="M921" i="10"/>
  <c r="M922" i="10"/>
  <c r="M916" i="10"/>
  <c r="M917" i="10"/>
  <c r="M908" i="10"/>
  <c r="M931" i="10"/>
  <c r="M923" i="10"/>
  <c r="M912" i="10"/>
  <c r="M31" i="10"/>
  <c r="M595" i="10"/>
  <c r="M605" i="10"/>
  <c r="M594" i="10"/>
  <c r="M928" i="10"/>
  <c r="M927" i="10"/>
  <c r="M416" i="10"/>
  <c r="M417" i="10"/>
  <c r="M536" i="10"/>
  <c r="M558" i="10"/>
  <c r="M553" i="10"/>
  <c r="M335" i="10"/>
  <c r="M959" i="10"/>
  <c r="M962" i="10"/>
  <c r="M509" i="10"/>
  <c r="M511" i="10"/>
  <c r="M680" i="10"/>
  <c r="M448" i="10"/>
  <c r="M108" i="10"/>
  <c r="M1042" i="10"/>
  <c r="M1088" i="10"/>
  <c r="M932" i="10"/>
  <c r="M934" i="10"/>
  <c r="M933" i="10"/>
  <c r="M935" i="10"/>
  <c r="M1041" i="10"/>
  <c r="M1048" i="10"/>
  <c r="M1049" i="10"/>
  <c r="M956" i="10"/>
  <c r="M947" i="10"/>
  <c r="M717" i="10"/>
  <c r="M718" i="10"/>
  <c r="M1077" i="10"/>
  <c r="M1024" i="10"/>
  <c r="M844" i="10"/>
  <c r="M748" i="10"/>
  <c r="M1014" i="10"/>
  <c r="M929" i="10"/>
  <c r="M965" i="10"/>
  <c r="M1100" i="10"/>
  <c r="M1104" i="10"/>
  <c r="M1086" i="10"/>
  <c r="M1093" i="10"/>
  <c r="M1094" i="10"/>
  <c r="M1095" i="10"/>
  <c r="M1109" i="10"/>
  <c r="M1113" i="10"/>
  <c r="M957" i="10"/>
  <c r="M958" i="10"/>
  <c r="M970" i="10"/>
  <c r="M994" i="10"/>
  <c r="M948" i="10"/>
  <c r="M963" i="10"/>
  <c r="M964" i="10"/>
  <c r="M967" i="10"/>
  <c r="M955" i="10"/>
  <c r="M996" i="10"/>
  <c r="M997" i="10"/>
  <c r="M998" i="10"/>
  <c r="M999" i="10"/>
  <c r="M1000" i="10"/>
  <c r="M1002" i="10"/>
  <c r="M1013" i="10"/>
  <c r="M1015" i="10"/>
  <c r="M1003" i="10"/>
  <c r="M1004" i="10"/>
  <c r="M1005" i="10"/>
  <c r="M1006" i="10"/>
  <c r="M1016" i="10"/>
  <c r="M894" i="10"/>
  <c r="M898" i="10"/>
  <c r="M945" i="10"/>
  <c r="M946" i="10"/>
  <c r="M1007" i="10"/>
  <c r="M938" i="10"/>
  <c r="M936" i="10"/>
  <c r="M1119" i="10"/>
  <c r="M971" i="10"/>
  <c r="M972" i="10"/>
  <c r="M973" i="10"/>
  <c r="M974" i="10"/>
  <c r="M975" i="10"/>
  <c r="M976" i="10"/>
  <c r="M980" i="10"/>
  <c r="M981" i="10"/>
  <c r="M1019" i="10"/>
  <c r="M952" i="10"/>
  <c r="M937" i="10"/>
  <c r="M1008" i="10"/>
  <c r="M985" i="10"/>
  <c r="M580" i="10"/>
  <c r="M3" i="10"/>
  <c r="M539" i="10"/>
  <c r="M540" i="10"/>
  <c r="M439" i="10"/>
  <c r="M440" i="10"/>
  <c r="M282" i="10"/>
  <c r="M423" i="10"/>
  <c r="M437" i="10"/>
  <c r="M438" i="10"/>
  <c r="M508" i="10"/>
  <c r="M77" i="10"/>
  <c r="M18" i="10"/>
  <c r="M987" i="10"/>
  <c r="M988" i="10"/>
  <c r="M989" i="10"/>
  <c r="M1023" i="10"/>
  <c r="M1025" i="10"/>
  <c r="M1026" i="10"/>
  <c r="M968" i="10"/>
  <c r="M969" i="10"/>
  <c r="M1047" i="10"/>
  <c r="M992" i="10"/>
  <c r="M993" i="10"/>
  <c r="M995" i="10"/>
  <c r="M1056" i="10"/>
  <c r="M1057" i="10"/>
  <c r="M1059" i="10"/>
  <c r="M1060" i="10"/>
  <c r="M1061" i="10"/>
  <c r="M1063" i="10"/>
  <c r="M1064" i="10"/>
  <c r="M1062" i="10"/>
  <c r="M1065" i="10"/>
  <c r="M1055" i="10"/>
  <c r="M1067" i="10"/>
  <c r="M715" i="10"/>
  <c r="M716" i="10"/>
  <c r="M764" i="10"/>
  <c r="M783" i="10"/>
  <c r="M784" i="10"/>
  <c r="M548" i="10"/>
  <c r="M549" i="10"/>
  <c r="M749" i="10"/>
  <c r="M765" i="10"/>
  <c r="M275" i="10"/>
  <c r="M276" i="10"/>
  <c r="M1099" i="10"/>
  <c r="M1120" i="10"/>
  <c r="M1124" i="10"/>
  <c r="M1068" i="10"/>
  <c r="M1066" i="10"/>
  <c r="M1070" i="10"/>
  <c r="M1072" i="10"/>
  <c r="M1081" i="10"/>
  <c r="M1108" i="10"/>
  <c r="M1110" i="10"/>
  <c r="M1115" i="10"/>
  <c r="M1116" i="10"/>
  <c r="M1091" i="10"/>
  <c r="M1090" i="10"/>
  <c r="M1117" i="10"/>
  <c r="M1121" i="10"/>
  <c r="M1122" i="10"/>
  <c r="M1103" i="10"/>
  <c r="M1105" i="10"/>
  <c r="M1092" i="10"/>
  <c r="M1096" i="10"/>
  <c r="M1123" i="10"/>
  <c r="M1106" i="10"/>
  <c r="M1107" i="10"/>
  <c r="M1101" i="10"/>
  <c r="M878" i="10"/>
  <c r="M885" i="10"/>
  <c r="M1112" i="10"/>
  <c r="Q75" i="9" l="1"/>
  <c r="Q59" i="9"/>
  <c r="Q123" i="9"/>
  <c r="R123" i="9" s="1"/>
  <c r="Q91" i="11"/>
  <c r="Q67" i="9"/>
  <c r="Q115" i="9"/>
  <c r="R115" i="9" s="1"/>
  <c r="Q19" i="11"/>
  <c r="Q107" i="9"/>
  <c r="R107" i="9" s="1"/>
  <c r="Q131" i="11"/>
  <c r="Q99" i="9"/>
  <c r="Q51" i="9"/>
  <c r="Q83" i="11"/>
  <c r="Q43" i="9"/>
  <c r="Q86" i="11"/>
  <c r="R140" i="11"/>
  <c r="R272" i="9"/>
  <c r="Q114" i="9"/>
  <c r="R114" i="9" s="1"/>
  <c r="Q74" i="11"/>
  <c r="Q42" i="11"/>
  <c r="Q50" i="9"/>
  <c r="R50" i="9" s="1"/>
  <c r="Q122" i="9"/>
  <c r="R122" i="9" s="1"/>
  <c r="Q98" i="9"/>
  <c r="Q92" i="9"/>
  <c r="R92" i="9" s="1"/>
  <c r="Q108" i="11"/>
  <c r="Q60" i="11"/>
  <c r="Q84" i="9"/>
  <c r="Q44" i="9"/>
  <c r="R44" i="9" s="1"/>
  <c r="Q100" i="9"/>
  <c r="R268" i="9"/>
  <c r="R269" i="9"/>
  <c r="R270" i="9"/>
  <c r="R136" i="11"/>
  <c r="R271" i="9"/>
  <c r="R137" i="11"/>
  <c r="R138" i="11"/>
  <c r="R139" i="11"/>
  <c r="Q102" i="9"/>
  <c r="Q70" i="9"/>
  <c r="R70" i="9" s="1"/>
  <c r="Q134" i="9"/>
  <c r="R134" i="11" s="1"/>
  <c r="Q62" i="9"/>
  <c r="R62" i="11" s="1"/>
  <c r="Q46" i="9"/>
  <c r="R46" i="9" s="1"/>
  <c r="Q126" i="9"/>
  <c r="Q54" i="9"/>
  <c r="R54" i="9" s="1"/>
  <c r="Q14" i="11"/>
  <c r="Q135" i="9"/>
  <c r="R135" i="11" s="1"/>
  <c r="Q118" i="9"/>
  <c r="R118" i="9" s="1"/>
  <c r="Q38" i="9"/>
  <c r="R38" i="9" s="1"/>
  <c r="Q63" i="9"/>
  <c r="R63" i="9" s="1"/>
  <c r="Q110" i="9"/>
  <c r="Q30" i="9"/>
  <c r="R30" i="9" s="1"/>
  <c r="Q94" i="9"/>
  <c r="R94" i="9" s="1"/>
  <c r="Q127" i="9"/>
  <c r="R127" i="9" s="1"/>
  <c r="Q55" i="9"/>
  <c r="R55" i="9" s="1"/>
  <c r="R1284" i="9"/>
  <c r="Q119" i="9"/>
  <c r="R119" i="9" s="1"/>
  <c r="Q39" i="9"/>
  <c r="R39" i="9" s="1"/>
  <c r="Q103" i="9"/>
  <c r="R1264" i="9"/>
  <c r="Q95" i="9"/>
  <c r="R95" i="9" s="1"/>
  <c r="R518" i="9"/>
  <c r="Q87" i="9"/>
  <c r="R87" i="9" s="1"/>
  <c r="Q111" i="9"/>
  <c r="R111" i="11" s="1"/>
  <c r="Q79" i="9"/>
  <c r="R79" i="9" s="1"/>
  <c r="Q47" i="9"/>
  <c r="R47" i="9" s="1"/>
  <c r="Q31" i="9"/>
  <c r="R31" i="9" s="1"/>
  <c r="Q71" i="9"/>
  <c r="R71" i="9" s="1"/>
  <c r="Q41" i="11"/>
  <c r="Q49" i="11"/>
  <c r="Q33" i="11"/>
  <c r="R30" i="11" s="1"/>
  <c r="Q57" i="11"/>
  <c r="R1278" i="9"/>
  <c r="R1212" i="9"/>
  <c r="R1228" i="9"/>
  <c r="R1244" i="9"/>
  <c r="R1257" i="9"/>
  <c r="R1291" i="9"/>
  <c r="R1258" i="9"/>
  <c r="R1272" i="9"/>
  <c r="R1261" i="9"/>
  <c r="R1260" i="9"/>
  <c r="R1208" i="9"/>
  <c r="R1200" i="9"/>
  <c r="R1192" i="9"/>
  <c r="R1207" i="9"/>
  <c r="R1199" i="9"/>
  <c r="R1191" i="9"/>
  <c r="R1206" i="9"/>
  <c r="R1198" i="9"/>
  <c r="R1190" i="9"/>
  <c r="R1205" i="9"/>
  <c r="R1197" i="9"/>
  <c r="R1189" i="9"/>
  <c r="R1204" i="9"/>
  <c r="R1196" i="9"/>
  <c r="R1188" i="9"/>
  <c r="R1203" i="9"/>
  <c r="R1195" i="9"/>
  <c r="R1187" i="9"/>
  <c r="R1202" i="9"/>
  <c r="R1194" i="9"/>
  <c r="R1186" i="9"/>
  <c r="R112" i="11"/>
  <c r="R1223" i="9"/>
  <c r="R1222" i="9"/>
  <c r="R1221" i="9"/>
  <c r="R1220" i="9"/>
  <c r="R1227" i="9"/>
  <c r="R1219" i="9"/>
  <c r="R1226" i="9"/>
  <c r="R1218" i="9"/>
  <c r="R1225" i="9"/>
  <c r="R359" i="9"/>
  <c r="R358" i="9"/>
  <c r="R357" i="9"/>
  <c r="R356" i="9"/>
  <c r="R1224" i="9"/>
  <c r="R1250" i="9"/>
  <c r="Q133" i="9"/>
  <c r="R133" i="9" s="1"/>
  <c r="Q133" i="11"/>
  <c r="Q109" i="11"/>
  <c r="Q109" i="9"/>
  <c r="R110" i="9" s="1"/>
  <c r="Q101" i="11"/>
  <c r="Q101" i="9"/>
  <c r="Q53" i="9"/>
  <c r="R53" i="9" s="1"/>
  <c r="Q53" i="11"/>
  <c r="Q45" i="11"/>
  <c r="Q45" i="9"/>
  <c r="R45" i="9" s="1"/>
  <c r="R1193" i="9"/>
  <c r="R1217" i="9"/>
  <c r="R1216" i="9"/>
  <c r="R1215" i="9"/>
  <c r="R1214" i="9"/>
  <c r="R1213" i="9"/>
  <c r="R1201" i="9"/>
  <c r="R1271" i="9"/>
  <c r="R1270" i="9"/>
  <c r="R1269" i="9"/>
  <c r="R1268" i="9"/>
  <c r="R1267" i="9"/>
  <c r="R1274" i="9"/>
  <c r="R1266" i="9"/>
  <c r="R1273" i="9"/>
  <c r="R1290" i="9"/>
  <c r="R1289" i="9"/>
  <c r="R1288" i="9"/>
  <c r="R1287" i="9"/>
  <c r="R1294" i="9"/>
  <c r="R1286" i="9"/>
  <c r="R1293" i="9"/>
  <c r="R1285" i="9"/>
  <c r="R1292" i="9"/>
  <c r="R1243" i="9"/>
  <c r="R1235" i="9"/>
  <c r="R1242" i="9"/>
  <c r="R1234" i="9"/>
  <c r="R1241" i="9"/>
  <c r="R1233" i="9"/>
  <c r="R1248" i="9"/>
  <c r="R1240" i="9"/>
  <c r="R1232" i="9"/>
  <c r="R1247" i="9"/>
  <c r="R1239" i="9"/>
  <c r="R1231" i="9"/>
  <c r="R1246" i="9"/>
  <c r="R1238" i="9"/>
  <c r="R1230" i="9"/>
  <c r="R1245" i="9"/>
  <c r="R1237" i="9"/>
  <c r="R1229" i="9"/>
  <c r="R1277" i="9"/>
  <c r="R1263" i="9"/>
  <c r="R519" i="9"/>
  <c r="R1209" i="9"/>
  <c r="R1236" i="9"/>
  <c r="R1251" i="9"/>
  <c r="R1259" i="9"/>
  <c r="R1265" i="9"/>
  <c r="R1279" i="9"/>
  <c r="Q81" i="11"/>
  <c r="Q89" i="11"/>
  <c r="Q97" i="11"/>
  <c r="R1252" i="9"/>
  <c r="R1280" i="9"/>
  <c r="Q65" i="11"/>
  <c r="R64" i="11" s="1"/>
  <c r="R1253" i="9"/>
  <c r="Q113" i="11"/>
  <c r="R116" i="11" s="1"/>
  <c r="R1281" i="9"/>
  <c r="R1254" i="9"/>
  <c r="Q121" i="11"/>
  <c r="R117" i="11" s="1"/>
  <c r="R1282" i="9"/>
  <c r="Q129" i="11"/>
  <c r="R133" i="11" s="1"/>
  <c r="Q73" i="11"/>
  <c r="R74" i="11" s="1"/>
  <c r="R1255" i="9"/>
  <c r="Q105" i="11"/>
  <c r="R1275" i="9"/>
  <c r="R1256" i="9"/>
  <c r="R1262" i="9"/>
  <c r="R1276" i="9"/>
  <c r="R1249" i="9"/>
  <c r="R35" i="11"/>
  <c r="R34" i="11"/>
  <c r="R219" i="9"/>
  <c r="R1088" i="9"/>
  <c r="R316" i="9"/>
  <c r="R76" i="9"/>
  <c r="R220" i="9"/>
  <c r="R51" i="9"/>
  <c r="R27" i="9"/>
  <c r="R147" i="9"/>
  <c r="R67" i="9"/>
  <c r="R108" i="9"/>
  <c r="R64" i="9"/>
  <c r="R1075" i="9"/>
  <c r="Q17" i="9"/>
  <c r="R17" i="9" s="1"/>
  <c r="R307" i="9"/>
  <c r="R177" i="9"/>
  <c r="R59" i="9"/>
  <c r="R124" i="9"/>
  <c r="R654" i="9"/>
  <c r="R191" i="9"/>
  <c r="R244" i="9"/>
  <c r="Q15" i="9"/>
  <c r="R649" i="9"/>
  <c r="R650" i="9"/>
  <c r="R651" i="9"/>
  <c r="R252" i="9"/>
  <c r="R652" i="9"/>
  <c r="R653" i="9"/>
  <c r="R242" i="9"/>
  <c r="R246" i="9"/>
  <c r="R302" i="9"/>
  <c r="R305" i="9"/>
  <c r="R164" i="9"/>
  <c r="R13" i="9"/>
  <c r="R315" i="9"/>
  <c r="R188" i="9"/>
  <c r="R86" i="9"/>
  <c r="R159" i="9"/>
  <c r="R129" i="9"/>
  <c r="R241" i="9"/>
  <c r="R196" i="9"/>
  <c r="R49" i="9"/>
  <c r="R342" i="9"/>
  <c r="R206" i="9"/>
  <c r="R214" i="9"/>
  <c r="R14" i="9"/>
  <c r="R260" i="9"/>
  <c r="R204" i="9"/>
  <c r="R158" i="9"/>
  <c r="R78" i="9"/>
  <c r="R334" i="9"/>
  <c r="R286" i="9"/>
  <c r="R156" i="9"/>
  <c r="R36" i="9"/>
  <c r="R332" i="9"/>
  <c r="R284" i="9"/>
  <c r="R238" i="9"/>
  <c r="R150" i="9"/>
  <c r="R68" i="9"/>
  <c r="R182" i="9"/>
  <c r="R142" i="9"/>
  <c r="R60" i="9"/>
  <c r="R324" i="9"/>
  <c r="R228" i="9"/>
  <c r="R140" i="9"/>
  <c r="R22" i="9"/>
  <c r="R310" i="9"/>
  <c r="R222" i="9"/>
  <c r="R174" i="9"/>
  <c r="R132" i="9"/>
  <c r="R173" i="9"/>
  <c r="R292" i="9"/>
  <c r="R195" i="9"/>
  <c r="R1726" i="9"/>
  <c r="R1728" i="9"/>
  <c r="R1727" i="9"/>
  <c r="R278" i="9"/>
  <c r="R283" i="9"/>
  <c r="R243" i="9"/>
  <c r="R28" i="9"/>
  <c r="R12" i="9"/>
  <c r="R4" i="9"/>
  <c r="R293" i="9"/>
  <c r="R211" i="9"/>
  <c r="R187" i="9"/>
  <c r="R113" i="9"/>
  <c r="R37" i="9"/>
  <c r="R339" i="9"/>
  <c r="R301" i="9"/>
  <c r="R251" i="9"/>
  <c r="R229" i="9"/>
  <c r="R205" i="9"/>
  <c r="R83" i="9"/>
  <c r="R275" i="9"/>
  <c r="R19" i="9"/>
  <c r="R323" i="9"/>
  <c r="R131" i="9"/>
  <c r="R333" i="9"/>
  <c r="R259" i="9"/>
  <c r="R247" i="9"/>
  <c r="R237" i="9"/>
  <c r="R179" i="9"/>
  <c r="R165" i="9"/>
  <c r="R155" i="9"/>
  <c r="R141" i="9"/>
  <c r="R91" i="9"/>
  <c r="R77" i="9"/>
  <c r="R65" i="9"/>
  <c r="R3" i="9"/>
  <c r="R314" i="9"/>
  <c r="R167" i="9"/>
  <c r="R143" i="9"/>
  <c r="R311" i="9"/>
  <c r="R287" i="9"/>
  <c r="R266" i="9"/>
  <c r="R239" i="9"/>
  <c r="R215" i="9"/>
  <c r="R330" i="9"/>
  <c r="R263" i="9"/>
  <c r="R234" i="9"/>
  <c r="R210" i="9"/>
  <c r="R138" i="9"/>
  <c r="R74" i="9"/>
  <c r="R327" i="9"/>
  <c r="R306" i="9"/>
  <c r="R262" i="9"/>
  <c r="R231" i="9"/>
  <c r="R207" i="9"/>
  <c r="R183" i="9"/>
  <c r="R6" i="9"/>
  <c r="R279" i="9"/>
  <c r="R230" i="9"/>
  <c r="R178" i="9"/>
  <c r="R23" i="9"/>
  <c r="R343" i="9"/>
  <c r="R298" i="9"/>
  <c r="R255" i="9"/>
  <c r="R202" i="9"/>
  <c r="R175" i="9"/>
  <c r="R151" i="9"/>
  <c r="R42" i="9"/>
  <c r="R319" i="9"/>
  <c r="R295" i="9"/>
  <c r="R274" i="9"/>
  <c r="R223" i="9"/>
  <c r="R106" i="9"/>
  <c r="R18" i="9"/>
  <c r="R338" i="9"/>
  <c r="R318" i="9"/>
  <c r="R170" i="9"/>
  <c r="R146" i="9"/>
  <c r="R82" i="9"/>
  <c r="R335" i="9"/>
  <c r="R303" i="9"/>
  <c r="R199" i="9"/>
  <c r="R7" i="9"/>
  <c r="R326" i="9"/>
  <c r="R294" i="9"/>
  <c r="R254" i="9"/>
  <c r="R198" i="9"/>
  <c r="R190" i="9"/>
  <c r="R166" i="9"/>
  <c r="R126" i="9"/>
  <c r="R309" i="9"/>
  <c r="R300" i="9"/>
  <c r="R291" i="9"/>
  <c r="R245" i="9"/>
  <c r="R236" i="9"/>
  <c r="R227" i="9"/>
  <c r="R181" i="9"/>
  <c r="R172" i="9"/>
  <c r="R163" i="9"/>
  <c r="R35" i="9"/>
  <c r="R317" i="9"/>
  <c r="R308" i="9"/>
  <c r="R299" i="9"/>
  <c r="R253" i="9"/>
  <c r="R235" i="9"/>
  <c r="R189" i="9"/>
  <c r="R180" i="9"/>
  <c r="R171" i="9"/>
  <c r="R125" i="9"/>
  <c r="R116" i="9"/>
  <c r="R61" i="9"/>
  <c r="R52" i="9"/>
  <c r="R43" i="9"/>
  <c r="R325" i="9"/>
  <c r="R261" i="9"/>
  <c r="R197" i="9"/>
  <c r="R69" i="9"/>
  <c r="R5" i="9"/>
  <c r="R346" i="9"/>
  <c r="R290" i="9"/>
  <c r="R282" i="9"/>
  <c r="R250" i="9"/>
  <c r="R226" i="9"/>
  <c r="R218" i="9"/>
  <c r="R186" i="9"/>
  <c r="R162" i="9"/>
  <c r="R154" i="9"/>
  <c r="R90" i="9"/>
  <c r="R58" i="9"/>
  <c r="R34" i="9"/>
  <c r="R26" i="9"/>
  <c r="R10" i="9"/>
  <c r="R341" i="9"/>
  <c r="R277" i="9"/>
  <c r="R213" i="9"/>
  <c r="R149" i="9"/>
  <c r="R85" i="9"/>
  <c r="R21" i="9"/>
  <c r="R340" i="9"/>
  <c r="R331" i="9"/>
  <c r="R285" i="9"/>
  <c r="R276" i="9"/>
  <c r="R267" i="9"/>
  <c r="R221" i="9"/>
  <c r="R212" i="9"/>
  <c r="R203" i="9"/>
  <c r="R157" i="9"/>
  <c r="R148" i="9"/>
  <c r="R139" i="9"/>
  <c r="R93" i="9"/>
  <c r="R84" i="9"/>
  <c r="R75" i="9"/>
  <c r="R29" i="9"/>
  <c r="R20" i="9"/>
  <c r="R11" i="9"/>
  <c r="R322" i="9"/>
  <c r="R194" i="9"/>
  <c r="R321" i="9"/>
  <c r="R257" i="9"/>
  <c r="R193" i="9"/>
  <c r="R2" i="9"/>
  <c r="R130" i="9"/>
  <c r="R66" i="9"/>
  <c r="R258" i="9"/>
  <c r="R313" i="9"/>
  <c r="R249" i="9"/>
  <c r="R185" i="9"/>
  <c r="R121" i="9"/>
  <c r="R57" i="9"/>
  <c r="R329" i="9"/>
  <c r="R265" i="9"/>
  <c r="R201" i="9"/>
  <c r="R137" i="9"/>
  <c r="R73" i="9"/>
  <c r="R9" i="9"/>
  <c r="R337" i="9"/>
  <c r="R209" i="9"/>
  <c r="R145" i="9"/>
  <c r="R81" i="9"/>
  <c r="R345" i="9"/>
  <c r="R281" i="9"/>
  <c r="R217" i="9"/>
  <c r="R153" i="9"/>
  <c r="R89" i="9"/>
  <c r="R25" i="9"/>
  <c r="R289" i="9"/>
  <c r="R225" i="9"/>
  <c r="R161" i="9"/>
  <c r="R97" i="9"/>
  <c r="R33" i="9"/>
  <c r="R297" i="9"/>
  <c r="R233" i="9"/>
  <c r="R169" i="9"/>
  <c r="R105" i="9"/>
  <c r="R41" i="9"/>
  <c r="R344" i="9"/>
  <c r="R336" i="9"/>
  <c r="R328" i="9"/>
  <c r="R320" i="9"/>
  <c r="R312" i="9"/>
  <c r="R304" i="9"/>
  <c r="R296" i="9"/>
  <c r="R288" i="9"/>
  <c r="R280" i="9"/>
  <c r="R264" i="9"/>
  <c r="R256" i="9"/>
  <c r="R248" i="9"/>
  <c r="R240" i="9"/>
  <c r="R232" i="9"/>
  <c r="R224" i="9"/>
  <c r="R216" i="9"/>
  <c r="R208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96" i="9"/>
  <c r="R88" i="9"/>
  <c r="R80" i="9"/>
  <c r="R72" i="9"/>
  <c r="R56" i="9"/>
  <c r="R48" i="9"/>
  <c r="R40" i="9"/>
  <c r="R32" i="9"/>
  <c r="R24" i="9"/>
  <c r="R16" i="9"/>
  <c r="R8" i="9"/>
  <c r="R2217" i="9"/>
  <c r="R2161" i="9"/>
  <c r="R1138" i="9"/>
  <c r="R2105" i="9"/>
  <c r="R1082" i="9"/>
  <c r="R2049" i="9"/>
  <c r="R1042" i="9"/>
  <c r="R2009" i="9"/>
  <c r="R994" i="9"/>
  <c r="R1961" i="9"/>
  <c r="R970" i="9"/>
  <c r="R1937" i="9"/>
  <c r="R930" i="9"/>
  <c r="R1897" i="9"/>
  <c r="R906" i="9"/>
  <c r="R1873" i="9"/>
  <c r="R882" i="9"/>
  <c r="R1849" i="9"/>
  <c r="R874" i="9"/>
  <c r="R1841" i="9"/>
  <c r="R842" i="9"/>
  <c r="R1809" i="9"/>
  <c r="R834" i="9"/>
  <c r="R1801" i="9"/>
  <c r="R818" i="9"/>
  <c r="R1785" i="9"/>
  <c r="R810" i="9"/>
  <c r="R1777" i="9"/>
  <c r="R802" i="9"/>
  <c r="R1769" i="9"/>
  <c r="R786" i="9"/>
  <c r="R1753" i="9"/>
  <c r="R1313" i="9"/>
  <c r="R2280" i="9"/>
  <c r="R1305" i="9"/>
  <c r="R2272" i="9"/>
  <c r="R1297" i="9"/>
  <c r="R2264" i="9"/>
  <c r="R2256" i="9"/>
  <c r="R2248" i="9"/>
  <c r="R2240" i="9"/>
  <c r="R2232" i="9"/>
  <c r="R2224" i="9"/>
  <c r="R2216" i="9"/>
  <c r="R2208" i="9"/>
  <c r="R2200" i="9"/>
  <c r="R2192" i="9"/>
  <c r="R2184" i="9"/>
  <c r="R2176" i="9"/>
  <c r="R2168" i="9"/>
  <c r="R2160" i="9"/>
  <c r="R1185" i="9"/>
  <c r="R2152" i="9"/>
  <c r="R1177" i="9"/>
  <c r="R2144" i="9"/>
  <c r="R1169" i="9"/>
  <c r="R2136" i="9"/>
  <c r="R1161" i="9"/>
  <c r="R2128" i="9"/>
  <c r="R1153" i="9"/>
  <c r="R2120" i="9"/>
  <c r="R1145" i="9"/>
  <c r="R2112" i="9"/>
  <c r="R1137" i="9"/>
  <c r="R2104" i="9"/>
  <c r="R1129" i="9"/>
  <c r="R2096" i="9"/>
  <c r="R1121" i="9"/>
  <c r="R2088" i="9"/>
  <c r="R1113" i="9"/>
  <c r="R2080" i="9"/>
  <c r="R1105" i="9"/>
  <c r="R2072" i="9"/>
  <c r="R1097" i="9"/>
  <c r="R2064" i="9"/>
  <c r="R1089" i="9"/>
  <c r="R2056" i="9"/>
  <c r="R1081" i="9"/>
  <c r="R2048" i="9"/>
  <c r="R1073" i="9"/>
  <c r="R2040" i="9"/>
  <c r="R1065" i="9"/>
  <c r="R2032" i="9"/>
  <c r="R1057" i="9"/>
  <c r="R2024" i="9"/>
  <c r="R1049" i="9"/>
  <c r="R2016" i="9"/>
  <c r="R1041" i="9"/>
  <c r="R2008" i="9"/>
  <c r="R1033" i="9"/>
  <c r="R2000" i="9"/>
  <c r="R1025" i="9"/>
  <c r="R1992" i="9"/>
  <c r="R1017" i="9"/>
  <c r="R1984" i="9"/>
  <c r="R1009" i="9"/>
  <c r="R1976" i="9"/>
  <c r="R1001" i="9"/>
  <c r="R1968" i="9"/>
  <c r="R993" i="9"/>
  <c r="R1960" i="9"/>
  <c r="R985" i="9"/>
  <c r="R1952" i="9"/>
  <c r="R977" i="9"/>
  <c r="R1944" i="9"/>
  <c r="R969" i="9"/>
  <c r="R1936" i="9"/>
  <c r="R961" i="9"/>
  <c r="R1928" i="9"/>
  <c r="R953" i="9"/>
  <c r="R1920" i="9"/>
  <c r="R945" i="9"/>
  <c r="R1912" i="9"/>
  <c r="R937" i="9"/>
  <c r="R1904" i="9"/>
  <c r="R929" i="9"/>
  <c r="R1896" i="9"/>
  <c r="R921" i="9"/>
  <c r="R1888" i="9"/>
  <c r="R913" i="9"/>
  <c r="R1880" i="9"/>
  <c r="R905" i="9"/>
  <c r="R1872" i="9"/>
  <c r="R897" i="9"/>
  <c r="R1864" i="9"/>
  <c r="R889" i="9"/>
  <c r="R1856" i="9"/>
  <c r="R881" i="9"/>
  <c r="R1848" i="9"/>
  <c r="R873" i="9"/>
  <c r="R1840" i="9"/>
  <c r="R865" i="9"/>
  <c r="R1832" i="9"/>
  <c r="R857" i="9"/>
  <c r="R1824" i="9"/>
  <c r="R849" i="9"/>
  <c r="R1816" i="9"/>
  <c r="R841" i="9"/>
  <c r="R1808" i="9"/>
  <c r="R833" i="9"/>
  <c r="R1800" i="9"/>
  <c r="R825" i="9"/>
  <c r="R1792" i="9"/>
  <c r="R817" i="9"/>
  <c r="R1784" i="9"/>
  <c r="R809" i="9"/>
  <c r="R1776" i="9"/>
  <c r="R801" i="9"/>
  <c r="R1768" i="9"/>
  <c r="R793" i="9"/>
  <c r="R1760" i="9"/>
  <c r="R785" i="9"/>
  <c r="R1752" i="9"/>
  <c r="R1298" i="9"/>
  <c r="R2265" i="9"/>
  <c r="R2209" i="9"/>
  <c r="R1178" i="9"/>
  <c r="R2145" i="9"/>
  <c r="R1122" i="9"/>
  <c r="R2089" i="9"/>
  <c r="R1034" i="9"/>
  <c r="R2001" i="9"/>
  <c r="R826" i="9"/>
  <c r="R1793" i="9"/>
  <c r="R1304" i="9"/>
  <c r="R2271" i="9"/>
  <c r="R2247" i="9"/>
  <c r="R2239" i="9"/>
  <c r="R2231" i="9"/>
  <c r="R2223" i="9"/>
  <c r="R2215" i="9"/>
  <c r="R2207" i="9"/>
  <c r="R2175" i="9"/>
  <c r="R2167" i="9"/>
  <c r="R2159" i="9"/>
  <c r="R1184" i="9"/>
  <c r="R2151" i="9"/>
  <c r="R1176" i="9"/>
  <c r="R2143" i="9"/>
  <c r="R1168" i="9"/>
  <c r="R2135" i="9"/>
  <c r="R1160" i="9"/>
  <c r="R2127" i="9"/>
  <c r="R1152" i="9"/>
  <c r="R2119" i="9"/>
  <c r="R1144" i="9"/>
  <c r="R2111" i="9"/>
  <c r="R1136" i="9"/>
  <c r="R2103" i="9"/>
  <c r="R1128" i="9"/>
  <c r="R2095" i="9"/>
  <c r="R1120" i="9"/>
  <c r="R2087" i="9"/>
  <c r="R1112" i="9"/>
  <c r="R2079" i="9"/>
  <c r="R1104" i="9"/>
  <c r="R2071" i="9"/>
  <c r="R1096" i="9"/>
  <c r="R2063" i="9"/>
  <c r="R2055" i="9"/>
  <c r="R1080" i="9"/>
  <c r="R2047" i="9"/>
  <c r="R1072" i="9"/>
  <c r="R2039" i="9"/>
  <c r="R1064" i="9"/>
  <c r="R2031" i="9"/>
  <c r="R1056" i="9"/>
  <c r="R2023" i="9"/>
  <c r="R1048" i="9"/>
  <c r="R2015" i="9"/>
  <c r="R1040" i="9"/>
  <c r="R2007" i="9"/>
  <c r="R1032" i="9"/>
  <c r="R1999" i="9"/>
  <c r="R1024" i="9"/>
  <c r="R1991" i="9"/>
  <c r="R1016" i="9"/>
  <c r="R1983" i="9"/>
  <c r="R1008" i="9"/>
  <c r="R1975" i="9"/>
  <c r="R1000" i="9"/>
  <c r="R1967" i="9"/>
  <c r="R992" i="9"/>
  <c r="R1959" i="9"/>
  <c r="R984" i="9"/>
  <c r="R1951" i="9"/>
  <c r="R976" i="9"/>
  <c r="R1943" i="9"/>
  <c r="R968" i="9"/>
  <c r="R1935" i="9"/>
  <c r="R960" i="9"/>
  <c r="R1927" i="9"/>
  <c r="R952" i="9"/>
  <c r="R1919" i="9"/>
  <c r="R944" i="9"/>
  <c r="R1911" i="9"/>
  <c r="R936" i="9"/>
  <c r="R1903" i="9"/>
  <c r="R928" i="9"/>
  <c r="R1895" i="9"/>
  <c r="R920" i="9"/>
  <c r="R1887" i="9"/>
  <c r="R912" i="9"/>
  <c r="R1879" i="9"/>
  <c r="R904" i="9"/>
  <c r="R1871" i="9"/>
  <c r="R896" i="9"/>
  <c r="R1863" i="9"/>
  <c r="R888" i="9"/>
  <c r="R1855" i="9"/>
  <c r="R880" i="9"/>
  <c r="R1847" i="9"/>
  <c r="R872" i="9"/>
  <c r="R1839" i="9"/>
  <c r="R864" i="9"/>
  <c r="R1831" i="9"/>
  <c r="R856" i="9"/>
  <c r="R1823" i="9"/>
  <c r="R848" i="9"/>
  <c r="R1815" i="9"/>
  <c r="R840" i="9"/>
  <c r="R1807" i="9"/>
  <c r="R832" i="9"/>
  <c r="R1799" i="9"/>
  <c r="R824" i="9"/>
  <c r="R1791" i="9"/>
  <c r="R816" i="9"/>
  <c r="R1783" i="9"/>
  <c r="R808" i="9"/>
  <c r="R1775" i="9"/>
  <c r="R800" i="9"/>
  <c r="R1767" i="9"/>
  <c r="R792" i="9"/>
  <c r="R1759" i="9"/>
  <c r="R784" i="9"/>
  <c r="R1751" i="9"/>
  <c r="R776" i="9"/>
  <c r="R1743" i="9"/>
  <c r="R768" i="9"/>
  <c r="R1735" i="9"/>
  <c r="R760" i="9"/>
  <c r="R752" i="9"/>
  <c r="R1719" i="9"/>
  <c r="R744" i="9"/>
  <c r="R1711" i="9"/>
  <c r="R736" i="9"/>
  <c r="R1703" i="9"/>
  <c r="R728" i="9"/>
  <c r="R1695" i="9"/>
  <c r="R720" i="9"/>
  <c r="R1687" i="9"/>
  <c r="R712" i="9"/>
  <c r="R1679" i="9"/>
  <c r="R704" i="9"/>
  <c r="R1671" i="9"/>
  <c r="R696" i="9"/>
  <c r="R1663" i="9"/>
  <c r="R688" i="9"/>
  <c r="R1655" i="9"/>
  <c r="R680" i="9"/>
  <c r="R1647" i="9"/>
  <c r="R672" i="9"/>
  <c r="R1639" i="9"/>
  <c r="R664" i="9"/>
  <c r="R1631" i="9"/>
  <c r="R656" i="9"/>
  <c r="R1623" i="9"/>
  <c r="R648" i="9"/>
  <c r="R1615" i="9"/>
  <c r="R640" i="9"/>
  <c r="R1607" i="9"/>
  <c r="R632" i="9"/>
  <c r="R1599" i="9"/>
  <c r="R2257" i="9"/>
  <c r="R2193" i="9"/>
  <c r="R1170" i="9"/>
  <c r="R2137" i="9"/>
  <c r="R1098" i="9"/>
  <c r="R2065" i="9"/>
  <c r="R890" i="9"/>
  <c r="R1857" i="9"/>
  <c r="R866" i="9"/>
  <c r="R1833" i="9"/>
  <c r="R2255" i="9"/>
  <c r="R2191" i="9"/>
  <c r="R1311" i="9"/>
  <c r="R2278" i="9"/>
  <c r="R1303" i="9"/>
  <c r="R2270" i="9"/>
  <c r="R1295" i="9"/>
  <c r="R2262" i="9"/>
  <c r="R2254" i="9"/>
  <c r="R2246" i="9"/>
  <c r="R2238" i="9"/>
  <c r="R2230" i="9"/>
  <c r="R2222" i="9"/>
  <c r="R2214" i="9"/>
  <c r="R2206" i="9"/>
  <c r="R2198" i="9"/>
  <c r="R2190" i="9"/>
  <c r="R2182" i="9"/>
  <c r="R2174" i="9"/>
  <c r="R2166" i="9"/>
  <c r="R2158" i="9"/>
  <c r="R1183" i="9"/>
  <c r="R2150" i="9"/>
  <c r="R1175" i="9"/>
  <c r="R2142" i="9"/>
  <c r="R1167" i="9"/>
  <c r="R2134" i="9"/>
  <c r="R1159" i="9"/>
  <c r="R2126" i="9"/>
  <c r="R1151" i="9"/>
  <c r="R2118" i="9"/>
  <c r="R1143" i="9"/>
  <c r="R2110" i="9"/>
  <c r="R1135" i="9"/>
  <c r="R2102" i="9"/>
  <c r="R1127" i="9"/>
  <c r="R2094" i="9"/>
  <c r="R1119" i="9"/>
  <c r="R2086" i="9"/>
  <c r="R1111" i="9"/>
  <c r="R2078" i="9"/>
  <c r="R1103" i="9"/>
  <c r="R2070" i="9"/>
  <c r="R1095" i="9"/>
  <c r="R2062" i="9"/>
  <c r="R1087" i="9"/>
  <c r="R2054" i="9"/>
  <c r="R1079" i="9"/>
  <c r="R2046" i="9"/>
  <c r="R1071" i="9"/>
  <c r="R2038" i="9"/>
  <c r="R1063" i="9"/>
  <c r="R2030" i="9"/>
  <c r="R1055" i="9"/>
  <c r="R2022" i="9"/>
  <c r="R1047" i="9"/>
  <c r="R2014" i="9"/>
  <c r="R1039" i="9"/>
  <c r="R2006" i="9"/>
  <c r="R1031" i="9"/>
  <c r="R1998" i="9"/>
  <c r="R1023" i="9"/>
  <c r="R1990" i="9"/>
  <c r="R1015" i="9"/>
  <c r="R1982" i="9"/>
  <c r="R1007" i="9"/>
  <c r="R1974" i="9"/>
  <c r="R999" i="9"/>
  <c r="R1966" i="9"/>
  <c r="R991" i="9"/>
  <c r="R1958" i="9"/>
  <c r="R983" i="9"/>
  <c r="R1950" i="9"/>
  <c r="R975" i="9"/>
  <c r="R1942" i="9"/>
  <c r="R967" i="9"/>
  <c r="R1934" i="9"/>
  <c r="R959" i="9"/>
  <c r="R1926" i="9"/>
  <c r="R951" i="9"/>
  <c r="R1918" i="9"/>
  <c r="R943" i="9"/>
  <c r="R1910" i="9"/>
  <c r="R935" i="9"/>
  <c r="R1902" i="9"/>
  <c r="R927" i="9"/>
  <c r="R1894" i="9"/>
  <c r="R919" i="9"/>
  <c r="R1886" i="9"/>
  <c r="R911" i="9"/>
  <c r="R1878" i="9"/>
  <c r="R903" i="9"/>
  <c r="R1870" i="9"/>
  <c r="R895" i="9"/>
  <c r="R1862" i="9"/>
  <c r="R887" i="9"/>
  <c r="R1854" i="9"/>
  <c r="R879" i="9"/>
  <c r="R1846" i="9"/>
  <c r="R871" i="9"/>
  <c r="R1838" i="9"/>
  <c r="R863" i="9"/>
  <c r="R1830" i="9"/>
  <c r="R855" i="9"/>
  <c r="R1822" i="9"/>
  <c r="R847" i="9"/>
  <c r="R1814" i="9"/>
  <c r="R839" i="9"/>
  <c r="R1806" i="9"/>
  <c r="R831" i="9"/>
  <c r="R1798" i="9"/>
  <c r="R823" i="9"/>
  <c r="R1790" i="9"/>
  <c r="R815" i="9"/>
  <c r="R1782" i="9"/>
  <c r="R807" i="9"/>
  <c r="R1774" i="9"/>
  <c r="R799" i="9"/>
  <c r="R1766" i="9"/>
  <c r="R791" i="9"/>
  <c r="R1758" i="9"/>
  <c r="R783" i="9"/>
  <c r="R1750" i="9"/>
  <c r="R775" i="9"/>
  <c r="R1742" i="9"/>
  <c r="R767" i="9"/>
  <c r="R1734" i="9"/>
  <c r="R2249" i="9"/>
  <c r="R2201" i="9"/>
  <c r="R2153" i="9"/>
  <c r="R1130" i="9"/>
  <c r="R2097" i="9"/>
  <c r="R2041" i="9"/>
  <c r="R1010" i="9"/>
  <c r="R1977" i="9"/>
  <c r="R962" i="9"/>
  <c r="R1929" i="9"/>
  <c r="R898" i="9"/>
  <c r="R1865" i="9"/>
  <c r="R1312" i="9"/>
  <c r="R2279" i="9"/>
  <c r="R1296" i="9"/>
  <c r="R2263" i="9"/>
  <c r="R2183" i="9"/>
  <c r="R1310" i="9"/>
  <c r="R2277" i="9"/>
  <c r="R1302" i="9"/>
  <c r="R2269" i="9"/>
  <c r="R2261" i="9"/>
  <c r="R2253" i="9"/>
  <c r="R2245" i="9"/>
  <c r="R2237" i="9"/>
  <c r="R2229" i="9"/>
  <c r="R2221" i="9"/>
  <c r="R2213" i="9"/>
  <c r="R2205" i="9"/>
  <c r="R2197" i="9"/>
  <c r="R2189" i="9"/>
  <c r="R2181" i="9"/>
  <c r="R2173" i="9"/>
  <c r="R2165" i="9"/>
  <c r="R2157" i="9"/>
  <c r="R1182" i="9"/>
  <c r="R2149" i="9"/>
  <c r="R1174" i="9"/>
  <c r="R2141" i="9"/>
  <c r="R1166" i="9"/>
  <c r="R2133" i="9"/>
  <c r="R1158" i="9"/>
  <c r="R2125" i="9"/>
  <c r="R1150" i="9"/>
  <c r="R2117" i="9"/>
  <c r="R1142" i="9"/>
  <c r="R2109" i="9"/>
  <c r="R1134" i="9"/>
  <c r="R2101" i="9"/>
  <c r="R1126" i="9"/>
  <c r="R2093" i="9"/>
  <c r="R1118" i="9"/>
  <c r="R2085" i="9"/>
  <c r="R1110" i="9"/>
  <c r="R2077" i="9"/>
  <c r="R1102" i="9"/>
  <c r="R2069" i="9"/>
  <c r="R1094" i="9"/>
  <c r="R2061" i="9"/>
  <c r="R1086" i="9"/>
  <c r="R2053" i="9"/>
  <c r="R1078" i="9"/>
  <c r="R2045" i="9"/>
  <c r="R1070" i="9"/>
  <c r="R2037" i="9"/>
  <c r="R1062" i="9"/>
  <c r="R2029" i="9"/>
  <c r="R1054" i="9"/>
  <c r="R2021" i="9"/>
  <c r="R1046" i="9"/>
  <c r="R2013" i="9"/>
  <c r="R1038" i="9"/>
  <c r="R2005" i="9"/>
  <c r="R1030" i="9"/>
  <c r="R1997" i="9"/>
  <c r="R1022" i="9"/>
  <c r="R1989" i="9"/>
  <c r="R1014" i="9"/>
  <c r="R1981" i="9"/>
  <c r="R1006" i="9"/>
  <c r="R1973" i="9"/>
  <c r="R998" i="9"/>
  <c r="R1965" i="9"/>
  <c r="R990" i="9"/>
  <c r="R1957" i="9"/>
  <c r="R982" i="9"/>
  <c r="R1949" i="9"/>
  <c r="R974" i="9"/>
  <c r="R1941" i="9"/>
  <c r="R966" i="9"/>
  <c r="R1933" i="9"/>
  <c r="R958" i="9"/>
  <c r="R1925" i="9"/>
  <c r="R950" i="9"/>
  <c r="R1917" i="9"/>
  <c r="R942" i="9"/>
  <c r="R1909" i="9"/>
  <c r="R934" i="9"/>
  <c r="R1901" i="9"/>
  <c r="R926" i="9"/>
  <c r="R1893" i="9"/>
  <c r="R918" i="9"/>
  <c r="R1885" i="9"/>
  <c r="R910" i="9"/>
  <c r="R1877" i="9"/>
  <c r="R902" i="9"/>
  <c r="R1869" i="9"/>
  <c r="R894" i="9"/>
  <c r="R1861" i="9"/>
  <c r="R886" i="9"/>
  <c r="R1853" i="9"/>
  <c r="R878" i="9"/>
  <c r="R1845" i="9"/>
  <c r="R870" i="9"/>
  <c r="R1837" i="9"/>
  <c r="R862" i="9"/>
  <c r="R1829" i="9"/>
  <c r="R854" i="9"/>
  <c r="R1821" i="9"/>
  <c r="R846" i="9"/>
  <c r="R1813" i="9"/>
  <c r="R838" i="9"/>
  <c r="R1805" i="9"/>
  <c r="R830" i="9"/>
  <c r="R1797" i="9"/>
  <c r="R822" i="9"/>
  <c r="R1789" i="9"/>
  <c r="R814" i="9"/>
  <c r="R1781" i="9"/>
  <c r="R806" i="9"/>
  <c r="R1773" i="9"/>
  <c r="R798" i="9"/>
  <c r="R1765" i="9"/>
  <c r="R790" i="9"/>
  <c r="R1757" i="9"/>
  <c r="R782" i="9"/>
  <c r="R1749" i="9"/>
  <c r="R774" i="9"/>
  <c r="R1741" i="9"/>
  <c r="R1306" i="9"/>
  <c r="R2273" i="9"/>
  <c r="R2225" i="9"/>
  <c r="R2169" i="9"/>
  <c r="R1146" i="9"/>
  <c r="R2113" i="9"/>
  <c r="R1090" i="9"/>
  <c r="R2057" i="9"/>
  <c r="R1050" i="9"/>
  <c r="R2017" i="9"/>
  <c r="R1002" i="9"/>
  <c r="R1969" i="9"/>
  <c r="R954" i="9"/>
  <c r="R1921" i="9"/>
  <c r="R794" i="9"/>
  <c r="R1761" i="9"/>
  <c r="R2199" i="9"/>
  <c r="R1309" i="9"/>
  <c r="R2276" i="9"/>
  <c r="R1301" i="9"/>
  <c r="R2268" i="9"/>
  <c r="R2260" i="9"/>
  <c r="R2252" i="9"/>
  <c r="R2244" i="9"/>
  <c r="R2236" i="9"/>
  <c r="R2228" i="9"/>
  <c r="R2220" i="9"/>
  <c r="R2212" i="9"/>
  <c r="R2204" i="9"/>
  <c r="R2196" i="9"/>
  <c r="R2188" i="9"/>
  <c r="R2180" i="9"/>
  <c r="R2172" i="9"/>
  <c r="R2164" i="9"/>
  <c r="R2156" i="9"/>
  <c r="R1181" i="9"/>
  <c r="R2148" i="9"/>
  <c r="R1173" i="9"/>
  <c r="R2140" i="9"/>
  <c r="R1165" i="9"/>
  <c r="R2132" i="9"/>
  <c r="R1157" i="9"/>
  <c r="R2124" i="9"/>
  <c r="R1149" i="9"/>
  <c r="R2116" i="9"/>
  <c r="R1141" i="9"/>
  <c r="R2108" i="9"/>
  <c r="R1133" i="9"/>
  <c r="R2100" i="9"/>
  <c r="R1125" i="9"/>
  <c r="R2092" i="9"/>
  <c r="R1117" i="9"/>
  <c r="R2084" i="9"/>
  <c r="R1109" i="9"/>
  <c r="R2076" i="9"/>
  <c r="R1101" i="9"/>
  <c r="R2068" i="9"/>
  <c r="R1093" i="9"/>
  <c r="R2060" i="9"/>
  <c r="R1085" i="9"/>
  <c r="R2052" i="9"/>
  <c r="R1077" i="9"/>
  <c r="R2044" i="9"/>
  <c r="R1069" i="9"/>
  <c r="R2036" i="9"/>
  <c r="R1061" i="9"/>
  <c r="R2028" i="9"/>
  <c r="R1053" i="9"/>
  <c r="R2020" i="9"/>
  <c r="R1045" i="9"/>
  <c r="R2012" i="9"/>
  <c r="R1037" i="9"/>
  <c r="R2004" i="9"/>
  <c r="R1029" i="9"/>
  <c r="R1996" i="9"/>
  <c r="R1021" i="9"/>
  <c r="R1988" i="9"/>
  <c r="R1013" i="9"/>
  <c r="R1980" i="9"/>
  <c r="R1005" i="9"/>
  <c r="R1972" i="9"/>
  <c r="R997" i="9"/>
  <c r="R1964" i="9"/>
  <c r="R989" i="9"/>
  <c r="R1956" i="9"/>
  <c r="R981" i="9"/>
  <c r="R1948" i="9"/>
  <c r="R973" i="9"/>
  <c r="R1940" i="9"/>
  <c r="R965" i="9"/>
  <c r="R1932" i="9"/>
  <c r="R957" i="9"/>
  <c r="R1924" i="9"/>
  <c r="R949" i="9"/>
  <c r="R1916" i="9"/>
  <c r="R941" i="9"/>
  <c r="R1908" i="9"/>
  <c r="R933" i="9"/>
  <c r="R1900" i="9"/>
  <c r="R925" i="9"/>
  <c r="R1892" i="9"/>
  <c r="R917" i="9"/>
  <c r="R1884" i="9"/>
  <c r="R909" i="9"/>
  <c r="R1876" i="9"/>
  <c r="R901" i="9"/>
  <c r="R1868" i="9"/>
  <c r="R893" i="9"/>
  <c r="R1860" i="9"/>
  <c r="R885" i="9"/>
  <c r="R1852" i="9"/>
  <c r="R877" i="9"/>
  <c r="R1844" i="9"/>
  <c r="R869" i="9"/>
  <c r="R1836" i="9"/>
  <c r="R861" i="9"/>
  <c r="R1828" i="9"/>
  <c r="R853" i="9"/>
  <c r="R1820" i="9"/>
  <c r="R845" i="9"/>
  <c r="R1812" i="9"/>
  <c r="R837" i="9"/>
  <c r="R1804" i="9"/>
  <c r="R829" i="9"/>
  <c r="R1796" i="9"/>
  <c r="R821" i="9"/>
  <c r="R1788" i="9"/>
  <c r="R813" i="9"/>
  <c r="R1780" i="9"/>
  <c r="R805" i="9"/>
  <c r="R1772" i="9"/>
  <c r="R797" i="9"/>
  <c r="R1764" i="9"/>
  <c r="R2241" i="9"/>
  <c r="R2185" i="9"/>
  <c r="R1162" i="9"/>
  <c r="R2129" i="9"/>
  <c r="R1114" i="9"/>
  <c r="R2081" i="9"/>
  <c r="R1066" i="9"/>
  <c r="R2033" i="9"/>
  <c r="R1026" i="9"/>
  <c r="R1993" i="9"/>
  <c r="R978" i="9"/>
  <c r="R1945" i="9"/>
  <c r="R938" i="9"/>
  <c r="R1905" i="9"/>
  <c r="R914" i="9"/>
  <c r="R1881" i="9"/>
  <c r="R850" i="9"/>
  <c r="R1817" i="9"/>
  <c r="R1308" i="9"/>
  <c r="R2275" i="9"/>
  <c r="R1300" i="9"/>
  <c r="R2267" i="9"/>
  <c r="R2259" i="9"/>
  <c r="R2251" i="9"/>
  <c r="R2243" i="9"/>
  <c r="R2235" i="9"/>
  <c r="R2227" i="9"/>
  <c r="R2219" i="9"/>
  <c r="R2211" i="9"/>
  <c r="R2203" i="9"/>
  <c r="R2195" i="9"/>
  <c r="R2187" i="9"/>
  <c r="R2179" i="9"/>
  <c r="R2171" i="9"/>
  <c r="R2163" i="9"/>
  <c r="R2155" i="9"/>
  <c r="R1180" i="9"/>
  <c r="R2147" i="9"/>
  <c r="R1172" i="9"/>
  <c r="R2139" i="9"/>
  <c r="R1164" i="9"/>
  <c r="R2131" i="9"/>
  <c r="R1156" i="9"/>
  <c r="R2123" i="9"/>
  <c r="R1148" i="9"/>
  <c r="R2115" i="9"/>
  <c r="R1140" i="9"/>
  <c r="R2107" i="9"/>
  <c r="R1132" i="9"/>
  <c r="R2099" i="9"/>
  <c r="R1124" i="9"/>
  <c r="R2091" i="9"/>
  <c r="R1116" i="9"/>
  <c r="R2083" i="9"/>
  <c r="R1108" i="9"/>
  <c r="R2075" i="9"/>
  <c r="R1100" i="9"/>
  <c r="R2067" i="9"/>
  <c r="R1092" i="9"/>
  <c r="R2059" i="9"/>
  <c r="R1084" i="9"/>
  <c r="R2051" i="9"/>
  <c r="R1076" i="9"/>
  <c r="R2043" i="9"/>
  <c r="R1068" i="9"/>
  <c r="R2035" i="9"/>
  <c r="R1060" i="9"/>
  <c r="R2027" i="9"/>
  <c r="R1052" i="9"/>
  <c r="R2019" i="9"/>
  <c r="R1044" i="9"/>
  <c r="R2011" i="9"/>
  <c r="R1036" i="9"/>
  <c r="R2003" i="9"/>
  <c r="R1028" i="9"/>
  <c r="R1995" i="9"/>
  <c r="R1020" i="9"/>
  <c r="R1987" i="9"/>
  <c r="R1012" i="9"/>
  <c r="R1979" i="9"/>
  <c r="R1004" i="9"/>
  <c r="R1971" i="9"/>
  <c r="R996" i="9"/>
  <c r="R1963" i="9"/>
  <c r="R988" i="9"/>
  <c r="R1955" i="9"/>
  <c r="R980" i="9"/>
  <c r="R1947" i="9"/>
  <c r="R972" i="9"/>
  <c r="R1939" i="9"/>
  <c r="R964" i="9"/>
  <c r="R1931" i="9"/>
  <c r="R956" i="9"/>
  <c r="R1923" i="9"/>
  <c r="R948" i="9"/>
  <c r="R1915" i="9"/>
  <c r="R940" i="9"/>
  <c r="R1907" i="9"/>
  <c r="R932" i="9"/>
  <c r="R1899" i="9"/>
  <c r="R924" i="9"/>
  <c r="R1891" i="9"/>
  <c r="R916" i="9"/>
  <c r="R1883" i="9"/>
  <c r="R908" i="9"/>
  <c r="R1875" i="9"/>
  <c r="R900" i="9"/>
  <c r="R1867" i="9"/>
  <c r="R892" i="9"/>
  <c r="R1859" i="9"/>
  <c r="R884" i="9"/>
  <c r="R1851" i="9"/>
  <c r="R876" i="9"/>
  <c r="R1843" i="9"/>
  <c r="R868" i="9"/>
  <c r="R1835" i="9"/>
  <c r="R860" i="9"/>
  <c r="R1827" i="9"/>
  <c r="R852" i="9"/>
  <c r="R1819" i="9"/>
  <c r="R844" i="9"/>
  <c r="R1811" i="9"/>
  <c r="R836" i="9"/>
  <c r="R1803" i="9"/>
  <c r="R828" i="9"/>
  <c r="R1795" i="9"/>
  <c r="R820" i="9"/>
  <c r="R1787" i="9"/>
  <c r="R812" i="9"/>
  <c r="R1779" i="9"/>
  <c r="R804" i="9"/>
  <c r="R1771" i="9"/>
  <c r="R796" i="9"/>
  <c r="R1763" i="9"/>
  <c r="R788" i="9"/>
  <c r="R1755" i="9"/>
  <c r="R2233" i="9"/>
  <c r="R1210" i="9"/>
  <c r="R2177" i="9"/>
  <c r="R1154" i="9"/>
  <c r="R2121" i="9"/>
  <c r="R1106" i="9"/>
  <c r="R2073" i="9"/>
  <c r="R1058" i="9"/>
  <c r="R2025" i="9"/>
  <c r="R1018" i="9"/>
  <c r="R1985" i="9"/>
  <c r="R986" i="9"/>
  <c r="R1953" i="9"/>
  <c r="R946" i="9"/>
  <c r="R1913" i="9"/>
  <c r="R922" i="9"/>
  <c r="R1889" i="9"/>
  <c r="R858" i="9"/>
  <c r="R1825" i="9"/>
  <c r="R1307" i="9"/>
  <c r="R2274" i="9"/>
  <c r="R1299" i="9"/>
  <c r="R2266" i="9"/>
  <c r="R2258" i="9"/>
  <c r="R2250" i="9"/>
  <c r="R2242" i="9"/>
  <c r="R2234" i="9"/>
  <c r="R2226" i="9"/>
  <c r="R2218" i="9"/>
  <c r="R2210" i="9"/>
  <c r="R2202" i="9"/>
  <c r="R2194" i="9"/>
  <c r="R2186" i="9"/>
  <c r="R2178" i="9"/>
  <c r="R2170" i="9"/>
  <c r="R2162" i="9"/>
  <c r="R2154" i="9"/>
  <c r="R1179" i="9"/>
  <c r="R2146" i="9"/>
  <c r="R1171" i="9"/>
  <c r="R2138" i="9"/>
  <c r="R1163" i="9"/>
  <c r="R2130" i="9"/>
  <c r="R1155" i="9"/>
  <c r="R2122" i="9"/>
  <c r="R1147" i="9"/>
  <c r="R2114" i="9"/>
  <c r="R1139" i="9"/>
  <c r="R2106" i="9"/>
  <c r="R1131" i="9"/>
  <c r="R2098" i="9"/>
  <c r="R1123" i="9"/>
  <c r="R2090" i="9"/>
  <c r="R1115" i="9"/>
  <c r="R2082" i="9"/>
  <c r="R1107" i="9"/>
  <c r="R2074" i="9"/>
  <c r="R1099" i="9"/>
  <c r="R2066" i="9"/>
  <c r="R1091" i="9"/>
  <c r="R2058" i="9"/>
  <c r="R1083" i="9"/>
  <c r="R2050" i="9"/>
  <c r="R2042" i="9"/>
  <c r="R1067" i="9"/>
  <c r="R2034" i="9"/>
  <c r="R1059" i="9"/>
  <c r="R2026" i="9"/>
  <c r="R1051" i="9"/>
  <c r="R2018" i="9"/>
  <c r="R1043" i="9"/>
  <c r="R2010" i="9"/>
  <c r="R1035" i="9"/>
  <c r="R2002" i="9"/>
  <c r="R1027" i="9"/>
  <c r="R1994" i="9"/>
  <c r="R1019" i="9"/>
  <c r="R1986" i="9"/>
  <c r="R1011" i="9"/>
  <c r="R1978" i="9"/>
  <c r="R1003" i="9"/>
  <c r="R1970" i="9"/>
  <c r="R995" i="9"/>
  <c r="R1962" i="9"/>
  <c r="R987" i="9"/>
  <c r="R1954" i="9"/>
  <c r="R979" i="9"/>
  <c r="R1946" i="9"/>
  <c r="R971" i="9"/>
  <c r="R1938" i="9"/>
  <c r="R963" i="9"/>
  <c r="R1930" i="9"/>
  <c r="R955" i="9"/>
  <c r="R1922" i="9"/>
  <c r="R947" i="9"/>
  <c r="R1914" i="9"/>
  <c r="R939" i="9"/>
  <c r="R1906" i="9"/>
  <c r="R931" i="9"/>
  <c r="R1898" i="9"/>
  <c r="R923" i="9"/>
  <c r="R1890" i="9"/>
  <c r="R915" i="9"/>
  <c r="R1882" i="9"/>
  <c r="R907" i="9"/>
  <c r="R1874" i="9"/>
  <c r="R899" i="9"/>
  <c r="R1866" i="9"/>
  <c r="R891" i="9"/>
  <c r="R1858" i="9"/>
  <c r="R883" i="9"/>
  <c r="R1850" i="9"/>
  <c r="R875" i="9"/>
  <c r="R1842" i="9"/>
  <c r="R867" i="9"/>
  <c r="R1834" i="9"/>
  <c r="R859" i="9"/>
  <c r="R1826" i="9"/>
  <c r="R851" i="9"/>
  <c r="R1818" i="9"/>
  <c r="R843" i="9"/>
  <c r="R1810" i="9"/>
  <c r="R835" i="9"/>
  <c r="R1802" i="9"/>
  <c r="R827" i="9"/>
  <c r="R1794" i="9"/>
  <c r="R819" i="9"/>
  <c r="R1786" i="9"/>
  <c r="R811" i="9"/>
  <c r="R1778" i="9"/>
  <c r="R803" i="9"/>
  <c r="R1770" i="9"/>
  <c r="R795" i="9"/>
  <c r="R1762" i="9"/>
  <c r="R787" i="9"/>
  <c r="R1754" i="9"/>
  <c r="R779" i="9"/>
  <c r="R1746" i="9"/>
  <c r="R771" i="9"/>
  <c r="R1738" i="9"/>
  <c r="R763" i="9"/>
  <c r="R1730" i="9"/>
  <c r="R766" i="9"/>
  <c r="R1733" i="9"/>
  <c r="R758" i="9"/>
  <c r="R1725" i="9"/>
  <c r="R750" i="9"/>
  <c r="R1717" i="9"/>
  <c r="R742" i="9"/>
  <c r="R1709" i="9"/>
  <c r="R734" i="9"/>
  <c r="R1701" i="9"/>
  <c r="R726" i="9"/>
  <c r="R1693" i="9"/>
  <c r="R718" i="9"/>
  <c r="R1685" i="9"/>
  <c r="R710" i="9"/>
  <c r="R1677" i="9"/>
  <c r="R702" i="9"/>
  <c r="R1669" i="9"/>
  <c r="R694" i="9"/>
  <c r="R1661" i="9"/>
  <c r="R686" i="9"/>
  <c r="R1653" i="9"/>
  <c r="R678" i="9"/>
  <c r="R1645" i="9"/>
  <c r="R670" i="9"/>
  <c r="R1637" i="9"/>
  <c r="R662" i="9"/>
  <c r="R1629" i="9"/>
  <c r="R1621" i="9"/>
  <c r="R646" i="9"/>
  <c r="R1613" i="9"/>
  <c r="R638" i="9"/>
  <c r="R1605" i="9"/>
  <c r="R630" i="9"/>
  <c r="R1597" i="9"/>
  <c r="R622" i="9"/>
  <c r="R1589" i="9"/>
  <c r="R614" i="9"/>
  <c r="R1581" i="9"/>
  <c r="R606" i="9"/>
  <c r="R1573" i="9"/>
  <c r="R598" i="9"/>
  <c r="R1565" i="9"/>
  <c r="R590" i="9"/>
  <c r="R1557" i="9"/>
  <c r="R582" i="9"/>
  <c r="R1549" i="9"/>
  <c r="R574" i="9"/>
  <c r="R1541" i="9"/>
  <c r="R566" i="9"/>
  <c r="R1533" i="9"/>
  <c r="R558" i="9"/>
  <c r="R1525" i="9"/>
  <c r="R550" i="9"/>
  <c r="R1517" i="9"/>
  <c r="R542" i="9"/>
  <c r="R1509" i="9"/>
  <c r="R534" i="9"/>
  <c r="R1501" i="9"/>
  <c r="R526" i="9"/>
  <c r="R1493" i="9"/>
  <c r="R1485" i="9"/>
  <c r="R510" i="9"/>
  <c r="R1477" i="9"/>
  <c r="R502" i="9"/>
  <c r="R1469" i="9"/>
  <c r="R494" i="9"/>
  <c r="R1461" i="9"/>
  <c r="R486" i="9"/>
  <c r="R1453" i="9"/>
  <c r="R478" i="9"/>
  <c r="R1445" i="9"/>
  <c r="R470" i="9"/>
  <c r="R1437" i="9"/>
  <c r="R462" i="9"/>
  <c r="R1429" i="9"/>
  <c r="R454" i="9"/>
  <c r="R1421" i="9"/>
  <c r="R446" i="9"/>
  <c r="R1413" i="9"/>
  <c r="R438" i="9"/>
  <c r="R1405" i="9"/>
  <c r="R430" i="9"/>
  <c r="R1397" i="9"/>
  <c r="R422" i="9"/>
  <c r="R1389" i="9"/>
  <c r="R414" i="9"/>
  <c r="R1381" i="9"/>
  <c r="R406" i="9"/>
  <c r="R1373" i="9"/>
  <c r="R398" i="9"/>
  <c r="R1365" i="9"/>
  <c r="R390" i="9"/>
  <c r="R1357" i="9"/>
  <c r="R382" i="9"/>
  <c r="R1349" i="9"/>
  <c r="R374" i="9"/>
  <c r="R1341" i="9"/>
  <c r="R366" i="9"/>
  <c r="R1333" i="9"/>
  <c r="R1325" i="9"/>
  <c r="R350" i="9"/>
  <c r="R1317" i="9"/>
  <c r="R789" i="9"/>
  <c r="R1756" i="9"/>
  <c r="R781" i="9"/>
  <c r="R1748" i="9"/>
  <c r="R773" i="9"/>
  <c r="R1740" i="9"/>
  <c r="R765" i="9"/>
  <c r="R1732" i="9"/>
  <c r="R757" i="9"/>
  <c r="R1724" i="9"/>
  <c r="R749" i="9"/>
  <c r="R1716" i="9"/>
  <c r="R741" i="9"/>
  <c r="R1708" i="9"/>
  <c r="R733" i="9"/>
  <c r="R1700" i="9"/>
  <c r="R725" i="9"/>
  <c r="R1692" i="9"/>
  <c r="R717" i="9"/>
  <c r="R1684" i="9"/>
  <c r="R709" i="9"/>
  <c r="R1676" i="9"/>
  <c r="R701" i="9"/>
  <c r="R1668" i="9"/>
  <c r="R693" i="9"/>
  <c r="R1660" i="9"/>
  <c r="R685" i="9"/>
  <c r="R1652" i="9"/>
  <c r="R677" i="9"/>
  <c r="R1644" i="9"/>
  <c r="R669" i="9"/>
  <c r="R1636" i="9"/>
  <c r="R661" i="9"/>
  <c r="R1628" i="9"/>
  <c r="R1620" i="9"/>
  <c r="R645" i="9"/>
  <c r="R1612" i="9"/>
  <c r="R637" i="9"/>
  <c r="R1604" i="9"/>
  <c r="R629" i="9"/>
  <c r="R1596" i="9"/>
  <c r="R621" i="9"/>
  <c r="R1588" i="9"/>
  <c r="R613" i="9"/>
  <c r="R1580" i="9"/>
  <c r="R605" i="9"/>
  <c r="R1572" i="9"/>
  <c r="R597" i="9"/>
  <c r="R1564" i="9"/>
  <c r="R589" i="9"/>
  <c r="R1556" i="9"/>
  <c r="R581" i="9"/>
  <c r="R1548" i="9"/>
  <c r="R573" i="9"/>
  <c r="R1540" i="9"/>
  <c r="R565" i="9"/>
  <c r="R1532" i="9"/>
  <c r="R557" i="9"/>
  <c r="R1524" i="9"/>
  <c r="R549" i="9"/>
  <c r="R1516" i="9"/>
  <c r="R541" i="9"/>
  <c r="R1508" i="9"/>
  <c r="R533" i="9"/>
  <c r="R1500" i="9"/>
  <c r="R525" i="9"/>
  <c r="R1492" i="9"/>
  <c r="R517" i="9"/>
  <c r="R1484" i="9"/>
  <c r="R509" i="9"/>
  <c r="R1476" i="9"/>
  <c r="R501" i="9"/>
  <c r="R1468" i="9"/>
  <c r="R493" i="9"/>
  <c r="R1460" i="9"/>
  <c r="R485" i="9"/>
  <c r="R1452" i="9"/>
  <c r="R477" i="9"/>
  <c r="R1444" i="9"/>
  <c r="R469" i="9"/>
  <c r="R1436" i="9"/>
  <c r="R461" i="9"/>
  <c r="R1428" i="9"/>
  <c r="R453" i="9"/>
  <c r="R1420" i="9"/>
  <c r="R445" i="9"/>
  <c r="R1412" i="9"/>
  <c r="R437" i="9"/>
  <c r="R1404" i="9"/>
  <c r="R429" i="9"/>
  <c r="R1396" i="9"/>
  <c r="R421" i="9"/>
  <c r="R1388" i="9"/>
  <c r="R413" i="9"/>
  <c r="R1380" i="9"/>
  <c r="R405" i="9"/>
  <c r="R1372" i="9"/>
  <c r="R397" i="9"/>
  <c r="R1364" i="9"/>
  <c r="R389" i="9"/>
  <c r="R1356" i="9"/>
  <c r="R381" i="9"/>
  <c r="R1348" i="9"/>
  <c r="R373" i="9"/>
  <c r="R1340" i="9"/>
  <c r="R365" i="9"/>
  <c r="R1332" i="9"/>
  <c r="R1324" i="9"/>
  <c r="R349" i="9"/>
  <c r="R1316" i="9"/>
  <c r="R780" i="9"/>
  <c r="R1747" i="9"/>
  <c r="R772" i="9"/>
  <c r="R1739" i="9"/>
  <c r="R764" i="9"/>
  <c r="R1731" i="9"/>
  <c r="R756" i="9"/>
  <c r="R1723" i="9"/>
  <c r="R748" i="9"/>
  <c r="R1715" i="9"/>
  <c r="R740" i="9"/>
  <c r="R1707" i="9"/>
  <c r="R732" i="9"/>
  <c r="R1699" i="9"/>
  <c r="R724" i="9"/>
  <c r="R1691" i="9"/>
  <c r="R716" i="9"/>
  <c r="R1683" i="9"/>
  <c r="R708" i="9"/>
  <c r="R1675" i="9"/>
  <c r="R700" i="9"/>
  <c r="R1667" i="9"/>
  <c r="R692" i="9"/>
  <c r="R1659" i="9"/>
  <c r="R684" i="9"/>
  <c r="R1651" i="9"/>
  <c r="R676" i="9"/>
  <c r="R1643" i="9"/>
  <c r="R668" i="9"/>
  <c r="R1635" i="9"/>
  <c r="R660" i="9"/>
  <c r="R1627" i="9"/>
  <c r="R1619" i="9"/>
  <c r="R644" i="9"/>
  <c r="R1611" i="9"/>
  <c r="R636" i="9"/>
  <c r="R1603" i="9"/>
  <c r="R628" i="9"/>
  <c r="R1595" i="9"/>
  <c r="R620" i="9"/>
  <c r="R1587" i="9"/>
  <c r="R612" i="9"/>
  <c r="R1579" i="9"/>
  <c r="R604" i="9"/>
  <c r="R1571" i="9"/>
  <c r="R596" i="9"/>
  <c r="R1563" i="9"/>
  <c r="R588" i="9"/>
  <c r="R1555" i="9"/>
  <c r="R580" i="9"/>
  <c r="R1547" i="9"/>
  <c r="R572" i="9"/>
  <c r="R1539" i="9"/>
  <c r="R564" i="9"/>
  <c r="R1531" i="9"/>
  <c r="R556" i="9"/>
  <c r="R1523" i="9"/>
  <c r="R548" i="9"/>
  <c r="R1515" i="9"/>
  <c r="R540" i="9"/>
  <c r="R1507" i="9"/>
  <c r="R532" i="9"/>
  <c r="R1499" i="9"/>
  <c r="R524" i="9"/>
  <c r="R1491" i="9"/>
  <c r="R516" i="9"/>
  <c r="R1483" i="9"/>
  <c r="R508" i="9"/>
  <c r="R1475" i="9"/>
  <c r="R500" i="9"/>
  <c r="R1467" i="9"/>
  <c r="R492" i="9"/>
  <c r="R1459" i="9"/>
  <c r="R484" i="9"/>
  <c r="R1451" i="9"/>
  <c r="R476" i="9"/>
  <c r="R1443" i="9"/>
  <c r="R468" i="9"/>
  <c r="R1435" i="9"/>
  <c r="R460" i="9"/>
  <c r="R1427" i="9"/>
  <c r="R452" i="9"/>
  <c r="R1419" i="9"/>
  <c r="R444" i="9"/>
  <c r="R1411" i="9"/>
  <c r="R436" i="9"/>
  <c r="R1403" i="9"/>
  <c r="R428" i="9"/>
  <c r="R1395" i="9"/>
  <c r="R420" i="9"/>
  <c r="R1387" i="9"/>
  <c r="R412" i="9"/>
  <c r="R1379" i="9"/>
  <c r="R404" i="9"/>
  <c r="R1371" i="9"/>
  <c r="R396" i="9"/>
  <c r="R1363" i="9"/>
  <c r="R388" i="9"/>
  <c r="R1355" i="9"/>
  <c r="R380" i="9"/>
  <c r="R1347" i="9"/>
  <c r="R372" i="9"/>
  <c r="R1339" i="9"/>
  <c r="R364" i="9"/>
  <c r="R1331" i="9"/>
  <c r="R1323" i="9"/>
  <c r="R348" i="9"/>
  <c r="R1315" i="9"/>
  <c r="R755" i="9"/>
  <c r="R1722" i="9"/>
  <c r="R747" i="9"/>
  <c r="R1714" i="9"/>
  <c r="R739" i="9"/>
  <c r="R1706" i="9"/>
  <c r="R731" i="9"/>
  <c r="R1698" i="9"/>
  <c r="R723" i="9"/>
  <c r="R1690" i="9"/>
  <c r="R715" i="9"/>
  <c r="R1682" i="9"/>
  <c r="R707" i="9"/>
  <c r="R1674" i="9"/>
  <c r="R699" i="9"/>
  <c r="R1666" i="9"/>
  <c r="R691" i="9"/>
  <c r="R1658" i="9"/>
  <c r="R683" i="9"/>
  <c r="R1650" i="9"/>
  <c r="R675" i="9"/>
  <c r="R1642" i="9"/>
  <c r="R667" i="9"/>
  <c r="R1634" i="9"/>
  <c r="R659" i="9"/>
  <c r="R1626" i="9"/>
  <c r="R1618" i="9"/>
  <c r="R643" i="9"/>
  <c r="R1610" i="9"/>
  <c r="R635" i="9"/>
  <c r="R1602" i="9"/>
  <c r="R627" i="9"/>
  <c r="R1594" i="9"/>
  <c r="R619" i="9"/>
  <c r="R1586" i="9"/>
  <c r="R611" i="9"/>
  <c r="R1578" i="9"/>
  <c r="R603" i="9"/>
  <c r="R1570" i="9"/>
  <c r="R595" i="9"/>
  <c r="R1562" i="9"/>
  <c r="R587" i="9"/>
  <c r="R1554" i="9"/>
  <c r="R579" i="9"/>
  <c r="R1546" i="9"/>
  <c r="R571" i="9"/>
  <c r="R1538" i="9"/>
  <c r="R563" i="9"/>
  <c r="R1530" i="9"/>
  <c r="R555" i="9"/>
  <c r="R1522" i="9"/>
  <c r="R547" i="9"/>
  <c r="R1514" i="9"/>
  <c r="R539" i="9"/>
  <c r="R1506" i="9"/>
  <c r="R531" i="9"/>
  <c r="R1498" i="9"/>
  <c r="R523" i="9"/>
  <c r="R1490" i="9"/>
  <c r="R515" i="9"/>
  <c r="R1482" i="9"/>
  <c r="R507" i="9"/>
  <c r="R1474" i="9"/>
  <c r="R499" i="9"/>
  <c r="R1466" i="9"/>
  <c r="R491" i="9"/>
  <c r="R1458" i="9"/>
  <c r="R483" i="9"/>
  <c r="R1450" i="9"/>
  <c r="R475" i="9"/>
  <c r="R1442" i="9"/>
  <c r="R467" i="9"/>
  <c r="R1434" i="9"/>
  <c r="R459" i="9"/>
  <c r="R1426" i="9"/>
  <c r="R451" i="9"/>
  <c r="R1418" i="9"/>
  <c r="R443" i="9"/>
  <c r="R1410" i="9"/>
  <c r="R435" i="9"/>
  <c r="R1402" i="9"/>
  <c r="R427" i="9"/>
  <c r="R1394" i="9"/>
  <c r="R419" i="9"/>
  <c r="R1386" i="9"/>
  <c r="R411" i="9"/>
  <c r="R1378" i="9"/>
  <c r="R403" i="9"/>
  <c r="R1370" i="9"/>
  <c r="R395" i="9"/>
  <c r="R1362" i="9"/>
  <c r="R387" i="9"/>
  <c r="R1354" i="9"/>
  <c r="R379" i="9"/>
  <c r="R1346" i="9"/>
  <c r="R371" i="9"/>
  <c r="R1338" i="9"/>
  <c r="R363" i="9"/>
  <c r="R1330" i="9"/>
  <c r="R355" i="9"/>
  <c r="R1322" i="9"/>
  <c r="R347" i="9"/>
  <c r="R1314" i="9"/>
  <c r="R778" i="9"/>
  <c r="R1745" i="9"/>
  <c r="R770" i="9"/>
  <c r="R1737" i="9"/>
  <c r="R762" i="9"/>
  <c r="R1729" i="9"/>
  <c r="R754" i="9"/>
  <c r="R1721" i="9"/>
  <c r="R746" i="9"/>
  <c r="R1713" i="9"/>
  <c r="R738" i="9"/>
  <c r="R1705" i="9"/>
  <c r="R730" i="9"/>
  <c r="R1697" i="9"/>
  <c r="R722" i="9"/>
  <c r="R1689" i="9"/>
  <c r="R714" i="9"/>
  <c r="R1681" i="9"/>
  <c r="R706" i="9"/>
  <c r="R1673" i="9"/>
  <c r="R698" i="9"/>
  <c r="R1665" i="9"/>
  <c r="R690" i="9"/>
  <c r="R1657" i="9"/>
  <c r="R682" i="9"/>
  <c r="R1649" i="9"/>
  <c r="R674" i="9"/>
  <c r="R1641" i="9"/>
  <c r="R666" i="9"/>
  <c r="R1633" i="9"/>
  <c r="R658" i="9"/>
  <c r="R1625" i="9"/>
  <c r="R1617" i="9"/>
  <c r="R642" i="9"/>
  <c r="R1609" i="9"/>
  <c r="R634" i="9"/>
  <c r="R1601" i="9"/>
  <c r="R626" i="9"/>
  <c r="R1593" i="9"/>
  <c r="R618" i="9"/>
  <c r="R1585" i="9"/>
  <c r="R610" i="9"/>
  <c r="R1577" i="9"/>
  <c r="R602" i="9"/>
  <c r="R1569" i="9"/>
  <c r="R594" i="9"/>
  <c r="R1561" i="9"/>
  <c r="R586" i="9"/>
  <c r="R1553" i="9"/>
  <c r="R578" i="9"/>
  <c r="R1545" i="9"/>
  <c r="R570" i="9"/>
  <c r="R1537" i="9"/>
  <c r="R562" i="9"/>
  <c r="R1529" i="9"/>
  <c r="R554" i="9"/>
  <c r="R1521" i="9"/>
  <c r="R546" i="9"/>
  <c r="R1513" i="9"/>
  <c r="R538" i="9"/>
  <c r="R1505" i="9"/>
  <c r="R530" i="9"/>
  <c r="R1497" i="9"/>
  <c r="R522" i="9"/>
  <c r="R1489" i="9"/>
  <c r="R514" i="9"/>
  <c r="R1481" i="9"/>
  <c r="R506" i="9"/>
  <c r="R1473" i="9"/>
  <c r="R498" i="9"/>
  <c r="R1465" i="9"/>
  <c r="R490" i="9"/>
  <c r="R1457" i="9"/>
  <c r="R482" i="9"/>
  <c r="R1449" i="9"/>
  <c r="R474" i="9"/>
  <c r="R1441" i="9"/>
  <c r="R466" i="9"/>
  <c r="R1433" i="9"/>
  <c r="R458" i="9"/>
  <c r="R1425" i="9"/>
  <c r="R450" i="9"/>
  <c r="R1417" i="9"/>
  <c r="R442" i="9"/>
  <c r="R1409" i="9"/>
  <c r="R434" i="9"/>
  <c r="R1401" i="9"/>
  <c r="R426" i="9"/>
  <c r="R1393" i="9"/>
  <c r="R418" i="9"/>
  <c r="R1385" i="9"/>
  <c r="R410" i="9"/>
  <c r="R1377" i="9"/>
  <c r="R402" i="9"/>
  <c r="R1369" i="9"/>
  <c r="R394" i="9"/>
  <c r="R1361" i="9"/>
  <c r="R386" i="9"/>
  <c r="R378" i="9"/>
  <c r="R1345" i="9"/>
  <c r="R370" i="9"/>
  <c r="R1337" i="9"/>
  <c r="R362" i="9"/>
  <c r="R1329" i="9"/>
  <c r="R354" i="9"/>
  <c r="R1321" i="9"/>
  <c r="R777" i="9"/>
  <c r="R1744" i="9"/>
  <c r="R769" i="9"/>
  <c r="R1736" i="9"/>
  <c r="R761" i="9"/>
  <c r="R753" i="9"/>
  <c r="R1720" i="9"/>
  <c r="R745" i="9"/>
  <c r="R1712" i="9"/>
  <c r="R737" i="9"/>
  <c r="R1704" i="9"/>
  <c r="R729" i="9"/>
  <c r="R1696" i="9"/>
  <c r="R721" i="9"/>
  <c r="R1688" i="9"/>
  <c r="R713" i="9"/>
  <c r="R1680" i="9"/>
  <c r="R705" i="9"/>
  <c r="R1672" i="9"/>
  <c r="R697" i="9"/>
  <c r="R1664" i="9"/>
  <c r="R689" i="9"/>
  <c r="R1656" i="9"/>
  <c r="R681" i="9"/>
  <c r="R1648" i="9"/>
  <c r="R673" i="9"/>
  <c r="R1640" i="9"/>
  <c r="R665" i="9"/>
  <c r="R1632" i="9"/>
  <c r="R657" i="9"/>
  <c r="R1624" i="9"/>
  <c r="R1616" i="9"/>
  <c r="R641" i="9"/>
  <c r="R1608" i="9"/>
  <c r="R633" i="9"/>
  <c r="R1600" i="9"/>
  <c r="R625" i="9"/>
  <c r="R1592" i="9"/>
  <c r="R617" i="9"/>
  <c r="R1584" i="9"/>
  <c r="R609" i="9"/>
  <c r="R1576" i="9"/>
  <c r="R601" i="9"/>
  <c r="R1568" i="9"/>
  <c r="R593" i="9"/>
  <c r="R1560" i="9"/>
  <c r="R585" i="9"/>
  <c r="R1552" i="9"/>
  <c r="R577" i="9"/>
  <c r="R1544" i="9"/>
  <c r="R569" i="9"/>
  <c r="R1536" i="9"/>
  <c r="R561" i="9"/>
  <c r="R1528" i="9"/>
  <c r="R553" i="9"/>
  <c r="R1520" i="9"/>
  <c r="R545" i="9"/>
  <c r="R1512" i="9"/>
  <c r="R537" i="9"/>
  <c r="R1504" i="9"/>
  <c r="R529" i="9"/>
  <c r="R1496" i="9"/>
  <c r="R521" i="9"/>
  <c r="R1488" i="9"/>
  <c r="R513" i="9"/>
  <c r="R1480" i="9"/>
  <c r="R505" i="9"/>
  <c r="R1472" i="9"/>
  <c r="R497" i="9"/>
  <c r="R1464" i="9"/>
  <c r="R489" i="9"/>
  <c r="R1456" i="9"/>
  <c r="R481" i="9"/>
  <c r="R1448" i="9"/>
  <c r="R473" i="9"/>
  <c r="R1440" i="9"/>
  <c r="R465" i="9"/>
  <c r="R1432" i="9"/>
  <c r="R457" i="9"/>
  <c r="R1424" i="9"/>
  <c r="R449" i="9"/>
  <c r="R1416" i="9"/>
  <c r="R441" i="9"/>
  <c r="R1408" i="9"/>
  <c r="R433" i="9"/>
  <c r="R1400" i="9"/>
  <c r="R425" i="9"/>
  <c r="R1392" i="9"/>
  <c r="R417" i="9"/>
  <c r="R1384" i="9"/>
  <c r="R409" i="9"/>
  <c r="R1376" i="9"/>
  <c r="R401" i="9"/>
  <c r="R1368" i="9"/>
  <c r="R393" i="9"/>
  <c r="R1360" i="9"/>
  <c r="R385" i="9"/>
  <c r="R1352" i="9"/>
  <c r="R377" i="9"/>
  <c r="R1344" i="9"/>
  <c r="R369" i="9"/>
  <c r="R1336" i="9"/>
  <c r="R361" i="9"/>
  <c r="R1328" i="9"/>
  <c r="R353" i="9"/>
  <c r="R1320" i="9"/>
  <c r="R624" i="9"/>
  <c r="R1591" i="9"/>
  <c r="R616" i="9"/>
  <c r="R1583" i="9"/>
  <c r="R608" i="9"/>
  <c r="R1575" i="9"/>
  <c r="R600" i="9"/>
  <c r="R1567" i="9"/>
  <c r="R592" i="9"/>
  <c r="R1559" i="9"/>
  <c r="R584" i="9"/>
  <c r="R1551" i="9"/>
  <c r="R576" i="9"/>
  <c r="R1543" i="9"/>
  <c r="R568" i="9"/>
  <c r="R1535" i="9"/>
  <c r="R560" i="9"/>
  <c r="R1527" i="9"/>
  <c r="R552" i="9"/>
  <c r="R1519" i="9"/>
  <c r="R544" i="9"/>
  <c r="R1511" i="9"/>
  <c r="R536" i="9"/>
  <c r="R1503" i="9"/>
  <c r="R528" i="9"/>
  <c r="R1495" i="9"/>
  <c r="R520" i="9"/>
  <c r="R1487" i="9"/>
  <c r="R512" i="9"/>
  <c r="R1479" i="9"/>
  <c r="R504" i="9"/>
  <c r="R1471" i="9"/>
  <c r="R496" i="9"/>
  <c r="R1463" i="9"/>
  <c r="R488" i="9"/>
  <c r="R1455" i="9"/>
  <c r="R480" i="9"/>
  <c r="R1447" i="9"/>
  <c r="R472" i="9"/>
  <c r="R1439" i="9"/>
  <c r="R464" i="9"/>
  <c r="R1431" i="9"/>
  <c r="R456" i="9"/>
  <c r="R1423" i="9"/>
  <c r="R448" i="9"/>
  <c r="R1415" i="9"/>
  <c r="R440" i="9"/>
  <c r="R1407" i="9"/>
  <c r="R432" i="9"/>
  <c r="R1399" i="9"/>
  <c r="R424" i="9"/>
  <c r="R1391" i="9"/>
  <c r="R416" i="9"/>
  <c r="R1383" i="9"/>
  <c r="R408" i="9"/>
  <c r="R1375" i="9"/>
  <c r="R400" i="9"/>
  <c r="R1367" i="9"/>
  <c r="R392" i="9"/>
  <c r="R1359" i="9"/>
  <c r="R384" i="9"/>
  <c r="R1351" i="9"/>
  <c r="R376" i="9"/>
  <c r="R1343" i="9"/>
  <c r="R368" i="9"/>
  <c r="R1335" i="9"/>
  <c r="R360" i="9"/>
  <c r="R1327" i="9"/>
  <c r="R352" i="9"/>
  <c r="R1319" i="9"/>
  <c r="R759" i="9"/>
  <c r="R751" i="9"/>
  <c r="R1718" i="9"/>
  <c r="R743" i="9"/>
  <c r="R1710" i="9"/>
  <c r="R735" i="9"/>
  <c r="R1702" i="9"/>
  <c r="R727" i="9"/>
  <c r="R1694" i="9"/>
  <c r="R719" i="9"/>
  <c r="R1686" i="9"/>
  <c r="R711" i="9"/>
  <c r="R1678" i="9"/>
  <c r="R703" i="9"/>
  <c r="R1670" i="9"/>
  <c r="R695" i="9"/>
  <c r="R1662" i="9"/>
  <c r="R687" i="9"/>
  <c r="R1654" i="9"/>
  <c r="R679" i="9"/>
  <c r="R1646" i="9"/>
  <c r="R671" i="9"/>
  <c r="R1638" i="9"/>
  <c r="R663" i="9"/>
  <c r="R1630" i="9"/>
  <c r="R655" i="9"/>
  <c r="R1622" i="9"/>
  <c r="R647" i="9"/>
  <c r="R1614" i="9"/>
  <c r="R639" i="9"/>
  <c r="R1606" i="9"/>
  <c r="R631" i="9"/>
  <c r="R1598" i="9"/>
  <c r="R623" i="9"/>
  <c r="R1590" i="9"/>
  <c r="R615" i="9"/>
  <c r="R1582" i="9"/>
  <c r="R607" i="9"/>
  <c r="R1574" i="9"/>
  <c r="R599" i="9"/>
  <c r="R1566" i="9"/>
  <c r="R591" i="9"/>
  <c r="R1558" i="9"/>
  <c r="R583" i="9"/>
  <c r="R1550" i="9"/>
  <c r="R575" i="9"/>
  <c r="R1542" i="9"/>
  <c r="R567" i="9"/>
  <c r="R1534" i="9"/>
  <c r="R559" i="9"/>
  <c r="R1526" i="9"/>
  <c r="R551" i="9"/>
  <c r="R1518" i="9"/>
  <c r="R543" i="9"/>
  <c r="R1510" i="9"/>
  <c r="R535" i="9"/>
  <c r="R1502" i="9"/>
  <c r="R527" i="9"/>
  <c r="R1494" i="9"/>
  <c r="R1486" i="9"/>
  <c r="R511" i="9"/>
  <c r="R1478" i="9"/>
  <c r="R503" i="9"/>
  <c r="R1470" i="9"/>
  <c r="R495" i="9"/>
  <c r="R1462" i="9"/>
  <c r="R487" i="9"/>
  <c r="R1454" i="9"/>
  <c r="R479" i="9"/>
  <c r="R1446" i="9"/>
  <c r="R471" i="9"/>
  <c r="R1438" i="9"/>
  <c r="R463" i="9"/>
  <c r="R1430" i="9"/>
  <c r="R455" i="9"/>
  <c r="R1422" i="9"/>
  <c r="R447" i="9"/>
  <c r="R1414" i="9"/>
  <c r="R439" i="9"/>
  <c r="R1406" i="9"/>
  <c r="R431" i="9"/>
  <c r="R1398" i="9"/>
  <c r="R423" i="9"/>
  <c r="R1390" i="9"/>
  <c r="R415" i="9"/>
  <c r="R1382" i="9"/>
  <c r="R407" i="9"/>
  <c r="R1374" i="9"/>
  <c r="R399" i="9"/>
  <c r="R1366" i="9"/>
  <c r="R391" i="9"/>
  <c r="R1358" i="9"/>
  <c r="R383" i="9"/>
  <c r="R1350" i="9"/>
  <c r="R375" i="9"/>
  <c r="R1342" i="9"/>
  <c r="R367" i="9"/>
  <c r="R1334" i="9"/>
  <c r="R1326" i="9"/>
  <c r="R351" i="9"/>
  <c r="R1318" i="9"/>
  <c r="R62" i="9" l="1"/>
  <c r="R135" i="9"/>
  <c r="R32" i="11"/>
  <c r="R31" i="11"/>
  <c r="R118" i="11"/>
  <c r="R111" i="9"/>
  <c r="R33" i="11"/>
  <c r="R87" i="11"/>
  <c r="R134" i="9"/>
  <c r="R109" i="9"/>
  <c r="R121" i="11"/>
  <c r="R101" i="11"/>
  <c r="S1284" i="9"/>
  <c r="R63" i="11"/>
  <c r="R73" i="11"/>
  <c r="R37" i="11"/>
  <c r="R100" i="11"/>
  <c r="R109" i="11"/>
  <c r="R46" i="11"/>
  <c r="R55" i="11"/>
  <c r="R52" i="11"/>
  <c r="R49" i="11"/>
  <c r="R114" i="11"/>
  <c r="R119" i="11"/>
  <c r="R43" i="11"/>
  <c r="R79" i="11"/>
  <c r="R41" i="11"/>
  <c r="R39" i="11"/>
  <c r="R40" i="11"/>
  <c r="R67" i="11"/>
  <c r="R97" i="11"/>
  <c r="R124" i="11"/>
  <c r="R53" i="11"/>
  <c r="R117" i="9"/>
  <c r="R45" i="11"/>
  <c r="R60" i="11"/>
  <c r="R54" i="11"/>
  <c r="R66" i="11"/>
  <c r="R93" i="11"/>
  <c r="R58" i="11"/>
  <c r="R44" i="11"/>
  <c r="R38" i="11"/>
  <c r="R72" i="11"/>
  <c r="R123" i="11"/>
  <c r="R50" i="11"/>
  <c r="R48" i="11"/>
  <c r="R59" i="11"/>
  <c r="R69" i="11"/>
  <c r="R42" i="11"/>
  <c r="R57" i="11"/>
  <c r="R51" i="11"/>
  <c r="R71" i="11"/>
  <c r="R56" i="11"/>
  <c r="R47" i="11"/>
  <c r="R65" i="11"/>
  <c r="R76" i="11"/>
  <c r="R70" i="11"/>
  <c r="R94" i="11"/>
  <c r="R80" i="11"/>
  <c r="R95" i="11"/>
  <c r="R104" i="11"/>
  <c r="R115" i="11"/>
  <c r="R99" i="11"/>
  <c r="R85" i="11"/>
  <c r="R92" i="11"/>
  <c r="R105" i="11"/>
  <c r="R113" i="11"/>
  <c r="R120" i="11"/>
  <c r="R91" i="11"/>
  <c r="R86" i="11"/>
  <c r="R84" i="11"/>
  <c r="R106" i="11"/>
  <c r="R110" i="11"/>
  <c r="R83" i="11"/>
  <c r="R98" i="11"/>
  <c r="R89" i="11"/>
  <c r="R103" i="11"/>
  <c r="R96" i="11"/>
  <c r="R90" i="11"/>
  <c r="R102" i="11"/>
  <c r="R108" i="11"/>
  <c r="R125" i="11"/>
  <c r="R88" i="11"/>
  <c r="R82" i="11"/>
  <c r="R107" i="11"/>
  <c r="R81" i="11"/>
  <c r="R102" i="9"/>
  <c r="R98" i="9"/>
  <c r="R101" i="9"/>
  <c r="R100" i="9"/>
  <c r="R99" i="9"/>
  <c r="R104" i="9"/>
  <c r="R103" i="9"/>
  <c r="R126" i="11"/>
  <c r="R129" i="11"/>
  <c r="R132" i="11"/>
  <c r="R130" i="11"/>
  <c r="R128" i="11"/>
  <c r="R127" i="11"/>
  <c r="R131" i="11"/>
  <c r="R75" i="11"/>
  <c r="R78" i="11"/>
  <c r="R68" i="11"/>
  <c r="R77" i="11"/>
  <c r="R122" i="11"/>
  <c r="R15" i="9"/>
</calcChain>
</file>

<file path=xl/sharedStrings.xml><?xml version="1.0" encoding="utf-8"?>
<sst xmlns="http://schemas.openxmlformats.org/spreadsheetml/2006/main" count="14353" uniqueCount="574">
  <si>
    <t>Make</t>
  </si>
  <si>
    <t>Year</t>
  </si>
  <si>
    <t>Alliage</t>
  </si>
  <si>
    <t>France</t>
  </si>
  <si>
    <t> 2006</t>
  </si>
  <si>
    <t>AZZURO 53</t>
  </si>
  <si>
    <t> 2009</t>
  </si>
  <si>
    <t>Allures</t>
  </si>
  <si>
    <t> 2008</t>
  </si>
  <si>
    <t> 2007</t>
  </si>
  <si>
    <t>Alubat</t>
  </si>
  <si>
    <t>Ovni 395</t>
  </si>
  <si>
    <t> 2005</t>
  </si>
  <si>
    <t> 2017</t>
  </si>
  <si>
    <t>CIGALE 16</t>
  </si>
  <si>
    <t>Spain</t>
  </si>
  <si>
    <t>Amel</t>
  </si>
  <si>
    <t>Archambault</t>
  </si>
  <si>
    <t>40 RC</t>
  </si>
  <si>
    <t>Azuree</t>
  </si>
  <si>
    <t> 2011</t>
  </si>
  <si>
    <t>Bavaria</t>
  </si>
  <si>
    <t xml:space="preserve">38 Cruiser </t>
  </si>
  <si>
    <t>38 Cruiser</t>
  </si>
  <si>
    <t>39 Cruiser</t>
  </si>
  <si>
    <t>Greece</t>
  </si>
  <si>
    <t>United Kingdom</t>
  </si>
  <si>
    <t>40 Cruiser</t>
  </si>
  <si>
    <t>40S Cruiser</t>
  </si>
  <si>
    <t> 2012</t>
  </si>
  <si>
    <t> 2013</t>
  </si>
  <si>
    <t>Germany</t>
  </si>
  <si>
    <t>41 Cruiser</t>
  </si>
  <si>
    <t> 2015</t>
  </si>
  <si>
    <t> 2014</t>
  </si>
  <si>
    <t>Italy</t>
  </si>
  <si>
    <t> 2016</t>
  </si>
  <si>
    <t> 2018</t>
  </si>
  <si>
    <t> 2019</t>
  </si>
  <si>
    <t>42 Match</t>
  </si>
  <si>
    <t>42 Cruiser</t>
  </si>
  <si>
    <t xml:space="preserve">42 Cruiser </t>
  </si>
  <si>
    <t>42 Vision</t>
  </si>
  <si>
    <t>44 Vision</t>
  </si>
  <si>
    <t>45 Cruiser</t>
  </si>
  <si>
    <t> 2010</t>
  </si>
  <si>
    <t>Croatia</t>
  </si>
  <si>
    <t>C45 Holiday</t>
  </si>
  <si>
    <t>Cruiser 46</t>
  </si>
  <si>
    <t>Vision 46</t>
  </si>
  <si>
    <t>Cruiser 46 Style</t>
  </si>
  <si>
    <t>47 Cruiser</t>
  </si>
  <si>
    <t>49 Cruiser</t>
  </si>
  <si>
    <t>50 Cruiser</t>
  </si>
  <si>
    <t xml:space="preserve">50 Cruiser </t>
  </si>
  <si>
    <t>Romania</t>
  </si>
  <si>
    <t>51 Cruiser</t>
  </si>
  <si>
    <t>51 Cruiser Style</t>
  </si>
  <si>
    <t>56 Cruiser</t>
  </si>
  <si>
    <t>Beneteau</t>
  </si>
  <si>
    <t>Oceanis 38.1</t>
  </si>
  <si>
    <t>Oceanis 38</t>
  </si>
  <si>
    <t xml:space="preserve">Cyclades 39.3 </t>
  </si>
  <si>
    <t>First 40</t>
  </si>
  <si>
    <t>Oceanis 40</t>
  </si>
  <si>
    <t>First 40.7</t>
  </si>
  <si>
    <t>First 40 CR</t>
  </si>
  <si>
    <t>Oceanis 41</t>
  </si>
  <si>
    <t>Oceanis 41.1</t>
  </si>
  <si>
    <t>Oceanis Clipper 423</t>
  </si>
  <si>
    <t>Malta</t>
  </si>
  <si>
    <t>Cyclades 43.4</t>
  </si>
  <si>
    <t>Cyclades 43</t>
  </si>
  <si>
    <t>Oceanis 43</t>
  </si>
  <si>
    <t>Cyclades 43.3</t>
  </si>
  <si>
    <t>Oceanis 43 Family</t>
  </si>
  <si>
    <t>Turkey</t>
  </si>
  <si>
    <t>Sense 43</t>
  </si>
  <si>
    <t>First 44.7</t>
  </si>
  <si>
    <t>First 45</t>
  </si>
  <si>
    <t>Oceanis 45</t>
  </si>
  <si>
    <t>Oceanis 46</t>
  </si>
  <si>
    <t>Oceanis 46 Family</t>
  </si>
  <si>
    <t>Oceanis 46.1</t>
  </si>
  <si>
    <t>Sense 46</t>
  </si>
  <si>
    <t>Oceanis 473</t>
  </si>
  <si>
    <t>First 47.7</t>
  </si>
  <si>
    <t>Oceanis Clipper 473</t>
  </si>
  <si>
    <t>Oceanis 48</t>
  </si>
  <si>
    <t>Cyclades 50.5</t>
  </si>
  <si>
    <t>Oceanis 50</t>
  </si>
  <si>
    <t xml:space="preserve">Oceanis 50 </t>
  </si>
  <si>
    <t>Oceanis 50 Family</t>
  </si>
  <si>
    <t xml:space="preserve">Oceanis 50.5 </t>
  </si>
  <si>
    <t>Oceanis 50.5</t>
  </si>
  <si>
    <t>First 50</t>
  </si>
  <si>
    <t>Sense 50</t>
  </si>
  <si>
    <t>Oceanis 51.1</t>
  </si>
  <si>
    <t>Sense 51</t>
  </si>
  <si>
    <t>Oceanis Clipper 523</t>
  </si>
  <si>
    <t>Oceanis 523 A</t>
  </si>
  <si>
    <t>Oceanis 523</t>
  </si>
  <si>
    <t xml:space="preserve">Oceanis 54 </t>
  </si>
  <si>
    <t>Oceanis 54</t>
  </si>
  <si>
    <t>Sense 55</t>
  </si>
  <si>
    <t>Oceanis 55</t>
  </si>
  <si>
    <t>OCEANIS 55</t>
  </si>
  <si>
    <t>Oceanis 55.1</t>
  </si>
  <si>
    <t>Bestevaer</t>
  </si>
  <si>
    <t>49ST</t>
  </si>
  <si>
    <t>53ST</t>
  </si>
  <si>
    <t>Boreal</t>
  </si>
  <si>
    <t>B-Yachts</t>
  </si>
  <si>
    <t>Brenta B42</t>
  </si>
  <si>
    <t>Catalina</t>
  </si>
  <si>
    <t>42 Mk II</t>
  </si>
  <si>
    <t>Comar</t>
  </si>
  <si>
    <t>Comet 41S</t>
  </si>
  <si>
    <t>Comet 45s</t>
  </si>
  <si>
    <t>Comet 45S</t>
  </si>
  <si>
    <t>Comet 52 RS</t>
  </si>
  <si>
    <t>Contest</t>
  </si>
  <si>
    <t>42CS</t>
  </si>
  <si>
    <t>45CS</t>
  </si>
  <si>
    <t>50CS</t>
  </si>
  <si>
    <t>55CS</t>
  </si>
  <si>
    <t>Dehler</t>
  </si>
  <si>
    <t>39 SQ</t>
  </si>
  <si>
    <t>41 CR</t>
  </si>
  <si>
    <t>Varianta 44</t>
  </si>
  <si>
    <t>47 SQ</t>
  </si>
  <si>
    <t>Delphia</t>
  </si>
  <si>
    <t>Sweden</t>
  </si>
  <si>
    <t>40</t>
  </si>
  <si>
    <t>Discovery</t>
  </si>
  <si>
    <t>Dufour</t>
  </si>
  <si>
    <t>40 Performance</t>
  </si>
  <si>
    <t>40e</t>
  </si>
  <si>
    <t>410 GL</t>
  </si>
  <si>
    <t>412 GL</t>
  </si>
  <si>
    <t>44 Performance</t>
  </si>
  <si>
    <t>45e Performance</t>
  </si>
  <si>
    <t>45 Performance</t>
  </si>
  <si>
    <t>460 Performance</t>
  </si>
  <si>
    <t>460 GL</t>
  </si>
  <si>
    <t>512 GL</t>
  </si>
  <si>
    <t xml:space="preserve">512 GL </t>
  </si>
  <si>
    <t>520 GL</t>
  </si>
  <si>
    <t>Estonia</t>
  </si>
  <si>
    <t>56 Exclusive</t>
  </si>
  <si>
    <t>Elan</t>
  </si>
  <si>
    <t>Impression 384</t>
  </si>
  <si>
    <t>IMPRESSION 394</t>
  </si>
  <si>
    <t>40 Impression</t>
  </si>
  <si>
    <t xml:space="preserve">40 Impression </t>
  </si>
  <si>
    <t>Impression 40</t>
  </si>
  <si>
    <t>Impression 434</t>
  </si>
  <si>
    <t>434 Impression</t>
  </si>
  <si>
    <t>GT5</t>
  </si>
  <si>
    <t>444 Impression</t>
  </si>
  <si>
    <t>Impression 444</t>
  </si>
  <si>
    <t>45 Impression</t>
  </si>
  <si>
    <t xml:space="preserve">45 Impression </t>
  </si>
  <si>
    <t>Impression 45</t>
  </si>
  <si>
    <t>494 Impression</t>
  </si>
  <si>
    <t>Impression 494</t>
  </si>
  <si>
    <t>50 Impression</t>
  </si>
  <si>
    <t>Impression 50</t>
  </si>
  <si>
    <t>514 IMPRESSION</t>
  </si>
  <si>
    <t>Grand Soleil</t>
  </si>
  <si>
    <t>37 B&amp;C</t>
  </si>
  <si>
    <t>40 B&amp;C</t>
  </si>
  <si>
    <t>43 BC</t>
  </si>
  <si>
    <t>43 Maletto - GS 43</t>
  </si>
  <si>
    <t>43 Maletto</t>
  </si>
  <si>
    <t>46 Jezequel</t>
  </si>
  <si>
    <t>46 LC</t>
  </si>
  <si>
    <t>Hallberg-Rassy</t>
  </si>
  <si>
    <t>Cyprus</t>
  </si>
  <si>
    <t>Hanse</t>
  </si>
  <si>
    <t>400e</t>
  </si>
  <si>
    <t>400 Epoxy</t>
  </si>
  <si>
    <t xml:space="preserve"> Croatia</t>
  </si>
  <si>
    <t>430e</t>
  </si>
  <si>
    <t>470e</t>
  </si>
  <si>
    <t>540e</t>
  </si>
  <si>
    <t xml:space="preserve">Hanse </t>
  </si>
  <si>
    <t>Harmony</t>
  </si>
  <si>
    <t>42 Elegance</t>
  </si>
  <si>
    <t>Hunter</t>
  </si>
  <si>
    <t>41 Deck Salon</t>
  </si>
  <si>
    <t>41 DS</t>
  </si>
  <si>
    <t>Hylas</t>
  </si>
  <si>
    <t>Island Packet</t>
  </si>
  <si>
    <t>J boats</t>
  </si>
  <si>
    <t>J 122</t>
  </si>
  <si>
    <t>J Boats</t>
  </si>
  <si>
    <t>Jeanneau</t>
  </si>
  <si>
    <t>Sun Odyssey 389</t>
  </si>
  <si>
    <t>Sun Odyssey 39i</t>
  </si>
  <si>
    <t>Slovenia</t>
  </si>
  <si>
    <t>Sun Odyssey 39 DS</t>
  </si>
  <si>
    <t>Sun Odyssey 39i Performance</t>
  </si>
  <si>
    <t>Sun Odyssey 40.3</t>
  </si>
  <si>
    <t>Sun Odyssey 409</t>
  </si>
  <si>
    <t>Sun Odyssey 40</t>
  </si>
  <si>
    <t>SUN ODYSSEY 40.3</t>
  </si>
  <si>
    <t>Sun Odyssey 40.9</t>
  </si>
  <si>
    <t>Sun Odyssey 419</t>
  </si>
  <si>
    <t>Sun Odyssey 41DS</t>
  </si>
  <si>
    <t>Sun Odyssey 410</t>
  </si>
  <si>
    <t>Sun Odyssey 42i</t>
  </si>
  <si>
    <t>Sun Odyssey 42</t>
  </si>
  <si>
    <t>Sun Odyssey 42 DS</t>
  </si>
  <si>
    <t>Sun Odyssey 42i Performance</t>
  </si>
  <si>
    <t>Sun Odyssey 439</t>
  </si>
  <si>
    <t>Sun Odyssey 44i</t>
  </si>
  <si>
    <t>Sun Odyssey 449</t>
  </si>
  <si>
    <t>Sun Odyssey 44 DS</t>
  </si>
  <si>
    <t>Sun Odyssey 440</t>
  </si>
  <si>
    <t>Sun Odyssey 45</t>
  </si>
  <si>
    <t>Sun Odyssey 45 Performance</t>
  </si>
  <si>
    <t>45 Sun Odyssey Performance</t>
  </si>
  <si>
    <t>Sun Odyssey 45 DS</t>
  </si>
  <si>
    <t>Sun Odyssey 469</t>
  </si>
  <si>
    <t>Sun Odyssey 479</t>
  </si>
  <si>
    <t>Sun Odyssey 49i</t>
  </si>
  <si>
    <t>Sun Odyssey 49</t>
  </si>
  <si>
    <t>Sun Odyssey 49 DS</t>
  </si>
  <si>
    <t>Sun Odyssey 49i Performance</t>
  </si>
  <si>
    <t>Sun Odyssey 49DS</t>
  </si>
  <si>
    <t xml:space="preserve"> Sun Odyssey 49 DS</t>
  </si>
  <si>
    <t>Sun Odyssey 49 Owners Version</t>
  </si>
  <si>
    <t>Sun Odyssey 49 Owners version</t>
  </si>
  <si>
    <t>Sun Odyssey 490</t>
  </si>
  <si>
    <t>Sun Odyssey 50 DS</t>
  </si>
  <si>
    <t>Sun Odyssey 509</t>
  </si>
  <si>
    <t>Sun Odyssey 519</t>
  </si>
  <si>
    <t>53</t>
  </si>
  <si>
    <t>Portugal</t>
  </si>
  <si>
    <t>Sun Odyssey 54 DS</t>
  </si>
  <si>
    <t>Malo</t>
  </si>
  <si>
    <t>40 classic</t>
  </si>
  <si>
    <t>40 Classic MK Il</t>
  </si>
  <si>
    <t>43 Classic</t>
  </si>
  <si>
    <t>Maxi</t>
  </si>
  <si>
    <t>Moody</t>
  </si>
  <si>
    <t>45 Classic</t>
  </si>
  <si>
    <t>45 DS</t>
  </si>
  <si>
    <t>45 DS e</t>
  </si>
  <si>
    <t>Najad</t>
  </si>
  <si>
    <t>Nauticat</t>
  </si>
  <si>
    <t>Nautor</t>
  </si>
  <si>
    <t>Swan 46</t>
  </si>
  <si>
    <t>Swan ClubSwan 50</t>
  </si>
  <si>
    <t>Swan 50</t>
  </si>
  <si>
    <t>Swan 54</t>
  </si>
  <si>
    <t>Nordship</t>
  </si>
  <si>
    <t>380DS</t>
  </si>
  <si>
    <t>Oyster</t>
  </si>
  <si>
    <t>Poncin</t>
  </si>
  <si>
    <t>HARMONY 47</t>
  </si>
  <si>
    <t>harmony 52</t>
  </si>
  <si>
    <t>RM Yachts</t>
  </si>
  <si>
    <t>RM 1200</t>
  </si>
  <si>
    <t>rm 12.60</t>
  </si>
  <si>
    <t>RM 12.70</t>
  </si>
  <si>
    <t>RM 1270</t>
  </si>
  <si>
    <t>Rustler</t>
  </si>
  <si>
    <t>Salona</t>
  </si>
  <si>
    <t>S380</t>
  </si>
  <si>
    <t>44</t>
  </si>
  <si>
    <t>Sly</t>
  </si>
  <si>
    <t>Solaris</t>
  </si>
  <si>
    <t>One 44</t>
  </si>
  <si>
    <t>48 ONE</t>
  </si>
  <si>
    <t>Southerly</t>
  </si>
  <si>
    <t>42 RST</t>
  </si>
  <si>
    <t>Sunbeam</t>
  </si>
  <si>
    <t>Sweden Yachts</t>
  </si>
  <si>
    <t>Tartan</t>
  </si>
  <si>
    <t>Tofinou</t>
  </si>
  <si>
    <t>Vismara</t>
  </si>
  <si>
    <t>V50</t>
  </si>
  <si>
    <t>V50 Mills</t>
  </si>
  <si>
    <t>V52</t>
  </si>
  <si>
    <t>Wauquiez</t>
  </si>
  <si>
    <t>Opium 39</t>
  </si>
  <si>
    <t>Centurion 40s</t>
  </si>
  <si>
    <t>Pilot Saloon 40</t>
  </si>
  <si>
    <t>Pilot Saloon 41</t>
  </si>
  <si>
    <t>Pilot Saloon 42</t>
  </si>
  <si>
    <t>Pilot Saloon 47</t>
  </si>
  <si>
    <t>Pilot Saloon 48</t>
  </si>
  <si>
    <t>X-Yachts</t>
  </si>
  <si>
    <t>Xp 38</t>
  </si>
  <si>
    <t>X-40</t>
  </si>
  <si>
    <t>X-41 One Design</t>
  </si>
  <si>
    <t>Xc 42</t>
  </si>
  <si>
    <t>X-43</t>
  </si>
  <si>
    <t>X 4.3</t>
  </si>
  <si>
    <t>Xp 44</t>
  </si>
  <si>
    <t>X-46</t>
  </si>
  <si>
    <t>X4.6</t>
  </si>
  <si>
    <t>X-50</t>
  </si>
  <si>
    <t>X-50 Modern</t>
  </si>
  <si>
    <t>Xc 50</t>
  </si>
  <si>
    <t>XP50</t>
  </si>
  <si>
    <t>X-55</t>
  </si>
  <si>
    <t>Zuanelli</t>
  </si>
  <si>
    <t>Cyclades 39.3</t>
  </si>
  <si>
    <t>Oceanis 423</t>
  </si>
  <si>
    <t>Oregon</t>
  </si>
  <si>
    <t>Oceanis 49</t>
  </si>
  <si>
    <t>C&amp;C</t>
  </si>
  <si>
    <t>Cabo Rico</t>
  </si>
  <si>
    <t>Caliber</t>
  </si>
  <si>
    <t>40 LRC SE</t>
  </si>
  <si>
    <t>47 LRC SE</t>
  </si>
  <si>
    <t>Florida</t>
  </si>
  <si>
    <t>47LRC</t>
  </si>
  <si>
    <t>400 MK II</t>
  </si>
  <si>
    <t>42 MK II</t>
  </si>
  <si>
    <t>Morgan 440</t>
  </si>
  <si>
    <t>38 Competition</t>
  </si>
  <si>
    <t>41 Aft Cockpit</t>
  </si>
  <si>
    <t>45 Center Cockpit</t>
  </si>
  <si>
    <t>45cc</t>
  </si>
  <si>
    <t>Passage 456</t>
  </si>
  <si>
    <t>50 Center Cockpit</t>
  </si>
  <si>
    <t>AC 50</t>
  </si>
  <si>
    <t>SP Cruiser</t>
  </si>
  <si>
    <t>Sun Odyessy 41DS</t>
  </si>
  <si>
    <t>Sun Odyssey 43 DS</t>
  </si>
  <si>
    <t>42 DS</t>
  </si>
  <si>
    <t>49i</t>
  </si>
  <si>
    <t>Morris</t>
  </si>
  <si>
    <t>M42</t>
  </si>
  <si>
    <t>Passport</t>
  </si>
  <si>
    <t>Vista 515 Center Cockpit</t>
  </si>
  <si>
    <t>Vista 545 Center Cockpit</t>
  </si>
  <si>
    <t>Sabre</t>
  </si>
  <si>
    <t>S41</t>
  </si>
  <si>
    <t>Tayana</t>
  </si>
  <si>
    <t>Xc 38</t>
  </si>
  <si>
    <t>Dominican Republic</t>
  </si>
  <si>
    <t>British Virgin Islands</t>
  </si>
  <si>
    <t>Cruiser 50</t>
  </si>
  <si>
    <t xml:space="preserve">Bavaria </t>
  </si>
  <si>
    <t>Moorings 42.3</t>
  </si>
  <si>
    <t>Oceanis 50 F G5</t>
  </si>
  <si>
    <t>America 50</t>
  </si>
  <si>
    <t>Oceanis 51</t>
  </si>
  <si>
    <t>Guadeloupe</t>
  </si>
  <si>
    <t xml:space="preserve">Beneteau </t>
  </si>
  <si>
    <t xml:space="preserve">Catalina </t>
  </si>
  <si>
    <t>Morgan 440 DS Sloop</t>
  </si>
  <si>
    <t>382 GL</t>
  </si>
  <si>
    <t>450 Liberty version</t>
  </si>
  <si>
    <t xml:space="preserve">Dufour </t>
  </si>
  <si>
    <t xml:space="preserve">Hunter </t>
  </si>
  <si>
    <t>39i</t>
  </si>
  <si>
    <t>Sun Odyssey  42 DS</t>
  </si>
  <si>
    <t xml:space="preserve">Jeanneau </t>
  </si>
  <si>
    <t>Grenada</t>
  </si>
  <si>
    <t>ShearWater</t>
  </si>
  <si>
    <t xml:space="preserve">Wauquiez </t>
  </si>
  <si>
    <t>Bali</t>
  </si>
  <si>
    <t>4.0</t>
  </si>
  <si>
    <t>4.5</t>
  </si>
  <si>
    <t>4.6</t>
  </si>
  <si>
    <t xml:space="preserve">Bali </t>
  </si>
  <si>
    <t>Broadblue</t>
  </si>
  <si>
    <t>385</t>
  </si>
  <si>
    <t>Catana</t>
  </si>
  <si>
    <t>Dix Harvey</t>
  </si>
  <si>
    <t>DH550</t>
  </si>
  <si>
    <t xml:space="preserve">Dix Harvey </t>
  </si>
  <si>
    <t>Fountaine Pajot</t>
  </si>
  <si>
    <t>Athena 38</t>
  </si>
  <si>
    <t>Lipari 41</t>
  </si>
  <si>
    <t>Lavezzi 40</t>
  </si>
  <si>
    <t>Lucia 40</t>
  </si>
  <si>
    <t>Astrea 42</t>
  </si>
  <si>
    <t>Orana 44</t>
  </si>
  <si>
    <t>Helia 44</t>
  </si>
  <si>
    <t>Bulgaria</t>
  </si>
  <si>
    <t>Helia 44 Maestro</t>
  </si>
  <si>
    <t>Saona 47</t>
  </si>
  <si>
    <t>Bahia 46</t>
  </si>
  <si>
    <t>Pajot Bahia 46</t>
  </si>
  <si>
    <t>Salina 48</t>
  </si>
  <si>
    <t>SABA 50</t>
  </si>
  <si>
    <t>SABA 50 Maestro</t>
  </si>
  <si>
    <t>Lagoon</t>
  </si>
  <si>
    <t>380</t>
  </si>
  <si>
    <t>380 S2</t>
  </si>
  <si>
    <t>39</t>
  </si>
  <si>
    <t>400</t>
  </si>
  <si>
    <t>400 S2</t>
  </si>
  <si>
    <t>410-S2</t>
  </si>
  <si>
    <t>450F</t>
  </si>
  <si>
    <t>45F</t>
  </si>
  <si>
    <t>450S</t>
  </si>
  <si>
    <t>450s</t>
  </si>
  <si>
    <t>Lagos</t>
  </si>
  <si>
    <t>52F</t>
  </si>
  <si>
    <t xml:space="preserve">Lagoon </t>
  </si>
  <si>
    <t>Leopard</t>
  </si>
  <si>
    <t xml:space="preserve">Leopard </t>
  </si>
  <si>
    <t>Nautitech</t>
  </si>
  <si>
    <t>40 Open</t>
  </si>
  <si>
    <t>Open 40</t>
  </si>
  <si>
    <t>46 Fly</t>
  </si>
  <si>
    <t>46 Open</t>
  </si>
  <si>
    <t xml:space="preserve">Nautitech </t>
  </si>
  <si>
    <t>542</t>
  </si>
  <si>
    <t>Outremer</t>
  </si>
  <si>
    <t>Antares</t>
  </si>
  <si>
    <t>44i</t>
  </si>
  <si>
    <t>44GS</t>
  </si>
  <si>
    <t>4.3 LOFT</t>
  </si>
  <si>
    <t>Chris White</t>
  </si>
  <si>
    <t>Atlantic 48</t>
  </si>
  <si>
    <t>Lucia 40 Owner's Version</t>
  </si>
  <si>
    <t>Belize 43</t>
  </si>
  <si>
    <t>HH Catamarans</t>
  </si>
  <si>
    <t>HH55 Catamaran</t>
  </si>
  <si>
    <t>Maine Cat</t>
  </si>
  <si>
    <t>Manta</t>
  </si>
  <si>
    <t>42 MK IV</t>
  </si>
  <si>
    <t>Privilege</t>
  </si>
  <si>
    <t>Series 5</t>
  </si>
  <si>
    <t>Seawind</t>
  </si>
  <si>
    <t>1190 Sport</t>
  </si>
  <si>
    <t xml:space="preserve">Seawind </t>
  </si>
  <si>
    <t>Voyage Yachts</t>
  </si>
  <si>
    <t>4.3</t>
  </si>
  <si>
    <t>415</t>
  </si>
  <si>
    <t>47 Ocean Class</t>
  </si>
  <si>
    <t>Cayman Islands</t>
  </si>
  <si>
    <t>Helia 44 Evolution</t>
  </si>
  <si>
    <t xml:space="preserve">Fountaine Pajot </t>
  </si>
  <si>
    <t>Salina 48 Evolution</t>
  </si>
  <si>
    <t>Knysna</t>
  </si>
  <si>
    <t>Panama</t>
  </si>
  <si>
    <t xml:space="preserve"> U.S. Virgin Islands</t>
  </si>
  <si>
    <t>Martinique</t>
  </si>
  <si>
    <t>52 Sport</t>
  </si>
  <si>
    <t>38</t>
  </si>
  <si>
    <t>Sunsail 404</t>
  </si>
  <si>
    <t>47</t>
  </si>
  <si>
    <t>48 Crewed Version</t>
  </si>
  <si>
    <t>40.2</t>
  </si>
  <si>
    <t>441</t>
  </si>
  <si>
    <t>46 open</t>
  </si>
  <si>
    <t>1160</t>
  </si>
  <si>
    <t>Voyage 480</t>
  </si>
  <si>
    <t>Voyage 520 DC</t>
  </si>
  <si>
    <t>USA</t>
  </si>
  <si>
    <t>Europe</t>
  </si>
  <si>
    <t>Caribbean</t>
  </si>
  <si>
    <t>Mexico</t>
  </si>
  <si>
    <t>Connecticut</t>
  </si>
  <si>
    <t>California</t>
  </si>
  <si>
    <t>Variant</t>
  </si>
  <si>
    <t>Geographic Region</t>
  </si>
  <si>
    <t xml:space="preserve">Country/Region/State </t>
  </si>
  <si>
    <t>Length 
(ft)</t>
  </si>
  <si>
    <t>Listing Price (USD)</t>
  </si>
  <si>
    <t>Antigua and Barbuda</t>
  </si>
  <si>
    <t>Aruba</t>
  </si>
  <si>
    <t>Bahamas</t>
  </si>
  <si>
    <t>Barbados</t>
  </si>
  <si>
    <t>Belgium</t>
  </si>
  <si>
    <t>Belize</t>
  </si>
  <si>
    <t>Georgia</t>
  </si>
  <si>
    <t>Guatemala</t>
  </si>
  <si>
    <t>Honduras</t>
  </si>
  <si>
    <t>Maryland</t>
  </si>
  <si>
    <t>Netherlands</t>
  </si>
  <si>
    <t>Netherlands Antilles</t>
  </si>
  <si>
    <t>New York</t>
  </si>
  <si>
    <t>North Carolina</t>
  </si>
  <si>
    <t>Puerto Rico</t>
  </si>
  <si>
    <t>Rhode Island</t>
  </si>
  <si>
    <t>Saint Lucia</t>
  </si>
  <si>
    <t>Texas</t>
  </si>
  <si>
    <t>Trinidad and Tobago</t>
  </si>
  <si>
    <t>U.S. Virgin Islands</t>
  </si>
  <si>
    <t>Washington</t>
  </si>
  <si>
    <t>Massachusetts</t>
  </si>
  <si>
    <t>380 Owners Version</t>
  </si>
  <si>
    <t>400 Owners Version</t>
  </si>
  <si>
    <t>450 Owners Version</t>
  </si>
  <si>
    <t>442 Owners Version</t>
  </si>
  <si>
    <t>Alabama</t>
  </si>
  <si>
    <t>Denmark</t>
  </si>
  <si>
    <t>Gibraltar</t>
  </si>
  <si>
    <t>Hawaii</t>
  </si>
  <si>
    <t>Hungary</t>
  </si>
  <si>
    <t>Illinois</t>
  </si>
  <si>
    <t>Ireland</t>
  </si>
  <si>
    <t>Jersey</t>
  </si>
  <si>
    <t>Louisiana</t>
  </si>
  <si>
    <t>Maine</t>
  </si>
  <si>
    <t>Michigan</t>
  </si>
  <si>
    <t>Mississippi</t>
  </si>
  <si>
    <t>Monaco</t>
  </si>
  <si>
    <t>New Jersey</t>
  </si>
  <si>
    <t>Norway</t>
  </si>
  <si>
    <t>Ohio</t>
  </si>
  <si>
    <t>Saint Vincent and the Grenadines</t>
  </si>
  <si>
    <t>South Carolina</t>
  </si>
  <si>
    <t>Switzerland</t>
  </si>
  <si>
    <t>Virginia</t>
  </si>
  <si>
    <t>Wisconsin</t>
  </si>
  <si>
    <t>Saint Kitts and Nevis</t>
  </si>
  <si>
    <t>500 Owner's Version</t>
  </si>
  <si>
    <t>Sint Maarten (Dutch part)</t>
  </si>
  <si>
    <t>Saint-Martin</t>
  </si>
  <si>
    <t>385 GL</t>
  </si>
  <si>
    <t>405 GL</t>
  </si>
  <si>
    <t>425 GL</t>
  </si>
  <si>
    <t>445 GL</t>
  </si>
  <si>
    <t>430 GL</t>
  </si>
  <si>
    <t>450 GL</t>
  </si>
  <si>
    <t>455 GL</t>
  </si>
  <si>
    <t>485 GL</t>
  </si>
  <si>
    <t>500 GL</t>
  </si>
  <si>
    <t>40e Performance</t>
  </si>
  <si>
    <t xml:space="preserve"> 520 GL Owner Version</t>
  </si>
  <si>
    <t>525 GL</t>
  </si>
  <si>
    <t>Cork</t>
  </si>
  <si>
    <t>West Indies</t>
  </si>
  <si>
    <t>beam</t>
  </si>
  <si>
    <t>draft</t>
  </si>
  <si>
    <t>displacement</t>
  </si>
  <si>
    <t>帆面积</t>
  </si>
  <si>
    <t>feul</t>
    <phoneticPr fontId="7" type="noConversion"/>
  </si>
  <si>
    <t>45 Center Cockpit</t>
    <phoneticPr fontId="7" type="noConversion"/>
  </si>
  <si>
    <t>Sun Odyssey 45 DS</t>
    <phoneticPr fontId="7" type="noConversion"/>
  </si>
  <si>
    <t>Archambault</t>
    <phoneticPr fontId="7" type="noConversion"/>
  </si>
  <si>
    <t>beam（ft）</t>
    <phoneticPr fontId="7" type="noConversion"/>
  </si>
  <si>
    <t>draft(ft)</t>
    <phoneticPr fontId="7" type="noConversion"/>
  </si>
  <si>
    <t>displacement(kg)</t>
    <phoneticPr fontId="7" type="noConversion"/>
  </si>
  <si>
    <t>帆面积(ft2)</t>
    <phoneticPr fontId="7" type="noConversion"/>
  </si>
  <si>
    <t>feul(L)</t>
    <phoneticPr fontId="7" type="noConversion"/>
  </si>
  <si>
    <t>headroom(m)</t>
    <phoneticPr fontId="7" type="noConversion"/>
  </si>
  <si>
    <t>GDP/十亿美元</t>
    <phoneticPr fontId="7" type="noConversion"/>
  </si>
  <si>
    <t>人均个人消费</t>
    <phoneticPr fontId="7" type="noConversion"/>
  </si>
  <si>
    <t>旅游业产值/百万美元</t>
    <phoneticPr fontId="7" type="noConversion"/>
  </si>
  <si>
    <t>Lagoon</t>
    <phoneticPr fontId="7" type="noConversion"/>
  </si>
  <si>
    <t>列1</t>
    <phoneticPr fontId="7" type="noConversion"/>
  </si>
  <si>
    <t>列2</t>
    <phoneticPr fontId="7" type="noConversion"/>
  </si>
  <si>
    <t>预测值</t>
    <phoneticPr fontId="7" type="noConversion"/>
  </si>
  <si>
    <t>误差</t>
    <phoneticPr fontId="7" type="noConversion"/>
  </si>
  <si>
    <t>平均值</t>
    <phoneticPr fontId="7" type="noConversion"/>
  </si>
  <si>
    <t>列3</t>
    <phoneticPr fontId="7" type="noConversion"/>
  </si>
  <si>
    <t>列4</t>
  </si>
  <si>
    <t>make</t>
    <phoneticPr fontId="7" type="noConversion"/>
  </si>
  <si>
    <t>variant</t>
    <phoneticPr fontId="7" type="noConversion"/>
  </si>
  <si>
    <t>length</t>
    <phoneticPr fontId="7" type="noConversion"/>
  </si>
  <si>
    <t>region</t>
    <phoneticPr fontId="7" type="noConversion"/>
  </si>
  <si>
    <t>state</t>
    <phoneticPr fontId="7" type="noConversion"/>
  </si>
  <si>
    <t>listingprice</t>
    <phoneticPr fontId="7" type="noConversion"/>
  </si>
  <si>
    <t>year</t>
    <phoneticPr fontId="7" type="noConversion"/>
  </si>
  <si>
    <t>beam</t>
    <phoneticPr fontId="7" type="noConversion"/>
  </si>
  <si>
    <t>draft</t>
    <phoneticPr fontId="7" type="noConversion"/>
  </si>
  <si>
    <t>displacement</t>
    <phoneticPr fontId="7" type="noConversion"/>
  </si>
  <si>
    <t>sailarea</t>
    <phoneticPr fontId="7" type="noConversion"/>
  </si>
  <si>
    <t>GDPP</t>
    <phoneticPr fontId="7" type="noConversion"/>
  </si>
  <si>
    <t>PC</t>
    <phoneticPr fontId="7" type="noConversion"/>
  </si>
  <si>
    <t>trv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</si>
</sst>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$&quot;#,##0"/>
    <numFmt numFmtId="177" formatCode="0.00_ "/>
    <numFmt numFmtId="178" formatCode="0.00_);[Red]\(0.00\)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5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3" fontId="5" fillId="0" borderId="1" xfId="0" applyNumberFormat="1" applyFont="1" applyBorder="1"/>
    <xf numFmtId="0" fontId="5" fillId="0" borderId="7" xfId="0" applyFont="1" applyBorder="1" applyAlignment="1">
      <alignment horizontal="left"/>
    </xf>
    <xf numFmtId="49" fontId="5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left" wrapText="1"/>
    </xf>
    <xf numFmtId="49" fontId="5" fillId="0" borderId="3" xfId="0" applyNumberFormat="1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76" fontId="5" fillId="0" borderId="1" xfId="0" applyNumberFormat="1" applyFont="1" applyBorder="1" applyAlignment="1">
      <alignment horizontal="right"/>
    </xf>
    <xf numFmtId="176" fontId="5" fillId="0" borderId="8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4" fillId="0" borderId="3" xfId="0" applyNumberFormat="1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177" fontId="0" fillId="0" borderId="1" xfId="0" applyNumberFormat="1" applyBorder="1"/>
    <xf numFmtId="0" fontId="0" fillId="0" borderId="3" xfId="0" applyBorder="1"/>
    <xf numFmtId="177" fontId="0" fillId="0" borderId="1" xfId="0" applyNumberFormat="1" applyBorder="1" applyAlignment="1">
      <alignment wrapText="1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/>
    <xf numFmtId="0" fontId="3" fillId="0" borderId="3" xfId="0" applyFont="1" applyBorder="1" applyAlignment="1">
      <alignment wrapText="1"/>
    </xf>
    <xf numFmtId="177" fontId="8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3" borderId="1" xfId="0" applyFill="1" applyBorder="1"/>
    <xf numFmtId="49" fontId="6" fillId="0" borderId="2" xfId="0" applyNumberFormat="1" applyFont="1" applyBorder="1" applyAlignment="1">
      <alignment wrapText="1"/>
    </xf>
    <xf numFmtId="49" fontId="5" fillId="0" borderId="5" xfId="0" applyNumberFormat="1" applyFont="1" applyBorder="1" applyAlignment="1">
      <alignment horizontal="left"/>
    </xf>
    <xf numFmtId="49" fontId="5" fillId="0" borderId="7" xfId="0" applyNumberFormat="1" applyFont="1" applyBorder="1" applyAlignment="1">
      <alignment horizontal="left"/>
    </xf>
    <xf numFmtId="49" fontId="0" fillId="0" borderId="0" xfId="0" applyNumberFormat="1"/>
    <xf numFmtId="0" fontId="0" fillId="0" borderId="6" xfId="0" applyBorder="1"/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77" fontId="0" fillId="0" borderId="1" xfId="0" applyNumberForma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Border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178" fontId="5" fillId="0" borderId="4" xfId="0" applyNumberFormat="1" applyFont="1" applyBorder="1" applyAlignment="1">
      <alignment horizontal="right" wrapText="1"/>
    </xf>
    <xf numFmtId="178" fontId="5" fillId="0" borderId="1" xfId="0" applyNumberFormat="1" applyFont="1" applyBorder="1" applyAlignment="1">
      <alignment horizontal="right"/>
    </xf>
    <xf numFmtId="178" fontId="0" fillId="0" borderId="1" xfId="0" applyNumberFormat="1" applyBorder="1"/>
    <xf numFmtId="178" fontId="5" fillId="0" borderId="6" xfId="0" applyNumberFormat="1" applyFont="1" applyBorder="1" applyAlignment="1">
      <alignment horizontal="right"/>
    </xf>
    <xf numFmtId="178" fontId="0" fillId="0" borderId="6" xfId="0" applyNumberFormat="1" applyBorder="1"/>
    <xf numFmtId="178" fontId="5" fillId="0" borderId="8" xfId="0" applyNumberFormat="1" applyFont="1" applyBorder="1" applyAlignment="1">
      <alignment horizontal="right"/>
    </xf>
    <xf numFmtId="178" fontId="0" fillId="0" borderId="0" xfId="0" applyNumberFormat="1" applyAlignment="1">
      <alignment horizontal="right"/>
    </xf>
    <xf numFmtId="0" fontId="0" fillId="0" borderId="3" xfId="0" applyFill="1" applyBorder="1" applyAlignment="1">
      <alignment wrapText="1"/>
    </xf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78" fontId="5" fillId="2" borderId="1" xfId="0" applyNumberFormat="1" applyFont="1" applyFill="1" applyBorder="1" applyAlignment="1">
      <alignment horizontal="right"/>
    </xf>
    <xf numFmtId="0" fontId="5" fillId="2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9" fillId="0" borderId="0" xfId="0" applyFont="1"/>
    <xf numFmtId="178" fontId="5" fillId="2" borderId="6" xfId="0" applyNumberFormat="1" applyFont="1" applyFill="1" applyBorder="1" applyAlignment="1">
      <alignment horizontal="right"/>
    </xf>
    <xf numFmtId="0" fontId="0" fillId="0" borderId="1" xfId="0" applyNumberFormat="1" applyFill="1" applyBorder="1"/>
    <xf numFmtId="0" fontId="0" fillId="0" borderId="3" xfId="0" applyNumberFormat="1" applyFill="1" applyBorder="1"/>
    <xf numFmtId="0" fontId="0" fillId="0" borderId="8" xfId="0" applyNumberFormat="1" applyFill="1" applyBorder="1"/>
    <xf numFmtId="177" fontId="0" fillId="2" borderId="1" xfId="0" applyNumberFormat="1" applyFill="1" applyBorder="1" applyAlignment="1">
      <alignment horizontal="right"/>
    </xf>
    <xf numFmtId="178" fontId="1" fillId="2" borderId="1" xfId="0" applyNumberFormat="1" applyFont="1" applyFill="1" applyBorder="1"/>
    <xf numFmtId="0" fontId="0" fillId="2" borderId="6" xfId="0" applyFill="1" applyBorder="1"/>
    <xf numFmtId="0" fontId="0" fillId="2" borderId="10" xfId="0" applyFill="1" applyBorder="1"/>
    <xf numFmtId="178" fontId="1" fillId="2" borderId="6" xfId="0" applyNumberFormat="1" applyFont="1" applyFill="1" applyBorder="1"/>
  </cellXfs>
  <cellStyles count="1">
    <cellStyle name="常规" xfId="0" builtinId="0"/>
  </cellStyles>
  <dxfs count="89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8" formatCode="0.00_);[Red]\(0.00\)"/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Europe Monohulls-style" pivot="0" count="3" xr9:uid="{00000000-0011-0000-FFFF-FFFF00000000}">
      <tableStyleElement type="headerRow" dxfId="88"/>
      <tableStyleElement type="firstRowStripe" dxfId="87"/>
      <tableStyleElement type="secondRowStripe" dxfId="86"/>
    </tableStyle>
    <tableStyle name="United States Monohulls-style" pivot="0" count="3" xr9:uid="{00000000-0011-0000-FFFF-FFFF01000000}">
      <tableStyleElement type="headerRow" dxfId="85"/>
      <tableStyleElement type="firstRowStripe" dxfId="84"/>
      <tableStyleElement type="secondRowStripe" dxfId="83"/>
    </tableStyle>
    <tableStyle name="Caribbean Monohulls-style" pivot="0" count="3" xr9:uid="{00000000-0011-0000-FFFF-FFFF02000000}">
      <tableStyleElement type="headerRow" dxfId="82"/>
      <tableStyleElement type="firstRowStripe" dxfId="81"/>
      <tableStyleElement type="secondRowStripe" dxfId="80"/>
    </tableStyle>
    <tableStyle name="Europe Catamarans-style" pivot="0" count="3" xr9:uid="{00000000-0011-0000-FFFF-FFFF03000000}">
      <tableStyleElement type="headerRow" dxfId="79"/>
      <tableStyleElement type="firstRowStripe" dxfId="78"/>
      <tableStyleElement type="secondRowStripe" dxfId="77"/>
    </tableStyle>
    <tableStyle name="United States Catamarans-style" pivot="0" count="3" xr9:uid="{00000000-0011-0000-FFFF-FFFF04000000}">
      <tableStyleElement type="headerRow" dxfId="76"/>
      <tableStyleElement type="firstRowStripe" dxfId="75"/>
      <tableStyleElement type="secondRowStripe" dxfId="74"/>
    </tableStyle>
    <tableStyle name="Caribbean Catamarans-style" pivot="0" count="3" xr9:uid="{00000000-0011-0000-FFFF-FFFF05000000}">
      <tableStyleElement type="headerRow" dxfId="73"/>
      <tableStyleElement type="firstRowStripe" dxfId="72"/>
      <tableStyleElement type="secondRowStripe" dxfId="71"/>
    </tableStyle>
    <tableStyle name="Combined Monohulls-style" pivot="0" count="3" xr9:uid="{00000000-0011-0000-FFFF-FFFF06000000}">
      <tableStyleElement type="headerRow" dxfId="70"/>
      <tableStyleElement type="firstRowStripe" dxfId="69"/>
      <tableStyleElement type="secondRowStripe" dxfId="68"/>
    </tableStyle>
    <tableStyle name="Combined Catamarans-style" pivot="0" count="3" xr9:uid="{00000000-0011-0000-FFFF-FFFF07000000}">
      <tableStyleElement type="headerRow" dxfId="67"/>
      <tableStyleElement type="firstRowStripe" dxfId="66"/>
      <tableStyleElement type="secondRow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_7" displayName="Table_7" ref="A1:S2280" headerRowDxfId="64" dataDxfId="62" totalsRowDxfId="60" headerRowBorderDxfId="63" tableBorderDxfId="61">
  <autoFilter ref="A1:S2280" xr:uid="{00000000-0009-0000-0100-000007000000}">
    <filterColumn colId="0">
      <filters>
        <filter val="Delphia"/>
      </filters>
    </filterColumn>
  </autoFilter>
  <sortState xmlns:xlrd2="http://schemas.microsoft.com/office/spreadsheetml/2017/richdata2" ref="A67:O1765">
    <sortCondition ref="B1:B2280"/>
  </sortState>
  <tableColumns count="19">
    <tableColumn id="1" xr3:uid="{00000000-0010-0000-0000-000001000000}" name="Make" dataDxfId="59"/>
    <tableColumn id="2" xr3:uid="{00000000-0010-0000-0000-000002000000}" name="Variant" dataDxfId="58"/>
    <tableColumn id="3" xr3:uid="{00000000-0010-0000-0000-000003000000}" name="Length _x000a_(ft)" dataDxfId="57"/>
    <tableColumn id="4" xr3:uid="{00000000-0010-0000-0000-000004000000}" name="Geographic Region" dataDxfId="56"/>
    <tableColumn id="5" xr3:uid="{00000000-0010-0000-0000-000005000000}" name="Country/Region/State " dataDxfId="55"/>
    <tableColumn id="6" xr3:uid="{00000000-0010-0000-0000-000006000000}" name="Listing Price (USD)" dataDxfId="54"/>
    <tableColumn id="7" xr3:uid="{00000000-0010-0000-0000-000007000000}" name="Year" dataDxfId="53"/>
    <tableColumn id="8" xr3:uid="{00000000-0010-0000-0000-000008000000}" name="beam" dataDxfId="52" totalsRowDxfId="51"/>
    <tableColumn id="9" xr3:uid="{00000000-0010-0000-0000-000009000000}" name="draft" dataDxfId="50" totalsRowDxfId="49"/>
    <tableColumn id="10" xr3:uid="{00000000-0010-0000-0000-00000A000000}" name="displacement" dataDxfId="48" totalsRowDxfId="47"/>
    <tableColumn id="11" xr3:uid="{00000000-0010-0000-0000-00000B000000}" name="帆面积" dataDxfId="46" totalsRowDxfId="45"/>
    <tableColumn id="12" xr3:uid="{00000000-0010-0000-0000-00000C000000}" name="feul" dataDxfId="44" totalsRowDxfId="43"/>
    <tableColumn id="14" xr3:uid="{00000000-0010-0000-0000-00000E000000}" name="GDP/十亿美元" dataDxfId="42" totalsRowDxfId="41"/>
    <tableColumn id="15" xr3:uid="{00000000-0010-0000-0000-00000F000000}" name="人均个人消费" dataDxfId="40" totalsRowDxfId="39"/>
    <tableColumn id="16" xr3:uid="{00000000-0010-0000-0000-000010000000}" name="旅游业产值/百万美元" dataDxfId="38" totalsRowDxfId="37"/>
    <tableColumn id="19" xr3:uid="{359D300D-89A5-4402-9F11-E6474FDC9B42}" name="列1" dataDxfId="36" totalsRowDxfId="35">
      <calculatedColumnFormula>J2*22.739+12947.703*G2+1.856*N2-26169390+64750.3</calculatedColumnFormula>
    </tableColumn>
    <tableColumn id="20" xr3:uid="{F3B5CD76-39DD-4E4E-856E-5B59EA7F6545}" name="列2" dataDxfId="34" totalsRowDxfId="33">
      <calculatedColumnFormula>ABS(Table_7[[#This Row],[列1]]-Table_7[[#This Row],[Listing Price (USD)]])/Table_7[[#This Row],[Listing Price (USD)]]</calculatedColumnFormula>
    </tableColumn>
    <tableColumn id="21" xr3:uid="{3FD757EB-C19F-4CD5-BB0C-0044431A46DC}" name="列3" dataDxfId="32" totalsRowDxfId="31">
      <calculatedColumnFormula>(Table_7[[#This Row],[列2]]+Q969)/2</calculatedColumnFormula>
    </tableColumn>
    <tableColumn id="23" xr3:uid="{F6A2A0E3-681C-48F8-BA43-1C97BE64E53F}" name="列4" dataDxfId="30"/>
  </tableColumns>
  <tableStyleInfo name="Combined Monohul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_8" displayName="Table_8" ref="A1:P1128" headerRowDxfId="29" dataDxfId="27" totalsRowDxfId="25" headerRowBorderDxfId="28" tableBorderDxfId="26">
  <autoFilter ref="A1:P1128" xr:uid="{00000000-0009-0000-0100-000008000000}">
    <filterColumn colId="0">
      <filters>
        <filter val="Lagoon"/>
      </filters>
    </filterColumn>
  </autoFilter>
  <sortState xmlns:xlrd2="http://schemas.microsoft.com/office/spreadsheetml/2017/richdata2" ref="A2:P1123">
    <sortCondition ref="B1:B1128"/>
  </sortState>
  <tableColumns count="16">
    <tableColumn id="1" xr3:uid="{00000000-0010-0000-0100-000001000000}" name="Make" dataDxfId="24"/>
    <tableColumn id="2" xr3:uid="{00000000-0010-0000-0100-000002000000}" name="Variant" dataDxfId="23"/>
    <tableColumn id="3" xr3:uid="{00000000-0010-0000-0100-000003000000}" name="Length _x000a_(ft)" dataDxfId="22"/>
    <tableColumn id="4" xr3:uid="{00000000-0010-0000-0100-000004000000}" name="Geographic Region" dataDxfId="21"/>
    <tableColumn id="5" xr3:uid="{00000000-0010-0000-0100-000005000000}" name="Country/Region/State " dataDxfId="20"/>
    <tableColumn id="6" xr3:uid="{00000000-0010-0000-0100-000006000000}" name="Listing Price (USD)" dataDxfId="19"/>
    <tableColumn id="7" xr3:uid="{00000000-0010-0000-0100-000007000000}" name="Year" dataDxfId="18"/>
    <tableColumn id="8" xr3:uid="{00000000-0010-0000-0100-000008000000}" name="beam（ft）" dataDxfId="17" totalsRowDxfId="16"/>
    <tableColumn id="9" xr3:uid="{00000000-0010-0000-0100-000009000000}" name="draft(ft)" dataDxfId="15" totalsRowDxfId="14"/>
    <tableColumn id="10" xr3:uid="{00000000-0010-0000-0100-00000A000000}" name="displacement(kg)" dataDxfId="13" totalsRowDxfId="12"/>
    <tableColumn id="11" xr3:uid="{00000000-0010-0000-0100-00000B000000}" name="帆面积(ft2)" dataDxfId="11" totalsRowDxfId="10"/>
    <tableColumn id="12" xr3:uid="{00000000-0010-0000-0100-00000C000000}" name="feul(L)" dataDxfId="9" totalsRowDxfId="8"/>
    <tableColumn id="13" xr3:uid="{00000000-0010-0000-0100-00000D000000}" name="headroom(m)" dataDxfId="7" totalsRowDxfId="6">
      <calculatedColumnFormula>RAND()*0.2+1.85</calculatedColumnFormula>
    </tableColumn>
    <tableColumn id="14" xr3:uid="{00000000-0010-0000-0100-00000E000000}" name="GDP/十亿美元" dataDxfId="5" totalsRowDxfId="4"/>
    <tableColumn id="15" xr3:uid="{00000000-0010-0000-0100-00000F000000}" name="人均个人消费" dataDxfId="3" totalsRowDxfId="2"/>
    <tableColumn id="16" xr3:uid="{00000000-0010-0000-0100-000010000000}" name="旅游业产值/百万美元" dataDxfId="1" totalsRowDxfId="0"/>
  </tableColumns>
  <tableStyleInfo name="Combined Catamara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80"/>
  <sheetViews>
    <sheetView zoomScale="68" zoomScaleNormal="73" workbookViewId="0">
      <selection activeCell="E2320" sqref="E2320"/>
    </sheetView>
  </sheetViews>
  <sheetFormatPr defaultColWidth="14.46484375" defaultRowHeight="14.25" x14ac:dyDescent="0.45"/>
  <cols>
    <col min="1" max="1" width="12.46484375" bestFit="1" customWidth="1"/>
    <col min="2" max="2" width="26.06640625" bestFit="1" customWidth="1"/>
    <col min="3" max="3" width="9" style="17" bestFit="1" customWidth="1"/>
    <col min="4" max="4" width="11.33203125" customWidth="1"/>
    <col min="5" max="5" width="28" style="42" bestFit="1" customWidth="1"/>
    <col min="6" max="6" width="11.59765625" style="60" customWidth="1"/>
    <col min="7" max="7" width="8" style="33" customWidth="1"/>
    <col min="8" max="10" width="9.59765625" style="27" customWidth="1"/>
    <col min="11" max="11" width="9.59765625" style="28" customWidth="1"/>
    <col min="12" max="12" width="9.59765625" style="27" customWidth="1"/>
    <col min="13" max="18" width="9.59765625" customWidth="1"/>
  </cols>
  <sheetData>
    <row r="1" spans="1:19" s="10" customFormat="1" ht="42.75" x14ac:dyDescent="0.45">
      <c r="A1" s="11" t="s">
        <v>0</v>
      </c>
      <c r="B1" s="12" t="s">
        <v>465</v>
      </c>
      <c r="C1" s="21" t="s">
        <v>468</v>
      </c>
      <c r="D1" s="13" t="s">
        <v>466</v>
      </c>
      <c r="E1" s="12" t="s">
        <v>467</v>
      </c>
      <c r="F1" s="54" t="s">
        <v>469</v>
      </c>
      <c r="G1" s="32" t="s">
        <v>1</v>
      </c>
      <c r="H1" s="26" t="s">
        <v>535</v>
      </c>
      <c r="I1" s="26" t="s">
        <v>536</v>
      </c>
      <c r="J1" s="26" t="s">
        <v>537</v>
      </c>
      <c r="K1" s="30" t="s">
        <v>538</v>
      </c>
      <c r="L1" s="26" t="s">
        <v>539</v>
      </c>
      <c r="M1" s="37" t="s">
        <v>549</v>
      </c>
      <c r="N1" s="37" t="s">
        <v>550</v>
      </c>
      <c r="O1" s="37" t="s">
        <v>551</v>
      </c>
      <c r="P1" s="61" t="s">
        <v>553</v>
      </c>
      <c r="Q1" s="61" t="s">
        <v>554</v>
      </c>
      <c r="R1" s="61" t="s">
        <v>558</v>
      </c>
      <c r="S1" s="61" t="s">
        <v>559</v>
      </c>
    </row>
    <row r="2" spans="1:19" hidden="1" x14ac:dyDescent="0.45">
      <c r="A2" s="1" t="s">
        <v>281</v>
      </c>
      <c r="B2" s="2">
        <v>12</v>
      </c>
      <c r="C2" s="19">
        <v>39</v>
      </c>
      <c r="D2" s="3" t="s">
        <v>460</v>
      </c>
      <c r="E2" s="2" t="s">
        <v>15</v>
      </c>
      <c r="F2" s="55">
        <v>182251</v>
      </c>
      <c r="G2" s="31">
        <v>2011</v>
      </c>
      <c r="H2" s="44">
        <v>10.5</v>
      </c>
      <c r="I2" s="44">
        <v>7.87</v>
      </c>
      <c r="J2" s="44">
        <v>4800</v>
      </c>
      <c r="K2" s="44">
        <v>882</v>
      </c>
      <c r="L2" s="44">
        <v>53</v>
      </c>
      <c r="M2" s="27">
        <v>1276.9626856482525</v>
      </c>
      <c r="N2" s="27">
        <v>21333.9</v>
      </c>
      <c r="O2" s="27">
        <v>4753.54</v>
      </c>
      <c r="P2" s="52">
        <f t="shared" ref="P2:P65" si="0">J2*22.739+12947.703*G2+1.856*N2-26169390+64750.3</f>
        <v>81933.95139999986</v>
      </c>
      <c r="Q2" s="52">
        <f>ABS(Table_7[[#This Row],[列1]]-Table_7[[#This Row],[Listing Price (USD)]])/Table_7[[#This Row],[Listing Price (USD)]]</f>
        <v>0.55043346044740571</v>
      </c>
      <c r="R2" s="52">
        <f>(Table_7[[#This Row],[列2]]+Q969)/2</f>
        <v>0.36142280642625135</v>
      </c>
      <c r="S2" s="72"/>
    </row>
    <row r="3" spans="1:19" hidden="1" x14ac:dyDescent="0.45">
      <c r="A3" s="1" t="s">
        <v>281</v>
      </c>
      <c r="B3" s="2">
        <v>12</v>
      </c>
      <c r="C3" s="19">
        <v>39</v>
      </c>
      <c r="D3" s="3" t="s">
        <v>460</v>
      </c>
      <c r="E3" s="2" t="s">
        <v>15</v>
      </c>
      <c r="F3" s="55">
        <v>230792</v>
      </c>
      <c r="G3" s="15">
        <v>2013</v>
      </c>
      <c r="H3" s="44">
        <v>10.5</v>
      </c>
      <c r="I3" s="44">
        <v>7.87</v>
      </c>
      <c r="J3" s="44">
        <v>4800</v>
      </c>
      <c r="K3" s="44">
        <v>882</v>
      </c>
      <c r="L3" s="44">
        <v>53</v>
      </c>
      <c r="M3" s="27">
        <v>1276.9626856482525</v>
      </c>
      <c r="N3" s="27">
        <v>21333.9</v>
      </c>
      <c r="O3" s="27">
        <v>4753.54</v>
      </c>
      <c r="P3" s="51">
        <f t="shared" si="0"/>
        <v>107829.35739999935</v>
      </c>
      <c r="Q3" s="51">
        <f>ABS(Table_7[[#This Row],[列1]]-Table_7[[#This Row],[Listing Price (USD)]])/Table_7[[#This Row],[Listing Price (USD)]]</f>
        <v>0.5327855497590932</v>
      </c>
      <c r="R3" s="51">
        <f>(Table_7[[#This Row],[列2]]+Q970)/2</f>
        <v>0.89499284514402366</v>
      </c>
      <c r="S3" s="71"/>
    </row>
    <row r="4" spans="1:19" hidden="1" x14ac:dyDescent="0.45">
      <c r="A4" s="1" t="s">
        <v>281</v>
      </c>
      <c r="B4" s="2">
        <v>12</v>
      </c>
      <c r="C4" s="19">
        <v>39</v>
      </c>
      <c r="D4" s="3" t="s">
        <v>460</v>
      </c>
      <c r="E4" s="2" t="s">
        <v>15</v>
      </c>
      <c r="F4" s="55">
        <v>229636</v>
      </c>
      <c r="G4" s="15">
        <v>2013</v>
      </c>
      <c r="H4" s="44">
        <v>10.5</v>
      </c>
      <c r="I4" s="44">
        <v>7.87</v>
      </c>
      <c r="J4" s="44">
        <v>4800</v>
      </c>
      <c r="K4" s="44">
        <v>882</v>
      </c>
      <c r="L4" s="44">
        <v>53</v>
      </c>
      <c r="M4" s="27">
        <v>1276.9626856482525</v>
      </c>
      <c r="N4" s="27">
        <v>21333.9</v>
      </c>
      <c r="O4" s="27">
        <v>4753.54</v>
      </c>
      <c r="P4" s="51">
        <f t="shared" si="0"/>
        <v>107829.35739999935</v>
      </c>
      <c r="Q4" s="51">
        <f>ABS(Table_7[[#This Row],[列1]]-Table_7[[#This Row],[Listing Price (USD)]])/Table_7[[#This Row],[Listing Price (USD)]]</f>
        <v>0.53043356703653022</v>
      </c>
      <c r="R4" s="51">
        <f>(Table_7[[#This Row],[列2]]+Q971)/2</f>
        <v>0.46464476042754127</v>
      </c>
      <c r="S4" s="71"/>
    </row>
    <row r="5" spans="1:19" hidden="1" x14ac:dyDescent="0.45">
      <c r="A5" s="1" t="s">
        <v>281</v>
      </c>
      <c r="B5" s="2">
        <v>16</v>
      </c>
      <c r="C5" s="19">
        <v>52</v>
      </c>
      <c r="D5" s="3" t="s">
        <v>460</v>
      </c>
      <c r="E5" s="2" t="s">
        <v>15</v>
      </c>
      <c r="F5" s="55">
        <v>485898</v>
      </c>
      <c r="G5" s="15">
        <v>2012</v>
      </c>
      <c r="H5" s="44">
        <v>14.11</v>
      </c>
      <c r="I5" s="44">
        <v>8.86</v>
      </c>
      <c r="J5" s="44">
        <v>13000</v>
      </c>
      <c r="K5" s="44">
        <v>1378.86</v>
      </c>
      <c r="L5" s="44">
        <v>200</v>
      </c>
      <c r="M5" s="27">
        <v>1276.9626856482525</v>
      </c>
      <c r="N5" s="27">
        <v>21333.9</v>
      </c>
      <c r="O5" s="27">
        <v>4753.54</v>
      </c>
      <c r="P5" s="51">
        <f t="shared" si="0"/>
        <v>281341.4544000022</v>
      </c>
      <c r="Q5" s="51">
        <f>ABS(Table_7[[#This Row],[列1]]-Table_7[[#This Row],[Listing Price (USD)]])/Table_7[[#This Row],[Listing Price (USD)]]</f>
        <v>0.42098659718705944</v>
      </c>
      <c r="R5" s="51">
        <f>(Table_7[[#This Row],[列2]]+Q972)/2</f>
        <v>0.49735112234239537</v>
      </c>
      <c r="S5" s="71"/>
    </row>
    <row r="6" spans="1:19" hidden="1" x14ac:dyDescent="0.45">
      <c r="A6" s="1" t="s">
        <v>281</v>
      </c>
      <c r="B6" s="2">
        <v>16</v>
      </c>
      <c r="C6" s="19">
        <v>52</v>
      </c>
      <c r="D6" s="3" t="s">
        <v>460</v>
      </c>
      <c r="E6" s="2" t="s">
        <v>15</v>
      </c>
      <c r="F6" s="55">
        <v>485879</v>
      </c>
      <c r="G6" s="15">
        <v>2013</v>
      </c>
      <c r="H6" s="44">
        <v>14.11</v>
      </c>
      <c r="I6" s="44">
        <v>8.86</v>
      </c>
      <c r="J6" s="44">
        <v>13000</v>
      </c>
      <c r="K6" s="44">
        <v>1378.86</v>
      </c>
      <c r="L6" s="44">
        <v>200</v>
      </c>
      <c r="M6" s="27">
        <v>1276.9626856482525</v>
      </c>
      <c r="N6" s="27">
        <v>21333.9</v>
      </c>
      <c r="O6" s="27">
        <v>4753.54</v>
      </c>
      <c r="P6" s="51">
        <f t="shared" si="0"/>
        <v>294289.15740000008</v>
      </c>
      <c r="Q6" s="51">
        <f>ABS(Table_7[[#This Row],[列1]]-Table_7[[#This Row],[Listing Price (USD)]])/Table_7[[#This Row],[Listing Price (USD)]]</f>
        <v>0.39431595644182998</v>
      </c>
      <c r="R6" s="51">
        <f>(Table_7[[#This Row],[列2]]+Q973)/2</f>
        <v>0.32071088631243272</v>
      </c>
      <c r="S6" s="71"/>
    </row>
    <row r="7" spans="1:19" hidden="1" x14ac:dyDescent="0.45">
      <c r="A7" s="1" t="s">
        <v>126</v>
      </c>
      <c r="B7" s="3">
        <v>37</v>
      </c>
      <c r="C7" s="19">
        <v>36</v>
      </c>
      <c r="D7" s="3" t="s">
        <v>459</v>
      </c>
      <c r="E7" s="2" t="s">
        <v>463</v>
      </c>
      <c r="F7" s="55">
        <v>118000</v>
      </c>
      <c r="G7" s="15">
        <v>2014</v>
      </c>
      <c r="H7" s="44">
        <v>11.58</v>
      </c>
      <c r="I7" s="44">
        <v>5.41</v>
      </c>
      <c r="J7" s="44">
        <v>5126</v>
      </c>
      <c r="K7" s="44">
        <v>586</v>
      </c>
      <c r="L7" s="44">
        <v>110</v>
      </c>
      <c r="M7" s="27">
        <v>2762.2330000000002</v>
      </c>
      <c r="N7" s="27">
        <v>50018</v>
      </c>
      <c r="O7" s="27">
        <v>8897.94</v>
      </c>
      <c r="P7" s="51">
        <f t="shared" si="0"/>
        <v>181427.66400000005</v>
      </c>
      <c r="Q7" s="51">
        <f>ABS(Table_7[[#This Row],[列1]]-Table_7[[#This Row],[Listing Price (USD)]])/Table_7[[#This Row],[Listing Price (USD)]]</f>
        <v>0.53752257627118682</v>
      </c>
      <c r="R7" s="51">
        <f>(Table_7[[#This Row],[列2]]+Q974)/2</f>
        <v>0.41290143672907431</v>
      </c>
      <c r="S7" s="71"/>
    </row>
    <row r="8" spans="1:19" hidden="1" x14ac:dyDescent="0.45">
      <c r="A8" s="1" t="s">
        <v>189</v>
      </c>
      <c r="B8" s="3">
        <v>38</v>
      </c>
      <c r="C8" s="19">
        <v>38</v>
      </c>
      <c r="D8" s="3" t="s">
        <v>461</v>
      </c>
      <c r="E8" s="2" t="s">
        <v>462</v>
      </c>
      <c r="F8" s="55">
        <v>105000</v>
      </c>
      <c r="G8" s="15">
        <v>2007</v>
      </c>
      <c r="H8" s="45">
        <v>12.92</v>
      </c>
      <c r="I8" s="45">
        <v>6.5</v>
      </c>
      <c r="J8" s="45">
        <v>8320</v>
      </c>
      <c r="K8" s="45">
        <v>991</v>
      </c>
      <c r="L8" s="45">
        <v>132</v>
      </c>
      <c r="M8" s="27">
        <v>1090.5153897494101</v>
      </c>
      <c r="N8" s="27">
        <v>6371.4</v>
      </c>
      <c r="O8" s="27">
        <v>1782.16</v>
      </c>
      <c r="P8" s="51">
        <f t="shared" si="0"/>
        <v>82414.01939999983</v>
      </c>
      <c r="Q8" s="51">
        <f>ABS(Table_7[[#This Row],[列1]]-Table_7[[#This Row],[Listing Price (USD)]])/Table_7[[#This Row],[Listing Price (USD)]]</f>
        <v>0.21510457714285877</v>
      </c>
      <c r="R8" s="51">
        <f>(Table_7[[#This Row],[列2]]+Q975)/2</f>
        <v>0.22706840706224912</v>
      </c>
      <c r="S8" s="71"/>
    </row>
    <row r="9" spans="1:19" hidden="1" x14ac:dyDescent="0.45">
      <c r="A9" s="1" t="s">
        <v>189</v>
      </c>
      <c r="B9" s="2">
        <v>38</v>
      </c>
      <c r="C9" s="19">
        <v>38</v>
      </c>
      <c r="D9" s="3" t="s">
        <v>460</v>
      </c>
      <c r="E9" s="2" t="s">
        <v>533</v>
      </c>
      <c r="F9" s="55">
        <v>95961</v>
      </c>
      <c r="G9" s="15">
        <v>2006</v>
      </c>
      <c r="H9" s="45">
        <v>12.92</v>
      </c>
      <c r="I9" s="45">
        <v>6.5</v>
      </c>
      <c r="J9" s="45">
        <v>8320</v>
      </c>
      <c r="K9" s="45">
        <v>991</v>
      </c>
      <c r="L9" s="45">
        <v>132</v>
      </c>
      <c r="M9" s="27">
        <v>425.85228189999998</v>
      </c>
      <c r="N9" s="27">
        <v>30019.56</v>
      </c>
      <c r="O9" s="27">
        <v>1758.95</v>
      </c>
      <c r="P9" s="51">
        <f t="shared" si="0"/>
        <v>113357.30135999918</v>
      </c>
      <c r="Q9" s="51">
        <f>ABS(Table_7[[#This Row],[列1]]-Table_7[[#This Row],[Listing Price (USD)]])/Table_7[[#This Row],[Listing Price (USD)]]</f>
        <v>0.1812851195798208</v>
      </c>
      <c r="R9" s="51">
        <f>(Table_7[[#This Row],[列2]]+Q976)/2</f>
        <v>0.24004298788090478</v>
      </c>
      <c r="S9" s="71"/>
    </row>
    <row r="10" spans="1:19" hidden="1" x14ac:dyDescent="0.45">
      <c r="A10" s="1" t="s">
        <v>189</v>
      </c>
      <c r="B10" s="3">
        <v>38</v>
      </c>
      <c r="C10" s="19">
        <v>38</v>
      </c>
      <c r="D10" s="3" t="s">
        <v>459</v>
      </c>
      <c r="E10" s="2" t="s">
        <v>464</v>
      </c>
      <c r="F10" s="55">
        <v>109700</v>
      </c>
      <c r="G10" s="15">
        <v>2007</v>
      </c>
      <c r="H10" s="45">
        <v>12.92</v>
      </c>
      <c r="I10" s="45">
        <v>6.5</v>
      </c>
      <c r="J10" s="45">
        <v>8320</v>
      </c>
      <c r="K10" s="45">
        <v>991</v>
      </c>
      <c r="L10" s="45">
        <v>132</v>
      </c>
      <c r="M10" s="27">
        <v>3020.1734000000001</v>
      </c>
      <c r="N10" s="27">
        <v>46802</v>
      </c>
      <c r="O10" s="27">
        <v>122950</v>
      </c>
      <c r="P10" s="51">
        <f t="shared" si="0"/>
        <v>157453.21299999877</v>
      </c>
      <c r="Q10" s="51">
        <f>ABS(Table_7[[#This Row],[列1]]-Table_7[[#This Row],[Listing Price (USD)]])/Table_7[[#This Row],[Listing Price (USD)]]</f>
        <v>0.43530731996352567</v>
      </c>
      <c r="R10" s="51">
        <f>(Table_7[[#This Row],[列2]]+Q977)/2</f>
        <v>0.24804902523258288</v>
      </c>
      <c r="S10" s="71"/>
    </row>
    <row r="11" spans="1:19" hidden="1" x14ac:dyDescent="0.45">
      <c r="A11" s="1" t="s">
        <v>189</v>
      </c>
      <c r="B11" s="3">
        <v>38</v>
      </c>
      <c r="C11" s="19">
        <v>38</v>
      </c>
      <c r="D11" s="3" t="s">
        <v>459</v>
      </c>
      <c r="E11" s="2" t="s">
        <v>464</v>
      </c>
      <c r="F11" s="55">
        <v>135000</v>
      </c>
      <c r="G11" s="15">
        <v>2009</v>
      </c>
      <c r="H11" s="45">
        <v>12.92</v>
      </c>
      <c r="I11" s="45">
        <v>6.5</v>
      </c>
      <c r="J11" s="45">
        <v>8320</v>
      </c>
      <c r="K11" s="45">
        <v>991</v>
      </c>
      <c r="L11" s="45">
        <v>132</v>
      </c>
      <c r="M11" s="27">
        <v>3020.1734000000001</v>
      </c>
      <c r="N11" s="27">
        <v>46802</v>
      </c>
      <c r="O11" s="27">
        <v>122950</v>
      </c>
      <c r="P11" s="51">
        <f t="shared" si="0"/>
        <v>183348.61899999826</v>
      </c>
      <c r="Q11" s="51">
        <f>ABS(Table_7[[#This Row],[列1]]-Table_7[[#This Row],[Listing Price (USD)]])/Table_7[[#This Row],[Listing Price (USD)]]</f>
        <v>0.35813791851850563</v>
      </c>
      <c r="R11" s="51">
        <f>(Table_7[[#This Row],[列2]]+Q978)/2</f>
        <v>0.19298751606447481</v>
      </c>
      <c r="S11" s="71"/>
    </row>
    <row r="12" spans="1:19" hidden="1" x14ac:dyDescent="0.45">
      <c r="A12" s="1" t="s">
        <v>189</v>
      </c>
      <c r="B12" s="3">
        <v>38</v>
      </c>
      <c r="C12" s="19">
        <v>38</v>
      </c>
      <c r="D12" s="3" t="s">
        <v>459</v>
      </c>
      <c r="E12" s="2" t="s">
        <v>463</v>
      </c>
      <c r="F12" s="55">
        <v>95000</v>
      </c>
      <c r="G12" s="15">
        <v>2006</v>
      </c>
      <c r="H12" s="45">
        <v>12.92</v>
      </c>
      <c r="I12" s="45">
        <v>6.5</v>
      </c>
      <c r="J12" s="45">
        <v>8320</v>
      </c>
      <c r="K12" s="45">
        <v>991</v>
      </c>
      <c r="L12" s="45">
        <v>132</v>
      </c>
      <c r="M12" s="27">
        <v>2762.2330000000002</v>
      </c>
      <c r="N12" s="27">
        <v>50018</v>
      </c>
      <c r="O12" s="27">
        <v>8897.94</v>
      </c>
      <c r="P12" s="51">
        <f t="shared" si="0"/>
        <v>150474.40599999874</v>
      </c>
      <c r="Q12" s="51">
        <f>ABS(Table_7[[#This Row],[列1]]-Table_7[[#This Row],[Listing Price (USD)]])/Table_7[[#This Row],[Listing Price (USD)]]</f>
        <v>0.5839411157894604</v>
      </c>
      <c r="R12" s="51">
        <f>(Table_7[[#This Row],[列2]]+Q979)/2</f>
        <v>0.40090410709881641</v>
      </c>
      <c r="S12" s="71"/>
    </row>
    <row r="13" spans="1:19" hidden="1" x14ac:dyDescent="0.45">
      <c r="A13" s="1" t="s">
        <v>269</v>
      </c>
      <c r="B13" s="3">
        <v>38</v>
      </c>
      <c r="C13" s="19">
        <v>38</v>
      </c>
      <c r="D13" s="3" t="s">
        <v>459</v>
      </c>
      <c r="E13" s="2" t="s">
        <v>319</v>
      </c>
      <c r="F13" s="55">
        <v>138500</v>
      </c>
      <c r="G13" s="15">
        <v>2013</v>
      </c>
      <c r="H13" s="44">
        <v>11.88</v>
      </c>
      <c r="I13" s="44">
        <v>7.48</v>
      </c>
      <c r="J13" s="44">
        <v>6500</v>
      </c>
      <c r="K13" s="44">
        <v>951</v>
      </c>
      <c r="L13" s="44">
        <v>98</v>
      </c>
      <c r="M13" s="27">
        <v>1116.7267999999999</v>
      </c>
      <c r="N13" s="27">
        <v>44269</v>
      </c>
      <c r="O13" s="27">
        <v>61343.7</v>
      </c>
      <c r="P13" s="51">
        <f t="shared" si="0"/>
        <v>189053.20299999713</v>
      </c>
      <c r="Q13" s="51">
        <f>ABS(Table_7[[#This Row],[列1]]-Table_7[[#This Row],[Listing Price (USD)]])/Table_7[[#This Row],[Listing Price (USD)]]</f>
        <v>0.36500507581225361</v>
      </c>
      <c r="R13" s="51">
        <f>(Table_7[[#This Row],[列2]]+Q980)/2</f>
        <v>0.31796597051806974</v>
      </c>
      <c r="S13" s="71"/>
    </row>
    <row r="14" spans="1:19" hidden="1" x14ac:dyDescent="0.45">
      <c r="A14" s="1" t="s">
        <v>269</v>
      </c>
      <c r="B14" s="3">
        <v>38</v>
      </c>
      <c r="C14" s="19">
        <v>38</v>
      </c>
      <c r="D14" s="3" t="s">
        <v>459</v>
      </c>
      <c r="E14" s="2" t="s">
        <v>482</v>
      </c>
      <c r="F14" s="55">
        <v>135000</v>
      </c>
      <c r="G14" s="15">
        <v>2013</v>
      </c>
      <c r="H14" s="44">
        <v>11.88</v>
      </c>
      <c r="I14" s="44">
        <v>7.48</v>
      </c>
      <c r="J14" s="44">
        <v>6500</v>
      </c>
      <c r="K14" s="44">
        <v>951</v>
      </c>
      <c r="L14" s="44">
        <v>98</v>
      </c>
      <c r="M14" s="27">
        <v>1740.8046999999999</v>
      </c>
      <c r="N14" s="27">
        <v>47930</v>
      </c>
      <c r="O14" s="27">
        <v>70426.880000000005</v>
      </c>
      <c r="P14" s="51">
        <f t="shared" si="0"/>
        <v>195848.01899999677</v>
      </c>
      <c r="Q14" s="51">
        <f>ABS(Table_7[[#This Row],[列1]]-Table_7[[#This Row],[Listing Price (USD)]])/Table_7[[#This Row],[Listing Price (USD)]]</f>
        <v>0.45072606666664272</v>
      </c>
      <c r="R14" s="51">
        <f>(Table_7[[#This Row],[列2]]+Q981)/2</f>
        <v>0.47843162347556478</v>
      </c>
      <c r="S14" s="71"/>
    </row>
    <row r="15" spans="1:19" hidden="1" x14ac:dyDescent="0.45">
      <c r="A15" s="1" t="s">
        <v>189</v>
      </c>
      <c r="B15" s="3">
        <v>38</v>
      </c>
      <c r="C15" s="19">
        <v>38</v>
      </c>
      <c r="D15" s="3" t="s">
        <v>459</v>
      </c>
      <c r="E15" s="2" t="s">
        <v>319</v>
      </c>
      <c r="F15" s="55">
        <v>119000</v>
      </c>
      <c r="G15" s="15">
        <v>2005</v>
      </c>
      <c r="H15" s="45">
        <v>12.92</v>
      </c>
      <c r="I15" s="45">
        <v>6.5</v>
      </c>
      <c r="J15" s="45">
        <v>8320</v>
      </c>
      <c r="K15" s="45">
        <v>991</v>
      </c>
      <c r="L15" s="45">
        <v>132</v>
      </c>
      <c r="M15" s="27">
        <v>1116.7267999999999</v>
      </c>
      <c r="N15" s="27">
        <v>44269</v>
      </c>
      <c r="O15" s="27">
        <v>61343.7</v>
      </c>
      <c r="P15" s="51">
        <f t="shared" si="0"/>
        <v>126856.55899999962</v>
      </c>
      <c r="Q15" s="51">
        <f>ABS(Table_7[[#This Row],[列1]]-Table_7[[#This Row],[Listing Price (USD)]])/Table_7[[#This Row],[Listing Price (USD)]]</f>
        <v>6.6021504201677447E-2</v>
      </c>
      <c r="R15" s="51">
        <f>(Table_7[[#This Row],[列2]]+Q982)/2</f>
        <v>0.23557526718316177</v>
      </c>
      <c r="S15" s="71"/>
    </row>
    <row r="16" spans="1:19" hidden="1" x14ac:dyDescent="0.45">
      <c r="A16" s="1" t="s">
        <v>189</v>
      </c>
      <c r="B16" s="3">
        <v>38</v>
      </c>
      <c r="C16" s="19">
        <v>38</v>
      </c>
      <c r="D16" s="3" t="s">
        <v>459</v>
      </c>
      <c r="E16" s="2" t="s">
        <v>479</v>
      </c>
      <c r="F16" s="55">
        <v>69000</v>
      </c>
      <c r="G16" s="15">
        <v>2005</v>
      </c>
      <c r="H16" s="45">
        <v>12.92</v>
      </c>
      <c r="I16" s="45">
        <v>6.5</v>
      </c>
      <c r="J16" s="45">
        <v>8320</v>
      </c>
      <c r="K16" s="45">
        <v>991</v>
      </c>
      <c r="L16" s="45">
        <v>132</v>
      </c>
      <c r="M16" s="27">
        <v>41.0931</v>
      </c>
      <c r="N16" s="27">
        <v>43658</v>
      </c>
      <c r="O16" s="27">
        <v>15144.94</v>
      </c>
      <c r="P16" s="51">
        <f t="shared" si="0"/>
        <v>125722.54300000072</v>
      </c>
      <c r="Q16" s="51">
        <f>ABS(Table_7[[#This Row],[列1]]-Table_7[[#This Row],[Listing Price (USD)]])/Table_7[[#This Row],[Listing Price (USD)]]</f>
        <v>0.82206584057972054</v>
      </c>
      <c r="R16" s="51">
        <f>(Table_7[[#This Row],[列2]]+Q983)/2</f>
        <v>0.58192787080643937</v>
      </c>
      <c r="S16" s="71"/>
    </row>
    <row r="17" spans="1:19" hidden="1" x14ac:dyDescent="0.45">
      <c r="A17" s="1" t="s">
        <v>276</v>
      </c>
      <c r="B17" s="2">
        <v>38</v>
      </c>
      <c r="C17" s="19">
        <v>39</v>
      </c>
      <c r="D17" s="3" t="s">
        <v>460</v>
      </c>
      <c r="E17" s="2" t="s">
        <v>3</v>
      </c>
      <c r="F17" s="55">
        <v>346474</v>
      </c>
      <c r="G17" s="15">
        <v>2012</v>
      </c>
      <c r="H17" s="44">
        <v>13</v>
      </c>
      <c r="I17" s="44">
        <v>8.5</v>
      </c>
      <c r="J17" s="44">
        <v>9921</v>
      </c>
      <c r="K17" s="44">
        <v>770</v>
      </c>
      <c r="L17" s="44">
        <v>204</v>
      </c>
      <c r="M17" s="27">
        <v>2639.0087016482562</v>
      </c>
      <c r="N17" s="27">
        <v>30468.7</v>
      </c>
      <c r="O17" s="27">
        <v>62827.83</v>
      </c>
      <c r="P17" s="51">
        <f t="shared" si="0"/>
        <v>228282.26220000087</v>
      </c>
      <c r="Q17" s="51">
        <f>ABS(Table_7[[#This Row],[列1]]-Table_7[[#This Row],[Listing Price (USD)]])/Table_7[[#This Row],[Listing Price (USD)]]</f>
        <v>0.34112729324566671</v>
      </c>
      <c r="R17" s="51">
        <f>(Table_7[[#This Row],[列2]]+Q984)/2</f>
        <v>0.34846749363345453</v>
      </c>
      <c r="S17" s="71"/>
    </row>
    <row r="18" spans="1:19" hidden="1" x14ac:dyDescent="0.45">
      <c r="A18" s="1" t="s">
        <v>276</v>
      </c>
      <c r="B18" s="2">
        <v>38</v>
      </c>
      <c r="C18" s="19">
        <v>39</v>
      </c>
      <c r="D18" s="3" t="s">
        <v>460</v>
      </c>
      <c r="E18" s="2" t="s">
        <v>503</v>
      </c>
      <c r="F18" s="55">
        <v>279845</v>
      </c>
      <c r="G18" s="15">
        <v>2010</v>
      </c>
      <c r="H18" s="44">
        <v>13</v>
      </c>
      <c r="I18" s="44">
        <v>8.5</v>
      </c>
      <c r="J18" s="44">
        <v>9921</v>
      </c>
      <c r="K18" s="44">
        <v>770</v>
      </c>
      <c r="L18" s="44">
        <v>204</v>
      </c>
      <c r="M18" s="27">
        <v>2704.6091600881505</v>
      </c>
      <c r="N18" s="38">
        <v>33874.199999999997</v>
      </c>
      <c r="O18" s="27">
        <v>12220.246359999999</v>
      </c>
      <c r="P18" s="51">
        <f t="shared" si="0"/>
        <v>208707.46419999673</v>
      </c>
      <c r="Q18" s="51">
        <f>ABS(Table_7[[#This Row],[列1]]-Table_7[[#This Row],[Listing Price (USD)]])/Table_7[[#This Row],[Listing Price (USD)]]</f>
        <v>0.25420334756741508</v>
      </c>
      <c r="R18" s="51">
        <f>(Table_7[[#This Row],[列2]]+Q985)/2</f>
        <v>0.40499202794084854</v>
      </c>
      <c r="S18" s="71"/>
    </row>
    <row r="19" spans="1:19" hidden="1" x14ac:dyDescent="0.45">
      <c r="A19" s="1" t="s">
        <v>189</v>
      </c>
      <c r="B19" s="3">
        <v>38</v>
      </c>
      <c r="C19" s="19">
        <v>38</v>
      </c>
      <c r="D19" s="3" t="s">
        <v>459</v>
      </c>
      <c r="E19" s="2" t="s">
        <v>491</v>
      </c>
      <c r="F19" s="55">
        <v>105000</v>
      </c>
      <c r="G19" s="15">
        <v>2008</v>
      </c>
      <c r="H19" s="45">
        <v>12.92</v>
      </c>
      <c r="I19" s="45">
        <v>6.5</v>
      </c>
      <c r="J19" s="45">
        <v>8320</v>
      </c>
      <c r="K19" s="45">
        <v>991</v>
      </c>
      <c r="L19" s="45">
        <v>132</v>
      </c>
      <c r="M19" s="27">
        <v>585.15030000000002</v>
      </c>
      <c r="N19" s="27">
        <v>51342</v>
      </c>
      <c r="O19" s="27">
        <v>21968.32</v>
      </c>
      <c r="P19" s="51">
        <f t="shared" si="0"/>
        <v>178827.15599999874</v>
      </c>
      <c r="Q19" s="51">
        <f>ABS(Table_7[[#This Row],[列1]]-Table_7[[#This Row],[Listing Price (USD)]])/Table_7[[#This Row],[Listing Price (USD)]]</f>
        <v>0.70311577142855941</v>
      </c>
      <c r="R19" s="51">
        <f>(Table_7[[#This Row],[列2]]+Q986)/2</f>
        <v>0.74469160668704648</v>
      </c>
      <c r="S19" s="71"/>
    </row>
    <row r="20" spans="1:19" hidden="1" x14ac:dyDescent="0.45">
      <c r="A20" s="1" t="s">
        <v>189</v>
      </c>
      <c r="B20" s="3">
        <v>38</v>
      </c>
      <c r="C20" s="19">
        <v>38</v>
      </c>
      <c r="D20" s="3" t="s">
        <v>459</v>
      </c>
      <c r="E20" s="2" t="s">
        <v>506</v>
      </c>
      <c r="F20" s="55">
        <v>99000</v>
      </c>
      <c r="G20" s="15">
        <v>2007</v>
      </c>
      <c r="H20" s="45">
        <v>12.92</v>
      </c>
      <c r="I20" s="45">
        <v>6.5</v>
      </c>
      <c r="J20" s="45">
        <v>8320</v>
      </c>
      <c r="K20" s="45">
        <v>991</v>
      </c>
      <c r="L20" s="45">
        <v>132</v>
      </c>
      <c r="M20" s="27">
        <v>520.10530000000006</v>
      </c>
      <c r="N20" s="27">
        <v>40922</v>
      </c>
      <c r="O20" s="27">
        <v>17669.32</v>
      </c>
      <c r="P20" s="51">
        <f t="shared" si="0"/>
        <v>146539.9330000013</v>
      </c>
      <c r="Q20" s="51">
        <f>ABS(Table_7[[#This Row],[列1]]-Table_7[[#This Row],[Listing Price (USD)]])/Table_7[[#This Row],[Listing Price (USD)]]</f>
        <v>0.48020134343435655</v>
      </c>
      <c r="R20" s="51">
        <f>(Table_7[[#This Row],[列2]]+Q987)/2</f>
        <v>0.36961463036522979</v>
      </c>
      <c r="S20" s="71"/>
    </row>
    <row r="21" spans="1:19" hidden="1" x14ac:dyDescent="0.45">
      <c r="A21" s="1" t="s">
        <v>189</v>
      </c>
      <c r="B21" s="3">
        <v>38</v>
      </c>
      <c r="C21" s="19">
        <v>38</v>
      </c>
      <c r="D21" s="3" t="s">
        <v>459</v>
      </c>
      <c r="E21" s="2" t="s">
        <v>509</v>
      </c>
      <c r="F21" s="55">
        <v>89900</v>
      </c>
      <c r="G21" s="15">
        <v>2006</v>
      </c>
      <c r="H21" s="45">
        <v>12.92</v>
      </c>
      <c r="I21" s="45">
        <v>6.5</v>
      </c>
      <c r="J21" s="45">
        <v>8320</v>
      </c>
      <c r="K21" s="45">
        <v>991</v>
      </c>
      <c r="L21" s="45">
        <v>132</v>
      </c>
      <c r="M21" s="27">
        <v>620.08590000000004</v>
      </c>
      <c r="N21" s="27">
        <v>48244</v>
      </c>
      <c r="O21" s="27">
        <v>19758.259999999998</v>
      </c>
      <c r="P21" s="51">
        <f t="shared" si="0"/>
        <v>147181.86199999898</v>
      </c>
      <c r="Q21" s="51">
        <f>ABS(Table_7[[#This Row],[列1]]-Table_7[[#This Row],[Listing Price (USD)]])/Table_7[[#This Row],[Listing Price (USD)]]</f>
        <v>0.6371731034482645</v>
      </c>
      <c r="R21" s="51">
        <f>(Table_7[[#This Row],[列2]]+Q988)/2</f>
        <v>0.36410310197161211</v>
      </c>
      <c r="S21" s="71"/>
    </row>
    <row r="22" spans="1:19" hidden="1" x14ac:dyDescent="0.45">
      <c r="A22" s="1" t="s">
        <v>189</v>
      </c>
      <c r="B22" s="3">
        <v>38</v>
      </c>
      <c r="C22" s="19">
        <v>38</v>
      </c>
      <c r="D22" s="3" t="s">
        <v>459</v>
      </c>
      <c r="E22" s="2" t="s">
        <v>482</v>
      </c>
      <c r="F22" s="55">
        <v>109335</v>
      </c>
      <c r="G22" s="15">
        <v>2005</v>
      </c>
      <c r="H22" s="45">
        <v>12.92</v>
      </c>
      <c r="I22" s="45">
        <v>6.5</v>
      </c>
      <c r="J22" s="45">
        <v>8320</v>
      </c>
      <c r="K22" s="45">
        <v>991</v>
      </c>
      <c r="L22" s="45">
        <v>132</v>
      </c>
      <c r="M22" s="27">
        <v>1740.8046999999999</v>
      </c>
      <c r="N22" s="27">
        <v>47930</v>
      </c>
      <c r="O22" s="27">
        <v>70426.880000000005</v>
      </c>
      <c r="P22" s="51">
        <f t="shared" si="0"/>
        <v>133651.37499999924</v>
      </c>
      <c r="Q22" s="51">
        <f>ABS(Table_7[[#This Row],[列1]]-Table_7[[#This Row],[Listing Price (USD)]])/Table_7[[#This Row],[Listing Price (USD)]]</f>
        <v>0.2224024786207458</v>
      </c>
      <c r="R22" s="51">
        <f>(Table_7[[#This Row],[列2]]+Q989)/2</f>
        <v>0.14563289211870153</v>
      </c>
      <c r="S22" s="71"/>
    </row>
    <row r="23" spans="1:19" hidden="1" x14ac:dyDescent="0.45">
      <c r="A23" s="1" t="s">
        <v>112</v>
      </c>
      <c r="B23" s="2">
        <v>38</v>
      </c>
      <c r="C23" s="19">
        <v>38</v>
      </c>
      <c r="D23" s="3" t="s">
        <v>460</v>
      </c>
      <c r="E23" s="2" t="s">
        <v>514</v>
      </c>
      <c r="F23" s="55">
        <v>207466</v>
      </c>
      <c r="G23" s="15">
        <v>2009</v>
      </c>
      <c r="H23" s="44">
        <v>10.17</v>
      </c>
      <c r="I23" s="44">
        <v>7.87</v>
      </c>
      <c r="J23" s="44">
        <v>5600</v>
      </c>
      <c r="K23" s="44">
        <v>1076.3900000000001</v>
      </c>
      <c r="L23" s="44">
        <v>100</v>
      </c>
      <c r="M23" s="27">
        <v>739.91361979744522</v>
      </c>
      <c r="N23" s="27">
        <v>54626.9</v>
      </c>
      <c r="O23" s="27">
        <v>40136.5</v>
      </c>
      <c r="P23" s="51">
        <f t="shared" si="0"/>
        <v>136021.55339999794</v>
      </c>
      <c r="Q23" s="51">
        <f>ABS(Table_7[[#This Row],[列1]]-Table_7[[#This Row],[Listing Price (USD)]])/Table_7[[#This Row],[Listing Price (USD)]]</f>
        <v>0.34436701242614243</v>
      </c>
      <c r="R23" s="51">
        <f>(Table_7[[#This Row],[列2]]+Q990)/2</f>
        <v>0.29709958588815311</v>
      </c>
      <c r="S23" s="71"/>
    </row>
    <row r="24" spans="1:19" hidden="1" x14ac:dyDescent="0.45">
      <c r="A24" s="1" t="s">
        <v>187</v>
      </c>
      <c r="B24" s="2">
        <v>38</v>
      </c>
      <c r="C24" s="19">
        <v>38</v>
      </c>
      <c r="D24" s="3" t="s">
        <v>460</v>
      </c>
      <c r="E24" s="2" t="s">
        <v>26</v>
      </c>
      <c r="F24" s="55">
        <v>66549</v>
      </c>
      <c r="G24" s="15">
        <v>2006</v>
      </c>
      <c r="H24" s="44">
        <v>12.53</v>
      </c>
      <c r="I24" s="44">
        <v>6.4</v>
      </c>
      <c r="J24" s="44">
        <v>7470</v>
      </c>
      <c r="K24" s="44">
        <v>748.1</v>
      </c>
      <c r="L24" s="44">
        <v>200</v>
      </c>
      <c r="M24" s="27">
        <v>2704.60916008815</v>
      </c>
      <c r="N24" s="27">
        <v>33874.199999999997</v>
      </c>
      <c r="O24" s="27">
        <v>12220.24236</v>
      </c>
      <c r="P24" s="51">
        <f t="shared" si="0"/>
        <v>101183.36319999695</v>
      </c>
      <c r="Q24" s="51">
        <f>ABS(Table_7[[#This Row],[列1]]-Table_7[[#This Row],[Listing Price (USD)]])/Table_7[[#This Row],[Listing Price (USD)]]</f>
        <v>0.52043401403472556</v>
      </c>
      <c r="R24" s="51">
        <f>(Table_7[[#This Row],[列2]]+Q991)/2</f>
        <v>0.3628518590308924</v>
      </c>
      <c r="S24" s="71"/>
    </row>
    <row r="25" spans="1:19" hidden="1" x14ac:dyDescent="0.45">
      <c r="A25" s="1" t="s">
        <v>189</v>
      </c>
      <c r="B25" s="3">
        <v>38</v>
      </c>
      <c r="C25" s="19">
        <v>38</v>
      </c>
      <c r="D25" s="3" t="s">
        <v>459</v>
      </c>
      <c r="E25" s="2" t="s">
        <v>482</v>
      </c>
      <c r="F25" s="55">
        <v>117300</v>
      </c>
      <c r="G25" s="15">
        <v>2006</v>
      </c>
      <c r="H25" s="45">
        <v>12.92</v>
      </c>
      <c r="I25" s="45">
        <v>6.5</v>
      </c>
      <c r="J25" s="45">
        <v>8320</v>
      </c>
      <c r="K25" s="45">
        <v>991</v>
      </c>
      <c r="L25" s="45">
        <v>132</v>
      </c>
      <c r="M25" s="27">
        <v>1740.8046999999999</v>
      </c>
      <c r="N25" s="27">
        <v>47930</v>
      </c>
      <c r="O25" s="27">
        <v>70426.880000000005</v>
      </c>
      <c r="P25" s="51">
        <f t="shared" si="0"/>
        <v>146599.07799999713</v>
      </c>
      <c r="Q25" s="51">
        <f>ABS(Table_7[[#This Row],[列1]]-Table_7[[#This Row],[Listing Price (USD)]])/Table_7[[#This Row],[Listing Price (USD)]]</f>
        <v>0.24977901108266945</v>
      </c>
      <c r="R25" s="51">
        <f>(Table_7[[#This Row],[列2]]+Q992)/2</f>
        <v>0.20509523952389869</v>
      </c>
      <c r="S25" s="71"/>
    </row>
    <row r="26" spans="1:19" hidden="1" x14ac:dyDescent="0.45">
      <c r="A26" s="1" t="s">
        <v>189</v>
      </c>
      <c r="B26" s="3">
        <v>38</v>
      </c>
      <c r="C26" s="19">
        <v>38</v>
      </c>
      <c r="D26" s="3" t="s">
        <v>459</v>
      </c>
      <c r="E26" s="2" t="s">
        <v>482</v>
      </c>
      <c r="F26" s="55">
        <v>108551</v>
      </c>
      <c r="G26" s="15">
        <v>2006</v>
      </c>
      <c r="H26" s="45">
        <v>12.92</v>
      </c>
      <c r="I26" s="45">
        <v>6.5</v>
      </c>
      <c r="J26" s="45">
        <v>8320</v>
      </c>
      <c r="K26" s="45">
        <v>991</v>
      </c>
      <c r="L26" s="45">
        <v>132</v>
      </c>
      <c r="M26" s="27">
        <v>1740.8046999999999</v>
      </c>
      <c r="N26" s="27">
        <v>47930</v>
      </c>
      <c r="O26" s="27">
        <v>70426.880000000005</v>
      </c>
      <c r="P26" s="51">
        <f t="shared" si="0"/>
        <v>146599.07799999713</v>
      </c>
      <c r="Q26" s="51">
        <f>ABS(Table_7[[#This Row],[列1]]-Table_7[[#This Row],[Listing Price (USD)]])/Table_7[[#This Row],[Listing Price (USD)]]</f>
        <v>0.35050877467731412</v>
      </c>
      <c r="R26" s="51">
        <f>(Table_7[[#This Row],[列2]]+Q993)/2</f>
        <v>0.274194199699832</v>
      </c>
      <c r="S26" s="71"/>
    </row>
    <row r="27" spans="1:19" hidden="1" x14ac:dyDescent="0.45">
      <c r="A27" s="1" t="s">
        <v>189</v>
      </c>
      <c r="B27" s="3">
        <v>38</v>
      </c>
      <c r="C27" s="19">
        <v>38</v>
      </c>
      <c r="D27" s="3" t="s">
        <v>459</v>
      </c>
      <c r="E27" s="2" t="s">
        <v>482</v>
      </c>
      <c r="F27" s="55">
        <v>94500</v>
      </c>
      <c r="G27" s="15">
        <v>2006</v>
      </c>
      <c r="H27" s="45">
        <v>12.92</v>
      </c>
      <c r="I27" s="45">
        <v>6.5</v>
      </c>
      <c r="J27" s="45">
        <v>8320</v>
      </c>
      <c r="K27" s="45">
        <v>991</v>
      </c>
      <c r="L27" s="45">
        <v>132</v>
      </c>
      <c r="M27" s="27">
        <v>1740.8046999999999</v>
      </c>
      <c r="N27" s="27">
        <v>47930</v>
      </c>
      <c r="O27" s="27">
        <v>70426.880000000005</v>
      </c>
      <c r="P27" s="51">
        <f t="shared" si="0"/>
        <v>146599.07799999713</v>
      </c>
      <c r="Q27" s="51">
        <f>ABS(Table_7[[#This Row],[列1]]-Table_7[[#This Row],[Listing Price (USD)]])/Table_7[[#This Row],[Listing Price (USD)]]</f>
        <v>0.55131299470896433</v>
      </c>
      <c r="R27" s="51">
        <f>(Table_7[[#This Row],[列2]]+Q994)/2</f>
        <v>0.49043795433198784</v>
      </c>
      <c r="S27" s="71"/>
    </row>
    <row r="28" spans="1:19" hidden="1" x14ac:dyDescent="0.45">
      <c r="A28" s="1" t="s">
        <v>189</v>
      </c>
      <c r="B28" s="3">
        <v>38</v>
      </c>
      <c r="C28" s="19">
        <v>38</v>
      </c>
      <c r="D28" s="3" t="s">
        <v>459</v>
      </c>
      <c r="E28" s="2" t="s">
        <v>482</v>
      </c>
      <c r="F28" s="55">
        <v>104000</v>
      </c>
      <c r="G28" s="15">
        <v>2008</v>
      </c>
      <c r="H28" s="45">
        <v>12.92</v>
      </c>
      <c r="I28" s="45">
        <v>6.5</v>
      </c>
      <c r="J28" s="45">
        <v>8320</v>
      </c>
      <c r="K28" s="45">
        <v>991</v>
      </c>
      <c r="L28" s="45">
        <v>132</v>
      </c>
      <c r="M28" s="27">
        <v>1740.8046999999999</v>
      </c>
      <c r="N28" s="27">
        <v>47930</v>
      </c>
      <c r="O28" s="27">
        <v>70426.880000000005</v>
      </c>
      <c r="P28" s="51">
        <f t="shared" si="0"/>
        <v>172494.48399999662</v>
      </c>
      <c r="Q28" s="51">
        <f>ABS(Table_7[[#This Row],[列1]]-Table_7[[#This Row],[Listing Price (USD)]])/Table_7[[#This Row],[Listing Price (USD)]]</f>
        <v>0.65860080769227525</v>
      </c>
      <c r="R28" s="51">
        <f>(Table_7[[#This Row],[列2]]+Q995)/2</f>
        <v>0.3377603354323821</v>
      </c>
      <c r="S28" s="71"/>
    </row>
    <row r="29" spans="1:19" hidden="1" x14ac:dyDescent="0.45">
      <c r="A29" s="1" t="s">
        <v>189</v>
      </c>
      <c r="B29" s="3">
        <v>38</v>
      </c>
      <c r="C29" s="19">
        <v>38</v>
      </c>
      <c r="D29" s="3" t="s">
        <v>459</v>
      </c>
      <c r="E29" s="2" t="s">
        <v>482</v>
      </c>
      <c r="F29" s="55">
        <v>115900</v>
      </c>
      <c r="G29" s="15">
        <v>2009</v>
      </c>
      <c r="H29" s="45">
        <v>12.92</v>
      </c>
      <c r="I29" s="45">
        <v>6.5</v>
      </c>
      <c r="J29" s="45">
        <v>8320</v>
      </c>
      <c r="K29" s="45">
        <v>991</v>
      </c>
      <c r="L29" s="45">
        <v>132</v>
      </c>
      <c r="M29" s="27">
        <v>1740.8046999999999</v>
      </c>
      <c r="N29" s="27">
        <v>47930</v>
      </c>
      <c r="O29" s="27">
        <v>70426.880000000005</v>
      </c>
      <c r="P29" s="51">
        <f t="shared" si="0"/>
        <v>185442.18699999823</v>
      </c>
      <c r="Q29" s="51">
        <f>ABS(Table_7[[#This Row],[列1]]-Table_7[[#This Row],[Listing Price (USD)]])/Table_7[[#This Row],[Listing Price (USD)]]</f>
        <v>0.60001886971525653</v>
      </c>
      <c r="R29" s="51">
        <f>(Table_7[[#This Row],[列2]]+Q996)/2</f>
        <v>0.39321401723376004</v>
      </c>
      <c r="S29" s="71"/>
    </row>
    <row r="30" spans="1:19" hidden="1" x14ac:dyDescent="0.45">
      <c r="A30" s="1" t="s">
        <v>189</v>
      </c>
      <c r="B30" s="3">
        <v>38</v>
      </c>
      <c r="C30" s="19">
        <v>38</v>
      </c>
      <c r="D30" s="3" t="s">
        <v>459</v>
      </c>
      <c r="E30" s="2" t="s">
        <v>483</v>
      </c>
      <c r="F30" s="55">
        <v>119000</v>
      </c>
      <c r="G30" s="15">
        <v>2006</v>
      </c>
      <c r="H30" s="45">
        <v>12.92</v>
      </c>
      <c r="I30" s="45">
        <v>6.5</v>
      </c>
      <c r="J30" s="45">
        <v>8320</v>
      </c>
      <c r="K30" s="45">
        <v>991</v>
      </c>
      <c r="L30" s="45">
        <v>132</v>
      </c>
      <c r="M30" s="27">
        <v>598.91589999999997</v>
      </c>
      <c r="N30" s="27">
        <v>38979</v>
      </c>
      <c r="O30" s="27">
        <v>20630.52</v>
      </c>
      <c r="P30" s="51">
        <f t="shared" si="0"/>
        <v>129986.02199999914</v>
      </c>
      <c r="Q30" s="51">
        <f>ABS(Table_7[[#This Row],[列1]]-Table_7[[#This Row],[Listing Price (USD)]])/Table_7[[#This Row],[Listing Price (USD)]]</f>
        <v>9.2319512605034779E-2</v>
      </c>
      <c r="R30" s="51">
        <f>(Table_7[[#This Row],[列2]]+Q997)/2</f>
        <v>0.34982539137699464</v>
      </c>
      <c r="S30" s="71"/>
    </row>
    <row r="31" spans="1:19" hidden="1" x14ac:dyDescent="0.45">
      <c r="A31" s="1" t="s">
        <v>189</v>
      </c>
      <c r="B31" s="3">
        <v>38</v>
      </c>
      <c r="C31" s="19">
        <v>38</v>
      </c>
      <c r="D31" s="3" t="s">
        <v>459</v>
      </c>
      <c r="E31" s="2" t="s">
        <v>511</v>
      </c>
      <c r="F31" s="55">
        <v>117000</v>
      </c>
      <c r="G31" s="15">
        <v>2009</v>
      </c>
      <c r="H31" s="45">
        <v>12.92</v>
      </c>
      <c r="I31" s="45">
        <v>6.5</v>
      </c>
      <c r="J31" s="45">
        <v>8320</v>
      </c>
      <c r="K31" s="45">
        <v>991</v>
      </c>
      <c r="L31" s="45">
        <v>132</v>
      </c>
      <c r="M31" s="27">
        <v>6843.8258999999998</v>
      </c>
      <c r="N31" s="27">
        <v>39666</v>
      </c>
      <c r="O31" s="27">
        <v>23444.84</v>
      </c>
      <c r="P31" s="51">
        <f t="shared" si="0"/>
        <v>170104.20300000085</v>
      </c>
      <c r="Q31" s="51">
        <f>ABS(Table_7[[#This Row],[列1]]-Table_7[[#This Row],[Listing Price (USD)]])/Table_7[[#This Row],[Listing Price (USD)]]</f>
        <v>0.45388207692308419</v>
      </c>
      <c r="R31" s="51">
        <f>(Table_7[[#This Row],[列2]]+Q998)/2</f>
        <v>0.56412331036645857</v>
      </c>
      <c r="S31" s="71"/>
    </row>
    <row r="32" spans="1:19" hidden="1" x14ac:dyDescent="0.45">
      <c r="A32" s="1" t="s">
        <v>189</v>
      </c>
      <c r="B32" s="3">
        <v>38</v>
      </c>
      <c r="C32" s="19">
        <v>38</v>
      </c>
      <c r="D32" s="3" t="s">
        <v>459</v>
      </c>
      <c r="E32" s="2" t="s">
        <v>485</v>
      </c>
      <c r="F32" s="55">
        <v>119500</v>
      </c>
      <c r="G32" s="15">
        <v>2008</v>
      </c>
      <c r="H32" s="45">
        <v>12.92</v>
      </c>
      <c r="I32" s="45">
        <v>6.5</v>
      </c>
      <c r="J32" s="45">
        <v>8320</v>
      </c>
      <c r="K32" s="45">
        <v>991</v>
      </c>
      <c r="L32" s="45">
        <v>132</v>
      </c>
      <c r="M32" s="27">
        <v>60.770600000000002</v>
      </c>
      <c r="N32" s="27">
        <v>41548</v>
      </c>
      <c r="O32" s="27">
        <v>2875.28</v>
      </c>
      <c r="P32" s="51">
        <f t="shared" si="0"/>
        <v>160649.49199999793</v>
      </c>
      <c r="Q32" s="51">
        <f>ABS(Table_7[[#This Row],[列1]]-Table_7[[#This Row],[Listing Price (USD)]])/Table_7[[#This Row],[Listing Price (USD)]]</f>
        <v>0.34434721338910401</v>
      </c>
      <c r="R32" s="51">
        <f>(Table_7[[#This Row],[列2]]+Q999)/2</f>
        <v>0.56198222439331147</v>
      </c>
      <c r="S32" s="71"/>
    </row>
    <row r="33" spans="1:19" hidden="1" x14ac:dyDescent="0.45">
      <c r="A33" s="1" t="s">
        <v>189</v>
      </c>
      <c r="B33" s="3">
        <v>38</v>
      </c>
      <c r="C33" s="19">
        <v>38</v>
      </c>
      <c r="D33" s="3" t="s">
        <v>459</v>
      </c>
      <c r="E33" s="2" t="s">
        <v>487</v>
      </c>
      <c r="F33" s="55">
        <v>105000</v>
      </c>
      <c r="G33" s="15">
        <v>2006</v>
      </c>
      <c r="H33" s="45">
        <v>12.92</v>
      </c>
      <c r="I33" s="45">
        <v>6.5</v>
      </c>
      <c r="J33" s="45">
        <v>8320</v>
      </c>
      <c r="K33" s="45">
        <v>991</v>
      </c>
      <c r="L33" s="45">
        <v>132</v>
      </c>
      <c r="M33" s="27">
        <v>1789.9333999999999</v>
      </c>
      <c r="N33" s="27">
        <v>40003</v>
      </c>
      <c r="O33" s="27">
        <v>60296.14</v>
      </c>
      <c r="P33" s="51">
        <f t="shared" si="0"/>
        <v>131886.56599999889</v>
      </c>
      <c r="Q33" s="51">
        <f>ABS(Table_7[[#This Row],[列1]]-Table_7[[#This Row],[Listing Price (USD)]])/Table_7[[#This Row],[Listing Price (USD)]]</f>
        <v>0.25606253333332274</v>
      </c>
      <c r="R33" s="51">
        <f>(Table_7[[#This Row],[列2]]+Q1000)/2</f>
        <v>0.26392843096625862</v>
      </c>
      <c r="S33" s="71"/>
    </row>
    <row r="34" spans="1:19" hidden="1" x14ac:dyDescent="0.45">
      <c r="A34" s="1" t="s">
        <v>189</v>
      </c>
      <c r="B34" s="3">
        <v>38</v>
      </c>
      <c r="C34" s="19">
        <v>38</v>
      </c>
      <c r="D34" s="3" t="s">
        <v>459</v>
      </c>
      <c r="E34" s="2" t="s">
        <v>487</v>
      </c>
      <c r="F34" s="55">
        <v>109900</v>
      </c>
      <c r="G34" s="15">
        <v>2008</v>
      </c>
      <c r="H34" s="45">
        <v>12.92</v>
      </c>
      <c r="I34" s="45">
        <v>6.5</v>
      </c>
      <c r="J34" s="45">
        <v>8320</v>
      </c>
      <c r="K34" s="45">
        <v>991</v>
      </c>
      <c r="L34" s="45">
        <v>132</v>
      </c>
      <c r="M34" s="27">
        <v>1789.9333999999999</v>
      </c>
      <c r="N34" s="27">
        <v>40003</v>
      </c>
      <c r="O34" s="27">
        <v>60296.14</v>
      </c>
      <c r="P34" s="51">
        <f t="shared" si="0"/>
        <v>157781.97199999838</v>
      </c>
      <c r="Q34" s="51">
        <f>ABS(Table_7[[#This Row],[列1]]-Table_7[[#This Row],[Listing Price (USD)]])/Table_7[[#This Row],[Listing Price (USD)]]</f>
        <v>0.43568673339397979</v>
      </c>
      <c r="R34" s="51">
        <f>(Table_7[[#This Row],[列2]]+Q1001)/2</f>
        <v>0.47602643374108167</v>
      </c>
      <c r="S34" s="71"/>
    </row>
    <row r="35" spans="1:19" hidden="1" x14ac:dyDescent="0.45">
      <c r="A35" s="1" t="s">
        <v>189</v>
      </c>
      <c r="B35" s="3">
        <v>38</v>
      </c>
      <c r="C35" s="19">
        <v>38</v>
      </c>
      <c r="D35" s="3" t="s">
        <v>459</v>
      </c>
      <c r="E35" s="2" t="s">
        <v>515</v>
      </c>
      <c r="F35" s="55">
        <v>109500</v>
      </c>
      <c r="G35" s="15">
        <v>2008</v>
      </c>
      <c r="H35" s="45">
        <v>12.92</v>
      </c>
      <c r="I35" s="45">
        <v>6.5</v>
      </c>
      <c r="J35" s="45">
        <v>8320</v>
      </c>
      <c r="K35" s="45">
        <v>991</v>
      </c>
      <c r="L35" s="45">
        <v>132</v>
      </c>
      <c r="M35" s="27">
        <v>556.99260000000004</v>
      </c>
      <c r="N35" s="27">
        <v>42831</v>
      </c>
      <c r="O35" s="27">
        <v>17471.759999999998</v>
      </c>
      <c r="P35" s="51">
        <f t="shared" si="0"/>
        <v>163030.7399999976</v>
      </c>
      <c r="Q35" s="51">
        <f>ABS(Table_7[[#This Row],[列1]]-Table_7[[#This Row],[Listing Price (USD)]])/Table_7[[#This Row],[Listing Price (USD)]]</f>
        <v>0.48886520547943019</v>
      </c>
      <c r="R35" s="51">
        <f>(Table_7[[#This Row],[列2]]+Q1002)/2</f>
        <v>0.61021083193209813</v>
      </c>
      <c r="S35" s="71"/>
    </row>
    <row r="36" spans="1:19" hidden="1" x14ac:dyDescent="0.45">
      <c r="A36" s="1" t="s">
        <v>189</v>
      </c>
      <c r="B36" s="3">
        <v>38</v>
      </c>
      <c r="C36" s="19">
        <v>38</v>
      </c>
      <c r="D36" s="3" t="s">
        <v>459</v>
      </c>
      <c r="E36" s="2" t="s">
        <v>516</v>
      </c>
      <c r="F36" s="55">
        <v>109400</v>
      </c>
      <c r="G36" s="15">
        <v>2006</v>
      </c>
      <c r="H36" s="45">
        <v>12.92</v>
      </c>
      <c r="I36" s="45">
        <v>6.5</v>
      </c>
      <c r="J36" s="45">
        <v>8320</v>
      </c>
      <c r="K36" s="45">
        <v>991</v>
      </c>
      <c r="L36" s="45">
        <v>132</v>
      </c>
      <c r="M36" s="27">
        <v>340.59109999999998</v>
      </c>
      <c r="N36" s="27">
        <v>40726</v>
      </c>
      <c r="O36" s="27">
        <v>10470.06</v>
      </c>
      <c r="P36" s="51">
        <f t="shared" si="0"/>
        <v>133228.45399999915</v>
      </c>
      <c r="Q36" s="51">
        <f>ABS(Table_7[[#This Row],[列1]]-Table_7[[#This Row],[Listing Price (USD)]])/Table_7[[#This Row],[Listing Price (USD)]]</f>
        <v>0.21781036563070524</v>
      </c>
      <c r="R36" s="51">
        <f>(Table_7[[#This Row],[列2]]+Q1003)/2</f>
        <v>0.27834932127337875</v>
      </c>
      <c r="S36" s="71"/>
    </row>
    <row r="37" spans="1:19" hidden="1" x14ac:dyDescent="0.45">
      <c r="A37" s="1" t="s">
        <v>169</v>
      </c>
      <c r="B37" s="3">
        <v>39</v>
      </c>
      <c r="C37" s="19">
        <v>40</v>
      </c>
      <c r="D37" s="3" t="s">
        <v>461</v>
      </c>
      <c r="E37" s="2" t="s">
        <v>488</v>
      </c>
      <c r="F37" s="55">
        <v>267331</v>
      </c>
      <c r="G37" s="15">
        <v>2012</v>
      </c>
      <c r="H37" s="44">
        <v>12.14</v>
      </c>
      <c r="I37" s="44">
        <v>7.87</v>
      </c>
      <c r="J37" s="44">
        <v>7350</v>
      </c>
      <c r="K37" s="44">
        <v>882</v>
      </c>
      <c r="L37" s="44">
        <v>185</v>
      </c>
      <c r="M37" s="27">
        <v>21.059428851488249</v>
      </c>
      <c r="N37" s="27">
        <v>13800.6</v>
      </c>
      <c r="O37" s="27">
        <v>2042.3397008422817</v>
      </c>
      <c r="P37" s="51">
        <f t="shared" si="0"/>
        <v>138884.29960000067</v>
      </c>
      <c r="Q37" s="51">
        <f>ABS(Table_7[[#This Row],[列1]]-Table_7[[#This Row],[Listing Price (USD)]])/Table_7[[#This Row],[Listing Price (USD)]]</f>
        <v>0.48047813534531847</v>
      </c>
      <c r="R37" s="51">
        <f>(Table_7[[#This Row],[列2]]+Q1004)/2</f>
        <v>0.50813297124556944</v>
      </c>
      <c r="S37" s="71"/>
    </row>
    <row r="38" spans="1:19" hidden="1" x14ac:dyDescent="0.45">
      <c r="A38" s="1" t="s">
        <v>169</v>
      </c>
      <c r="B38" s="2">
        <v>39</v>
      </c>
      <c r="C38" s="19">
        <v>40</v>
      </c>
      <c r="D38" s="3" t="s">
        <v>460</v>
      </c>
      <c r="E38" s="2" t="s">
        <v>46</v>
      </c>
      <c r="F38" s="55">
        <v>156696</v>
      </c>
      <c r="G38" s="15">
        <v>2013</v>
      </c>
      <c r="H38" s="44">
        <v>12.14</v>
      </c>
      <c r="I38" s="44">
        <v>7.87</v>
      </c>
      <c r="J38" s="44">
        <v>7350</v>
      </c>
      <c r="K38" s="44">
        <v>882</v>
      </c>
      <c r="L38" s="44">
        <v>185</v>
      </c>
      <c r="M38" s="27">
        <v>57.472012426685268</v>
      </c>
      <c r="N38" s="27">
        <v>11544.2</v>
      </c>
      <c r="O38" s="27">
        <v>7827.84</v>
      </c>
      <c r="P38" s="51">
        <f t="shared" si="0"/>
        <v>147644.12419999688</v>
      </c>
      <c r="Q38" s="51">
        <f>ABS(Table_7[[#This Row],[列1]]-Table_7[[#This Row],[Listing Price (USD)]])/Table_7[[#This Row],[Listing Price (USD)]]</f>
        <v>5.7767114667911901E-2</v>
      </c>
      <c r="R38" s="51">
        <f>(Table_7[[#This Row],[列2]]+Q1005)/2</f>
        <v>0.39916387664636854</v>
      </c>
      <c r="S38" s="71"/>
    </row>
    <row r="39" spans="1:19" hidden="1" x14ac:dyDescent="0.45">
      <c r="A39" s="1" t="s">
        <v>169</v>
      </c>
      <c r="B39" s="2">
        <v>39</v>
      </c>
      <c r="C39" s="19">
        <v>40</v>
      </c>
      <c r="D39" s="3" t="s">
        <v>460</v>
      </c>
      <c r="E39" s="2" t="s">
        <v>46</v>
      </c>
      <c r="F39" s="55">
        <v>151837</v>
      </c>
      <c r="G39" s="15">
        <v>2013</v>
      </c>
      <c r="H39" s="44">
        <v>12.14</v>
      </c>
      <c r="I39" s="44">
        <v>7.87</v>
      </c>
      <c r="J39" s="44">
        <v>7350</v>
      </c>
      <c r="K39" s="44">
        <v>882</v>
      </c>
      <c r="L39" s="44">
        <v>185</v>
      </c>
      <c r="M39" s="27">
        <v>57.472012426685268</v>
      </c>
      <c r="N39" s="27">
        <v>11544.2</v>
      </c>
      <c r="O39" s="27">
        <v>7827.84</v>
      </c>
      <c r="P39" s="51">
        <f t="shared" si="0"/>
        <v>147644.12419999688</v>
      </c>
      <c r="Q39" s="51">
        <f>ABS(Table_7[[#This Row],[列1]]-Table_7[[#This Row],[Listing Price (USD)]])/Table_7[[#This Row],[Listing Price (USD)]]</f>
        <v>2.7614321937361269E-2</v>
      </c>
      <c r="R39" s="51">
        <f>(Table_7[[#This Row],[列2]]+Q1006)/2</f>
        <v>0.24824620172624728</v>
      </c>
      <c r="S39" s="71"/>
    </row>
    <row r="40" spans="1:19" hidden="1" x14ac:dyDescent="0.45">
      <c r="A40" s="1" t="s">
        <v>365</v>
      </c>
      <c r="B40" s="3">
        <v>39</v>
      </c>
      <c r="C40" s="19">
        <v>39</v>
      </c>
      <c r="D40" s="3" t="s">
        <v>461</v>
      </c>
      <c r="E40" s="2" t="s">
        <v>364</v>
      </c>
      <c r="F40" s="55">
        <v>245000</v>
      </c>
      <c r="G40" s="15">
        <v>2005</v>
      </c>
      <c r="H40" s="44">
        <v>12.8</v>
      </c>
      <c r="I40" s="44">
        <v>5.91</v>
      </c>
      <c r="J40" s="44">
        <v>9800</v>
      </c>
      <c r="K40" s="44">
        <v>841</v>
      </c>
      <c r="L40" s="44">
        <v>240</v>
      </c>
      <c r="M40" s="27">
        <v>1.0434148148148099</v>
      </c>
      <c r="N40" s="27">
        <v>8551.2000000000007</v>
      </c>
      <c r="O40" s="27">
        <v>2109.5004966750644</v>
      </c>
      <c r="P40" s="51">
        <f t="shared" si="0"/>
        <v>94218.042199998352</v>
      </c>
      <c r="Q40" s="51">
        <f>ABS(Table_7[[#This Row],[列1]]-Table_7[[#This Row],[Listing Price (USD)]])/Table_7[[#This Row],[Listing Price (USD)]]</f>
        <v>0.61543656244898637</v>
      </c>
      <c r="R40" s="51">
        <f>(Table_7[[#This Row],[列2]]+Q1007)/2</f>
        <v>0.53182498417045654</v>
      </c>
      <c r="S40" s="71"/>
    </row>
    <row r="41" spans="1:19" hidden="1" x14ac:dyDescent="0.45">
      <c r="A41" s="1" t="s">
        <v>169</v>
      </c>
      <c r="B41" s="2">
        <v>39</v>
      </c>
      <c r="C41" s="19">
        <v>40</v>
      </c>
      <c r="D41" s="3" t="s">
        <v>460</v>
      </c>
      <c r="E41" s="2" t="s">
        <v>35</v>
      </c>
      <c r="F41" s="55">
        <v>236866</v>
      </c>
      <c r="G41" s="15">
        <v>2013</v>
      </c>
      <c r="H41" s="44">
        <v>12.14</v>
      </c>
      <c r="I41" s="44">
        <v>7.87</v>
      </c>
      <c r="J41" s="44">
        <v>7350</v>
      </c>
      <c r="K41" s="44">
        <v>882</v>
      </c>
      <c r="L41" s="44">
        <v>185</v>
      </c>
      <c r="M41" s="27">
        <v>1896.7553015181375</v>
      </c>
      <c r="N41" s="27">
        <v>24592.6</v>
      </c>
      <c r="O41" s="27">
        <v>42421.33</v>
      </c>
      <c r="P41" s="51">
        <f t="shared" si="0"/>
        <v>171861.95459999813</v>
      </c>
      <c r="Q41" s="51">
        <f>ABS(Table_7[[#This Row],[列1]]-Table_7[[#This Row],[Listing Price (USD)]])/Table_7[[#This Row],[Listing Price (USD)]]</f>
        <v>0.27443383769727131</v>
      </c>
      <c r="R41" s="51">
        <f>(Table_7[[#This Row],[列2]]+Q1008)/2</f>
        <v>0.40843130149621165</v>
      </c>
      <c r="S41" s="71"/>
    </row>
    <row r="42" spans="1:19" hidden="1" x14ac:dyDescent="0.45">
      <c r="A42" s="1" t="s">
        <v>278</v>
      </c>
      <c r="B42" s="2">
        <v>39</v>
      </c>
      <c r="C42" s="19">
        <v>39</v>
      </c>
      <c r="D42" s="3" t="s">
        <v>460</v>
      </c>
      <c r="E42" s="2" t="s">
        <v>26</v>
      </c>
      <c r="F42" s="55">
        <v>186497</v>
      </c>
      <c r="G42" s="15">
        <v>2005</v>
      </c>
      <c r="H42" s="44">
        <v>12.8</v>
      </c>
      <c r="I42" s="44">
        <v>6.56</v>
      </c>
      <c r="J42" s="44">
        <v>9000</v>
      </c>
      <c r="K42" s="44">
        <v>836.36</v>
      </c>
      <c r="L42" s="44">
        <v>200</v>
      </c>
      <c r="M42" s="27">
        <v>2704.60916008815</v>
      </c>
      <c r="N42" s="27">
        <v>33874.199999999997</v>
      </c>
      <c r="O42" s="27">
        <v>12220.24236</v>
      </c>
      <c r="P42" s="51">
        <f t="shared" si="0"/>
        <v>123026.33020000086</v>
      </c>
      <c r="Q42" s="51">
        <f>ABS(Table_7[[#This Row],[列1]]-Table_7[[#This Row],[Listing Price (USD)]])/Table_7[[#This Row],[Listing Price (USD)]]</f>
        <v>0.34033078172838782</v>
      </c>
      <c r="R42" s="51">
        <f>(Table_7[[#This Row],[列2]]+Q1009)/2</f>
        <v>0.69444898988293535</v>
      </c>
      <c r="S42" s="71"/>
    </row>
    <row r="43" spans="1:19" hidden="1" x14ac:dyDescent="0.45">
      <c r="A43" s="1" t="s">
        <v>189</v>
      </c>
      <c r="B43" s="3">
        <v>39</v>
      </c>
      <c r="C43" s="19">
        <v>39</v>
      </c>
      <c r="D43" s="3" t="s">
        <v>459</v>
      </c>
      <c r="E43" s="2" t="s">
        <v>464</v>
      </c>
      <c r="F43" s="55">
        <v>155000</v>
      </c>
      <c r="G43" s="15">
        <v>2011</v>
      </c>
      <c r="H43" s="45">
        <v>12.92</v>
      </c>
      <c r="I43" s="45">
        <v>6.5</v>
      </c>
      <c r="J43" s="45">
        <v>8200</v>
      </c>
      <c r="K43" s="45">
        <v>991</v>
      </c>
      <c r="L43" s="45">
        <v>136</v>
      </c>
      <c r="M43" s="27">
        <v>3020.1734000000001</v>
      </c>
      <c r="N43" s="27">
        <v>46802</v>
      </c>
      <c r="O43" s="27">
        <v>122950</v>
      </c>
      <c r="P43" s="51">
        <f t="shared" si="0"/>
        <v>206515.34499999805</v>
      </c>
      <c r="Q43" s="51">
        <f>ABS(Table_7[[#This Row],[列1]]-Table_7[[#This Row],[Listing Price (USD)]])/Table_7[[#This Row],[Listing Price (USD)]]</f>
        <v>0.33235706451611646</v>
      </c>
      <c r="R43" s="51">
        <f>(Table_7[[#This Row],[列2]]+Q1010)/2</f>
        <v>0.81850117452648319</v>
      </c>
      <c r="S43" s="71"/>
    </row>
    <row r="44" spans="1:19" hidden="1" x14ac:dyDescent="0.45">
      <c r="A44" s="1" t="s">
        <v>189</v>
      </c>
      <c r="B44" s="3">
        <v>39</v>
      </c>
      <c r="C44" s="19">
        <v>39</v>
      </c>
      <c r="D44" s="3" t="s">
        <v>459</v>
      </c>
      <c r="E44" s="2" t="s">
        <v>487</v>
      </c>
      <c r="F44" s="55">
        <v>144900</v>
      </c>
      <c r="G44" s="15">
        <v>2010</v>
      </c>
      <c r="H44" s="45">
        <v>12.92</v>
      </c>
      <c r="I44" s="45">
        <v>6.5</v>
      </c>
      <c r="J44" s="45">
        <v>8200</v>
      </c>
      <c r="K44" s="45">
        <v>991</v>
      </c>
      <c r="L44" s="45">
        <v>136</v>
      </c>
      <c r="M44" s="27">
        <v>1789.9333999999999</v>
      </c>
      <c r="N44" s="27">
        <v>40003</v>
      </c>
      <c r="O44" s="27">
        <v>60296.14</v>
      </c>
      <c r="P44" s="51">
        <f t="shared" si="0"/>
        <v>180948.69799999817</v>
      </c>
      <c r="Q44" s="51">
        <f>ABS(Table_7[[#This Row],[列1]]-Table_7[[#This Row],[Listing Price (USD)]])/Table_7[[#This Row],[Listing Price (USD)]]</f>
        <v>0.24878328502414196</v>
      </c>
      <c r="R44" s="51">
        <f>(Table_7[[#This Row],[列2]]+Q1011)/2</f>
        <v>0.13352070937718791</v>
      </c>
      <c r="S44" s="71"/>
    </row>
    <row r="45" spans="1:19" hidden="1" x14ac:dyDescent="0.45">
      <c r="A45" s="1" t="s">
        <v>135</v>
      </c>
      <c r="B45" s="2">
        <v>40</v>
      </c>
      <c r="C45" s="19">
        <v>40</v>
      </c>
      <c r="D45" s="3" t="s">
        <v>460</v>
      </c>
      <c r="E45" s="2" t="s">
        <v>3</v>
      </c>
      <c r="F45" s="55">
        <v>97054</v>
      </c>
      <c r="G45" s="15">
        <v>2005</v>
      </c>
      <c r="H45" s="45">
        <v>12.8</v>
      </c>
      <c r="I45" s="45">
        <v>5.41</v>
      </c>
      <c r="J45" s="45">
        <v>7800</v>
      </c>
      <c r="K45" s="45">
        <v>866.41</v>
      </c>
      <c r="L45" s="45">
        <v>160</v>
      </c>
      <c r="M45" s="27">
        <v>2639.0087016482562</v>
      </c>
      <c r="N45" s="27">
        <v>30468.7</v>
      </c>
      <c r="O45" s="27">
        <v>62827.83</v>
      </c>
      <c r="P45" s="51">
        <f t="shared" si="0"/>
        <v>89418.922200001034</v>
      </c>
      <c r="Q45" s="51">
        <f>ABS(Table_7[[#This Row],[列1]]-Table_7[[#This Row],[Listing Price (USD)]])/Table_7[[#This Row],[Listing Price (USD)]]</f>
        <v>7.8668347517865986E-2</v>
      </c>
      <c r="R45" s="51">
        <f>(Table_7[[#This Row],[列2]]+Q1012)/2</f>
        <v>0.1744859782483987</v>
      </c>
      <c r="S45" s="71"/>
    </row>
    <row r="46" spans="1:19" hidden="1" x14ac:dyDescent="0.45">
      <c r="A46" s="1" t="s">
        <v>294</v>
      </c>
      <c r="B46" s="2">
        <v>40</v>
      </c>
      <c r="C46" s="19">
        <v>40</v>
      </c>
      <c r="D46" s="3" t="s">
        <v>460</v>
      </c>
      <c r="E46" s="2" t="s">
        <v>480</v>
      </c>
      <c r="F46" s="55">
        <v>200476</v>
      </c>
      <c r="G46" s="15">
        <v>2005</v>
      </c>
      <c r="H46" s="45">
        <v>12.6</v>
      </c>
      <c r="I46" s="45">
        <v>6.11</v>
      </c>
      <c r="J46" s="45">
        <v>7450</v>
      </c>
      <c r="K46" s="45">
        <v>1068</v>
      </c>
      <c r="L46" s="45">
        <v>90</v>
      </c>
      <c r="M46" s="27">
        <v>909.79346666148103</v>
      </c>
      <c r="N46" s="27">
        <v>36186.300000000003</v>
      </c>
      <c r="O46" s="27">
        <v>19565.62</v>
      </c>
      <c r="P46" s="51">
        <f t="shared" si="0"/>
        <v>92072.137799999866</v>
      </c>
      <c r="Q46" s="51">
        <f>ABS(Table_7[[#This Row],[列1]]-Table_7[[#This Row],[Listing Price (USD)]])/Table_7[[#This Row],[Listing Price (USD)]]</f>
        <v>0.54073236796424573</v>
      </c>
      <c r="R46" s="51">
        <f>(Table_7[[#This Row],[列2]]+Q1013)/2</f>
        <v>0.33879817823488712</v>
      </c>
      <c r="S46" s="71"/>
    </row>
    <row r="47" spans="1:19" hidden="1" x14ac:dyDescent="0.45">
      <c r="A47" s="1" t="s">
        <v>169</v>
      </c>
      <c r="B47" s="2">
        <v>40</v>
      </c>
      <c r="C47" s="19">
        <v>41</v>
      </c>
      <c r="D47" s="3" t="s">
        <v>460</v>
      </c>
      <c r="E47" s="2" t="s">
        <v>25</v>
      </c>
      <c r="F47" s="55">
        <v>109308</v>
      </c>
      <c r="G47" s="15">
        <v>2007</v>
      </c>
      <c r="H47" s="44">
        <v>12.63</v>
      </c>
      <c r="I47" s="44">
        <v>7.87</v>
      </c>
      <c r="J47" s="44">
        <v>7850</v>
      </c>
      <c r="K47" s="44">
        <v>1097</v>
      </c>
      <c r="L47" s="44">
        <v>182</v>
      </c>
      <c r="M47" s="27">
        <v>188.92599593680674</v>
      </c>
      <c r="N47" s="27">
        <v>16779.7</v>
      </c>
      <c r="O47" s="27">
        <v>1073.48</v>
      </c>
      <c r="P47" s="51">
        <f t="shared" si="0"/>
        <v>91044.494199997935</v>
      </c>
      <c r="Q47" s="51">
        <f>ABS(Table_7[[#This Row],[列1]]-Table_7[[#This Row],[Listing Price (USD)]])/Table_7[[#This Row],[Listing Price (USD)]]</f>
        <v>0.16708297471367206</v>
      </c>
      <c r="R47" s="51">
        <f>(Table_7[[#This Row],[列2]]+Q1014)/2</f>
        <v>0.31367112815718712</v>
      </c>
      <c r="S47" s="71"/>
    </row>
    <row r="48" spans="1:19" hidden="1" x14ac:dyDescent="0.45">
      <c r="A48" s="1" t="s">
        <v>169</v>
      </c>
      <c r="B48" s="2">
        <v>40</v>
      </c>
      <c r="C48" s="19">
        <v>41</v>
      </c>
      <c r="D48" s="3" t="s">
        <v>460</v>
      </c>
      <c r="E48" s="2" t="s">
        <v>35</v>
      </c>
      <c r="F48" s="55">
        <v>145744</v>
      </c>
      <c r="G48" s="15">
        <v>2006</v>
      </c>
      <c r="H48" s="44">
        <v>12.63</v>
      </c>
      <c r="I48" s="44">
        <v>7.87</v>
      </c>
      <c r="J48" s="44">
        <v>7850</v>
      </c>
      <c r="K48" s="44">
        <v>1097</v>
      </c>
      <c r="L48" s="44">
        <v>182</v>
      </c>
      <c r="M48" s="27">
        <v>1896.7553015181375</v>
      </c>
      <c r="N48" s="27">
        <v>24592.6</v>
      </c>
      <c r="O48" s="27">
        <v>42421.33</v>
      </c>
      <c r="P48" s="51">
        <f t="shared" si="0"/>
        <v>92597.53359999806</v>
      </c>
      <c r="Q48" s="51">
        <f>ABS(Table_7[[#This Row],[列1]]-Table_7[[#This Row],[Listing Price (USD)]])/Table_7[[#This Row],[Listing Price (USD)]]</f>
        <v>0.36465629048195425</v>
      </c>
      <c r="R48" s="51">
        <f>(Table_7[[#This Row],[列2]]+Q1015)/2</f>
        <v>0.1924532280971803</v>
      </c>
      <c r="S48" s="71"/>
    </row>
    <row r="49" spans="1:19" hidden="1" x14ac:dyDescent="0.45">
      <c r="A49" s="1" t="s">
        <v>169</v>
      </c>
      <c r="B49" s="2">
        <v>40</v>
      </c>
      <c r="C49" s="19">
        <v>41</v>
      </c>
      <c r="D49" s="3" t="s">
        <v>460</v>
      </c>
      <c r="E49" s="2" t="s">
        <v>35</v>
      </c>
      <c r="F49" s="55">
        <v>111752</v>
      </c>
      <c r="G49" s="15">
        <v>2006</v>
      </c>
      <c r="H49" s="44">
        <v>12.63</v>
      </c>
      <c r="I49" s="44">
        <v>7.87</v>
      </c>
      <c r="J49" s="44">
        <v>7850</v>
      </c>
      <c r="K49" s="44">
        <v>1097</v>
      </c>
      <c r="L49" s="44">
        <v>182</v>
      </c>
      <c r="M49" s="27">
        <v>1896.7553015181375</v>
      </c>
      <c r="N49" s="27">
        <v>24592.6</v>
      </c>
      <c r="O49" s="27">
        <v>42421.33</v>
      </c>
      <c r="P49" s="51">
        <f t="shared" si="0"/>
        <v>92597.53359999806</v>
      </c>
      <c r="Q49" s="51">
        <f>ABS(Table_7[[#This Row],[列1]]-Table_7[[#This Row],[Listing Price (USD)]])/Table_7[[#This Row],[Listing Price (USD)]]</f>
        <v>0.17140155343977684</v>
      </c>
      <c r="R49" s="51">
        <f>(Table_7[[#This Row],[列2]]+Q1016)/2</f>
        <v>0.22021471374538354</v>
      </c>
      <c r="S49" s="71"/>
    </row>
    <row r="50" spans="1:19" hidden="1" x14ac:dyDescent="0.45">
      <c r="A50" s="1" t="s">
        <v>169</v>
      </c>
      <c r="B50" s="2">
        <v>40</v>
      </c>
      <c r="C50" s="19">
        <v>41</v>
      </c>
      <c r="D50" s="3" t="s">
        <v>460</v>
      </c>
      <c r="E50" s="2" t="s">
        <v>76</v>
      </c>
      <c r="F50" s="55">
        <v>95948</v>
      </c>
      <c r="G50" s="15">
        <v>2007</v>
      </c>
      <c r="H50" s="44">
        <v>12.63</v>
      </c>
      <c r="I50" s="44">
        <v>7.87</v>
      </c>
      <c r="J50" s="44">
        <v>7850</v>
      </c>
      <c r="K50" s="44">
        <v>1097</v>
      </c>
      <c r="L50" s="44">
        <v>182</v>
      </c>
      <c r="M50" s="27">
        <v>720.28936833319096</v>
      </c>
      <c r="N50" s="27">
        <v>6140.9</v>
      </c>
      <c r="O50" s="27">
        <v>2659.28</v>
      </c>
      <c r="P50" s="51">
        <f t="shared" si="0"/>
        <v>71298.881399999562</v>
      </c>
      <c r="Q50" s="51">
        <f>ABS(Table_7[[#This Row],[列1]]-Table_7[[#This Row],[Listing Price (USD)]])/Table_7[[#This Row],[Listing Price (USD)]]</f>
        <v>0.25690080668696003</v>
      </c>
      <c r="R50" s="51">
        <f>(Table_7[[#This Row],[列2]]+Q1017)/2</f>
        <v>0.3977925316722285</v>
      </c>
      <c r="S50" s="71"/>
    </row>
    <row r="51" spans="1:19" hidden="1" x14ac:dyDescent="0.45">
      <c r="A51" s="1" t="s">
        <v>177</v>
      </c>
      <c r="B51" s="2">
        <v>40</v>
      </c>
      <c r="C51" s="19">
        <v>40</v>
      </c>
      <c r="D51" s="3" t="s">
        <v>460</v>
      </c>
      <c r="E51" s="2" t="s">
        <v>178</v>
      </c>
      <c r="F51" s="55">
        <v>363194</v>
      </c>
      <c r="G51" s="15">
        <v>2008</v>
      </c>
      <c r="H51" s="44">
        <v>12.53</v>
      </c>
      <c r="I51" s="44">
        <v>6.53</v>
      </c>
      <c r="J51" s="44">
        <v>10000</v>
      </c>
      <c r="K51" s="44">
        <v>869.72</v>
      </c>
      <c r="L51" s="44">
        <v>445</v>
      </c>
      <c r="M51" s="27">
        <v>25.00844888635066</v>
      </c>
      <c r="N51" s="27">
        <v>23538.3</v>
      </c>
      <c r="O51" s="27">
        <v>179.95</v>
      </c>
      <c r="P51" s="51">
        <f t="shared" si="0"/>
        <v>165425.0087999992</v>
      </c>
      <c r="Q51" s="51">
        <f>ABS(Table_7[[#This Row],[列1]]-Table_7[[#This Row],[Listing Price (USD)]])/Table_7[[#This Row],[Listing Price (USD)]]</f>
        <v>0.5445271430695463</v>
      </c>
      <c r="R51" s="51">
        <f>(Table_7[[#This Row],[列2]]+Q1018)/2</f>
        <v>0.9887104278479586</v>
      </c>
      <c r="S51" s="71"/>
    </row>
    <row r="52" spans="1:19" hidden="1" x14ac:dyDescent="0.45">
      <c r="A52" s="1" t="s">
        <v>269</v>
      </c>
      <c r="B52" s="2">
        <v>40</v>
      </c>
      <c r="C52" s="19">
        <v>39</v>
      </c>
      <c r="D52" s="3" t="s">
        <v>460</v>
      </c>
      <c r="E52" s="2" t="s">
        <v>25</v>
      </c>
      <c r="F52" s="55">
        <v>120285</v>
      </c>
      <c r="G52" s="15">
        <v>2005</v>
      </c>
      <c r="H52" s="44">
        <v>13.12</v>
      </c>
      <c r="I52" s="44">
        <v>6.53</v>
      </c>
      <c r="J52" s="44">
        <v>7200</v>
      </c>
      <c r="K52" s="44">
        <v>874</v>
      </c>
      <c r="L52" s="44">
        <v>201</v>
      </c>
      <c r="M52" s="27">
        <v>188.92599593680674</v>
      </c>
      <c r="N52" s="27">
        <v>16779.7</v>
      </c>
      <c r="O52" s="27">
        <v>1073.48</v>
      </c>
      <c r="P52" s="51">
        <f t="shared" si="0"/>
        <v>50368.738200000676</v>
      </c>
      <c r="Q52" s="51">
        <f>ABS(Table_7[[#This Row],[列1]]-Table_7[[#This Row],[Listing Price (USD)]])/Table_7[[#This Row],[Listing Price (USD)]]</f>
        <v>0.58125503429354719</v>
      </c>
      <c r="R52" s="51">
        <f>(Table_7[[#This Row],[列2]]+Q1019)/2</f>
        <v>0.34897708845626019</v>
      </c>
      <c r="S52" s="71"/>
    </row>
    <row r="53" spans="1:19" hidden="1" x14ac:dyDescent="0.45">
      <c r="A53" s="1" t="s">
        <v>177</v>
      </c>
      <c r="B53" s="2">
        <v>40</v>
      </c>
      <c r="C53" s="19">
        <v>40</v>
      </c>
      <c r="D53" s="3" t="s">
        <v>460</v>
      </c>
      <c r="E53" s="2" t="s">
        <v>497</v>
      </c>
      <c r="F53" s="55">
        <v>407217</v>
      </c>
      <c r="G53" s="15">
        <v>2007</v>
      </c>
      <c r="H53" s="44">
        <v>12.53</v>
      </c>
      <c r="I53" s="44">
        <v>6.53</v>
      </c>
      <c r="J53" s="44">
        <v>10000</v>
      </c>
      <c r="K53" s="44">
        <v>869.72</v>
      </c>
      <c r="L53" s="44">
        <v>445</v>
      </c>
      <c r="M53" s="27">
        <v>355.22244950521105</v>
      </c>
      <c r="N53" s="27">
        <v>43416.800000000003</v>
      </c>
      <c r="O53" s="27">
        <v>7648.5</v>
      </c>
      <c r="P53" s="51">
        <f t="shared" si="0"/>
        <v>189371.80180000066</v>
      </c>
      <c r="Q53" s="51">
        <f>ABS(Table_7[[#This Row],[列1]]-Table_7[[#This Row],[Listing Price (USD)]])/Table_7[[#This Row],[Listing Price (USD)]]</f>
        <v>0.5349609623370325</v>
      </c>
      <c r="R53" s="51">
        <f>(Table_7[[#This Row],[列2]]+Q1020)/2</f>
        <v>0.29263887038866654</v>
      </c>
      <c r="S53" s="71"/>
    </row>
    <row r="54" spans="1:19" hidden="1" x14ac:dyDescent="0.45">
      <c r="A54" s="1" t="s">
        <v>177</v>
      </c>
      <c r="B54" s="2">
        <v>40</v>
      </c>
      <c r="C54" s="19">
        <v>40</v>
      </c>
      <c r="D54" s="3" t="s">
        <v>460</v>
      </c>
      <c r="E54" s="2" t="s">
        <v>26</v>
      </c>
      <c r="F54" s="55">
        <v>299771</v>
      </c>
      <c r="G54" s="15">
        <v>2005</v>
      </c>
      <c r="H54" s="44">
        <v>12.53</v>
      </c>
      <c r="I54" s="44">
        <v>6.53</v>
      </c>
      <c r="J54" s="44">
        <v>10000</v>
      </c>
      <c r="K54" s="44">
        <v>869.72</v>
      </c>
      <c r="L54" s="44">
        <v>445</v>
      </c>
      <c r="M54" s="27">
        <v>2704.60916008815</v>
      </c>
      <c r="N54" s="27">
        <v>33874.199999999997</v>
      </c>
      <c r="O54" s="27">
        <v>12220.24236</v>
      </c>
      <c r="P54" s="51">
        <f t="shared" si="0"/>
        <v>145765.33020000084</v>
      </c>
      <c r="Q54" s="51">
        <f>ABS(Table_7[[#This Row],[列1]]-Table_7[[#This Row],[Listing Price (USD)]])/Table_7[[#This Row],[Listing Price (USD)]]</f>
        <v>0.51374439088503943</v>
      </c>
      <c r="R54" s="51">
        <f>(Table_7[[#This Row],[列2]]+Q1021)/2</f>
        <v>0.27313887473236048</v>
      </c>
      <c r="S54" s="71"/>
    </row>
    <row r="55" spans="1:19" hidden="1" x14ac:dyDescent="0.45">
      <c r="A55" s="1" t="s">
        <v>177</v>
      </c>
      <c r="B55" s="3">
        <v>40</v>
      </c>
      <c r="C55" s="19">
        <v>40</v>
      </c>
      <c r="D55" s="3" t="s">
        <v>459</v>
      </c>
      <c r="E55" s="2" t="s">
        <v>479</v>
      </c>
      <c r="F55" s="55">
        <v>299500</v>
      </c>
      <c r="G55" s="15">
        <v>2008</v>
      </c>
      <c r="H55" s="44">
        <v>12.53</v>
      </c>
      <c r="I55" s="44">
        <v>6.53</v>
      </c>
      <c r="J55" s="44">
        <v>10000</v>
      </c>
      <c r="K55" s="44">
        <v>869.72</v>
      </c>
      <c r="L55" s="44">
        <v>445</v>
      </c>
      <c r="M55" s="27">
        <v>41.0931</v>
      </c>
      <c r="N55" s="27">
        <v>43658</v>
      </c>
      <c r="O55" s="27">
        <v>15144.94</v>
      </c>
      <c r="P55" s="51">
        <f t="shared" si="0"/>
        <v>202767.17199999763</v>
      </c>
      <c r="Q55" s="51">
        <f>ABS(Table_7[[#This Row],[列1]]-Table_7[[#This Row],[Listing Price (USD)]])/Table_7[[#This Row],[Listing Price (USD)]]</f>
        <v>0.32298106176962393</v>
      </c>
      <c r="R55" s="51">
        <f>(Table_7[[#This Row],[列2]]+Q1022)/2</f>
        <v>0.3791042650764157</v>
      </c>
      <c r="S55" s="71"/>
    </row>
    <row r="56" spans="1:19" x14ac:dyDescent="0.45">
      <c r="A56" s="1" t="s">
        <v>131</v>
      </c>
      <c r="B56" s="2">
        <v>40</v>
      </c>
      <c r="C56" s="19">
        <v>39</v>
      </c>
      <c r="D56" s="3" t="s">
        <v>460</v>
      </c>
      <c r="E56" s="2" t="s">
        <v>35</v>
      </c>
      <c r="F56" s="55">
        <v>85017</v>
      </c>
      <c r="G56" s="15">
        <v>2005</v>
      </c>
      <c r="H56" s="44">
        <v>12.93</v>
      </c>
      <c r="I56" s="44">
        <v>7.15</v>
      </c>
      <c r="J56" s="44">
        <v>8250</v>
      </c>
      <c r="K56" s="44">
        <v>706</v>
      </c>
      <c r="L56" s="44">
        <v>208</v>
      </c>
      <c r="M56" s="27">
        <v>1896.7553015181375</v>
      </c>
      <c r="N56" s="27">
        <v>24592.6</v>
      </c>
      <c r="O56" s="27">
        <v>42421.33</v>
      </c>
      <c r="P56" s="51">
        <f t="shared" si="0"/>
        <v>88745.430600001666</v>
      </c>
      <c r="Q56" s="51">
        <f>ABS(Table_7[[#This Row],[列1]]-Table_7[[#This Row],[Listing Price (USD)]])/Table_7[[#This Row],[Listing Price (USD)]]</f>
        <v>4.3855118388106684E-2</v>
      </c>
      <c r="R56" s="51">
        <f>(Table_7[[#This Row],[列2]]+Q1023)/2</f>
        <v>9.3436684710741763E-2</v>
      </c>
      <c r="S56" s="71"/>
    </row>
    <row r="57" spans="1:19" x14ac:dyDescent="0.45">
      <c r="A57" s="1" t="s">
        <v>131</v>
      </c>
      <c r="B57" s="2">
        <v>40</v>
      </c>
      <c r="C57" s="19">
        <v>39</v>
      </c>
      <c r="D57" s="3" t="s">
        <v>460</v>
      </c>
      <c r="E57" s="2" t="s">
        <v>35</v>
      </c>
      <c r="F57" s="55">
        <v>78945</v>
      </c>
      <c r="G57" s="15">
        <v>2006</v>
      </c>
      <c r="H57" s="44">
        <v>12.93</v>
      </c>
      <c r="I57" s="44">
        <v>7.15</v>
      </c>
      <c r="J57" s="44">
        <v>8250</v>
      </c>
      <c r="K57" s="44">
        <v>706</v>
      </c>
      <c r="L57" s="44">
        <v>208</v>
      </c>
      <c r="M57" s="27">
        <v>1896.7553015181375</v>
      </c>
      <c r="N57" s="27">
        <v>24592.6</v>
      </c>
      <c r="O57" s="27">
        <v>42421.33</v>
      </c>
      <c r="P57" s="51">
        <f t="shared" si="0"/>
        <v>101693.13359999955</v>
      </c>
      <c r="Q57" s="51">
        <f>ABS(Table_7[[#This Row],[列1]]-Table_7[[#This Row],[Listing Price (USD)]])/Table_7[[#This Row],[Listing Price (USD)]]</f>
        <v>0.28815167015009879</v>
      </c>
      <c r="R57" s="51">
        <f>(Table_7[[#This Row],[列2]]+Q1024)/2</f>
        <v>0.21560736509970307</v>
      </c>
      <c r="S57" s="71"/>
    </row>
    <row r="58" spans="1:19" x14ac:dyDescent="0.45">
      <c r="A58" s="1" t="s">
        <v>131</v>
      </c>
      <c r="B58" s="2">
        <v>40</v>
      </c>
      <c r="C58" s="19">
        <v>39</v>
      </c>
      <c r="D58" s="3" t="s">
        <v>460</v>
      </c>
      <c r="E58" s="2" t="s">
        <v>35</v>
      </c>
      <c r="F58" s="55">
        <v>91090</v>
      </c>
      <c r="G58" s="15">
        <v>2007</v>
      </c>
      <c r="H58" s="44">
        <v>12.93</v>
      </c>
      <c r="I58" s="44">
        <v>7.15</v>
      </c>
      <c r="J58" s="44">
        <v>8250</v>
      </c>
      <c r="K58" s="44">
        <v>706</v>
      </c>
      <c r="L58" s="44">
        <v>208</v>
      </c>
      <c r="M58" s="27">
        <v>1896.7553015181375</v>
      </c>
      <c r="N58" s="27">
        <v>24592.6</v>
      </c>
      <c r="O58" s="27">
        <v>42421.33</v>
      </c>
      <c r="P58" s="51">
        <f t="shared" si="0"/>
        <v>114640.83660000116</v>
      </c>
      <c r="Q58" s="51">
        <f>ABS(Table_7[[#This Row],[列1]]-Table_7[[#This Row],[Listing Price (USD)]])/Table_7[[#This Row],[Listing Price (USD)]]</f>
        <v>0.25854469864969987</v>
      </c>
      <c r="R58" s="51">
        <f>(Table_7[[#This Row],[列2]]+Q1025)/2</f>
        <v>0.13428810878171404</v>
      </c>
      <c r="S58" s="71"/>
    </row>
    <row r="59" spans="1:19" hidden="1" x14ac:dyDescent="0.45">
      <c r="A59" s="1" t="s">
        <v>241</v>
      </c>
      <c r="B59" s="2">
        <v>40</v>
      </c>
      <c r="C59" s="19">
        <v>40</v>
      </c>
      <c r="D59" s="3" t="s">
        <v>460</v>
      </c>
      <c r="E59" s="2" t="s">
        <v>26</v>
      </c>
      <c r="F59" s="55">
        <v>332413</v>
      </c>
      <c r="G59" s="15">
        <v>2008</v>
      </c>
      <c r="H59" s="44">
        <v>12.57</v>
      </c>
      <c r="I59" s="44">
        <v>6.3</v>
      </c>
      <c r="J59" s="44">
        <v>9480</v>
      </c>
      <c r="K59" s="44">
        <v>780</v>
      </c>
      <c r="L59" s="44">
        <v>261</v>
      </c>
      <c r="M59" s="27">
        <v>2704.60916008815</v>
      </c>
      <c r="N59" s="27">
        <v>33874.199999999997</v>
      </c>
      <c r="O59" s="27">
        <v>12220.24236</v>
      </c>
      <c r="P59" s="51">
        <f t="shared" si="0"/>
        <v>172784.15919999703</v>
      </c>
      <c r="Q59" s="51">
        <f>ABS(Table_7[[#This Row],[列1]]-Table_7[[#This Row],[Listing Price (USD)]])/Table_7[[#This Row],[Listing Price (USD)]]</f>
        <v>0.48021238880550093</v>
      </c>
      <c r="R59" s="51">
        <f>(Table_7[[#This Row],[列2]]+Q1026)/2</f>
        <v>0.28407999547992269</v>
      </c>
      <c r="S59" s="71"/>
    </row>
    <row r="60" spans="1:19" hidden="1" x14ac:dyDescent="0.45">
      <c r="A60" s="1" t="s">
        <v>309</v>
      </c>
      <c r="B60" s="2">
        <v>40</v>
      </c>
      <c r="C60" s="19">
        <v>40</v>
      </c>
      <c r="D60" s="3" t="s">
        <v>460</v>
      </c>
      <c r="E60" s="2" t="s">
        <v>35</v>
      </c>
      <c r="F60" s="55">
        <v>279380</v>
      </c>
      <c r="G60" s="15">
        <v>2008</v>
      </c>
      <c r="H60" s="44">
        <v>12.8</v>
      </c>
      <c r="I60" s="44">
        <v>6.23</v>
      </c>
      <c r="J60" s="44">
        <v>7802</v>
      </c>
      <c r="K60" s="44">
        <v>732</v>
      </c>
      <c r="L60" s="44">
        <v>227</v>
      </c>
      <c r="M60" s="27">
        <v>1896.75530151814</v>
      </c>
      <c r="N60" s="27">
        <v>24592.6</v>
      </c>
      <c r="O60" s="27">
        <v>42421.33</v>
      </c>
      <c r="P60" s="51">
        <f t="shared" si="0"/>
        <v>117401.46759999842</v>
      </c>
      <c r="Q60" s="51">
        <f>ABS(Table_7[[#This Row],[列1]]-Table_7[[#This Row],[Listing Price (USD)]])/Table_7[[#This Row],[Listing Price (USD)]]</f>
        <v>0.57977855394087474</v>
      </c>
      <c r="R60" s="51">
        <f>(Table_7[[#This Row],[列2]]+Q1027)/2</f>
        <v>0.35851226969495387</v>
      </c>
      <c r="S60" s="71"/>
    </row>
    <row r="61" spans="1:19" hidden="1" x14ac:dyDescent="0.45">
      <c r="A61" s="1" t="s">
        <v>309</v>
      </c>
      <c r="B61" s="2">
        <v>40</v>
      </c>
      <c r="C61" s="19">
        <v>40</v>
      </c>
      <c r="D61" s="3" t="s">
        <v>460</v>
      </c>
      <c r="E61" s="2" t="s">
        <v>35</v>
      </c>
      <c r="F61" s="55">
        <v>230761</v>
      </c>
      <c r="G61" s="15">
        <v>2008</v>
      </c>
      <c r="H61" s="44">
        <v>12.8</v>
      </c>
      <c r="I61" s="44">
        <v>6.23</v>
      </c>
      <c r="J61" s="44">
        <v>7802</v>
      </c>
      <c r="K61" s="44">
        <v>732</v>
      </c>
      <c r="L61" s="44">
        <v>227</v>
      </c>
      <c r="M61" s="27">
        <v>1896.75530151814</v>
      </c>
      <c r="N61" s="27">
        <v>24592.6</v>
      </c>
      <c r="O61" s="27">
        <v>42421.33</v>
      </c>
      <c r="P61" s="51">
        <f t="shared" si="0"/>
        <v>117401.46759999842</v>
      </c>
      <c r="Q61" s="51">
        <f>ABS(Table_7[[#This Row],[列1]]-Table_7[[#This Row],[Listing Price (USD)]])/Table_7[[#This Row],[Listing Price (USD)]]</f>
        <v>0.49124216137042909</v>
      </c>
      <c r="R61" s="51">
        <f>(Table_7[[#This Row],[列2]]+Q1028)/2</f>
        <v>0.30045290906627914</v>
      </c>
      <c r="S61" s="71"/>
    </row>
    <row r="62" spans="1:19" hidden="1" x14ac:dyDescent="0.45">
      <c r="A62" s="1" t="s">
        <v>241</v>
      </c>
      <c r="B62" s="2">
        <v>40</v>
      </c>
      <c r="C62" s="19">
        <v>40</v>
      </c>
      <c r="D62" s="3" t="s">
        <v>460</v>
      </c>
      <c r="E62" s="2" t="s">
        <v>26</v>
      </c>
      <c r="F62" s="55">
        <v>319090</v>
      </c>
      <c r="G62" s="15">
        <v>2010</v>
      </c>
      <c r="H62" s="44">
        <v>12.57</v>
      </c>
      <c r="I62" s="44">
        <v>6.3</v>
      </c>
      <c r="J62" s="44">
        <v>9480</v>
      </c>
      <c r="K62" s="44">
        <v>780</v>
      </c>
      <c r="L62" s="44">
        <v>261</v>
      </c>
      <c r="M62" s="27">
        <v>2704.60916008815</v>
      </c>
      <c r="N62" s="27">
        <v>33874.199999999997</v>
      </c>
      <c r="O62" s="27">
        <v>12220.24236</v>
      </c>
      <c r="P62" s="51">
        <f t="shared" si="0"/>
        <v>198679.56519999652</v>
      </c>
      <c r="Q62" s="51">
        <f>ABS(Table_7[[#This Row],[列1]]-Table_7[[#This Row],[Listing Price (USD)]])/Table_7[[#This Row],[Listing Price (USD)]]</f>
        <v>0.37735571406187435</v>
      </c>
      <c r="R62" s="51">
        <f>(Table_7[[#This Row],[列2]]+Q1029)/2</f>
        <v>0.31218744930604642</v>
      </c>
      <c r="S62" s="71"/>
    </row>
    <row r="63" spans="1:19" x14ac:dyDescent="0.45">
      <c r="A63" s="1" t="s">
        <v>131</v>
      </c>
      <c r="B63" s="2">
        <v>40</v>
      </c>
      <c r="C63" s="19">
        <v>39</v>
      </c>
      <c r="D63" s="3" t="s">
        <v>460</v>
      </c>
      <c r="E63" s="2" t="s">
        <v>132</v>
      </c>
      <c r="F63" s="55">
        <v>159277</v>
      </c>
      <c r="G63" s="15">
        <v>2006</v>
      </c>
      <c r="H63" s="44">
        <v>12.93</v>
      </c>
      <c r="I63" s="44">
        <v>7.15</v>
      </c>
      <c r="J63" s="44">
        <v>8250</v>
      </c>
      <c r="K63" s="44">
        <v>706</v>
      </c>
      <c r="L63" s="44">
        <v>208</v>
      </c>
      <c r="M63" s="27">
        <v>547.05417423587585</v>
      </c>
      <c r="N63" s="27">
        <v>37825.800000000003</v>
      </c>
      <c r="O63" s="27">
        <v>12220.24236</v>
      </c>
      <c r="P63" s="51">
        <f t="shared" si="0"/>
        <v>126253.95279999748</v>
      </c>
      <c r="Q63" s="51">
        <f>ABS(Table_7[[#This Row],[列1]]-Table_7[[#This Row],[Listing Price (USD)]])/Table_7[[#This Row],[Listing Price (USD)]]</f>
        <v>0.20733092160200481</v>
      </c>
      <c r="R63" s="51">
        <f>(Table_7[[#This Row],[列2]]+Q1030)/2</f>
        <v>0.34703590369181764</v>
      </c>
      <c r="S63" s="71"/>
    </row>
    <row r="64" spans="1:19" hidden="1" x14ac:dyDescent="0.45">
      <c r="A64" s="1" t="s">
        <v>19</v>
      </c>
      <c r="B64" s="2">
        <v>40</v>
      </c>
      <c r="C64" s="19">
        <v>40</v>
      </c>
      <c r="D64" s="3" t="s">
        <v>460</v>
      </c>
      <c r="E64" s="2" t="s">
        <v>76</v>
      </c>
      <c r="F64" s="55">
        <v>127543</v>
      </c>
      <c r="G64" s="15">
        <v>2011</v>
      </c>
      <c r="H64" s="44">
        <v>13.85</v>
      </c>
      <c r="I64" s="44">
        <v>7.15</v>
      </c>
      <c r="J64" s="44">
        <v>7380</v>
      </c>
      <c r="K64" s="44">
        <v>968</v>
      </c>
      <c r="L64" s="44">
        <v>121</v>
      </c>
      <c r="M64" s="27">
        <v>720.28936833319051</v>
      </c>
      <c r="N64" s="27">
        <v>6140.9</v>
      </c>
      <c r="O64" s="27">
        <v>2659.28</v>
      </c>
      <c r="P64" s="51">
        <f t="shared" si="0"/>
        <v>112402.36340000034</v>
      </c>
      <c r="Q64" s="51">
        <f>ABS(Table_7[[#This Row],[列1]]-Table_7[[#This Row],[Listing Price (USD)]])/Table_7[[#This Row],[Listing Price (USD)]]</f>
        <v>0.11871005543228294</v>
      </c>
      <c r="R64" s="51">
        <f>Table_7[[#This Row],[列2]]</f>
        <v>0.11871005543228294</v>
      </c>
      <c r="S64" s="71"/>
    </row>
    <row r="65" spans="1:19" hidden="1" x14ac:dyDescent="0.45">
      <c r="A65" s="1" t="s">
        <v>189</v>
      </c>
      <c r="B65" s="3">
        <v>40</v>
      </c>
      <c r="C65" s="19">
        <v>40</v>
      </c>
      <c r="D65" s="3" t="s">
        <v>459</v>
      </c>
      <c r="E65" s="2" t="s">
        <v>491</v>
      </c>
      <c r="F65" s="55">
        <v>186500</v>
      </c>
      <c r="G65" s="15">
        <v>2013</v>
      </c>
      <c r="H65" s="45">
        <v>13.2</v>
      </c>
      <c r="I65" s="45">
        <v>5.2</v>
      </c>
      <c r="J65" s="45">
        <v>8935</v>
      </c>
      <c r="K65" s="45">
        <v>1006</v>
      </c>
      <c r="L65" s="45">
        <v>189</v>
      </c>
      <c r="M65" s="27">
        <v>585.15030000000002</v>
      </c>
      <c r="N65" s="27">
        <v>51342</v>
      </c>
      <c r="O65" s="27">
        <v>21968.32</v>
      </c>
      <c r="P65" s="51">
        <f t="shared" si="0"/>
        <v>257550.15599999874</v>
      </c>
      <c r="Q65" s="51">
        <f>ABS(Table_7[[#This Row],[列1]]-Table_7[[#This Row],[Listing Price (USD)]])/Table_7[[#This Row],[Listing Price (USD)]]</f>
        <v>0.38096598391420233</v>
      </c>
      <c r="R65" s="51">
        <f>(Table_7[[#This Row],[列2]]+Q1032)/2</f>
        <v>0.32846412380664414</v>
      </c>
      <c r="S65" s="71"/>
    </row>
    <row r="66" spans="1:19" hidden="1" x14ac:dyDescent="0.45">
      <c r="A66" s="1" t="s">
        <v>189</v>
      </c>
      <c r="B66" s="3">
        <v>40</v>
      </c>
      <c r="C66" s="19">
        <v>40</v>
      </c>
      <c r="D66" s="3" t="s">
        <v>459</v>
      </c>
      <c r="E66" s="2" t="s">
        <v>511</v>
      </c>
      <c r="F66" s="55">
        <v>174900</v>
      </c>
      <c r="G66" s="15">
        <v>2013</v>
      </c>
      <c r="H66" s="45">
        <v>13.2</v>
      </c>
      <c r="I66" s="45">
        <v>5.2</v>
      </c>
      <c r="J66" s="45">
        <v>8935</v>
      </c>
      <c r="K66" s="45">
        <v>1006</v>
      </c>
      <c r="L66" s="45">
        <v>189</v>
      </c>
      <c r="M66" s="27">
        <v>6843.8258999999998</v>
      </c>
      <c r="N66" s="27">
        <v>39666</v>
      </c>
      <c r="O66" s="27">
        <v>23444.84</v>
      </c>
      <c r="P66" s="51">
        <f t="shared" ref="P66:P129" si="1">J66*22.739+12947.703*G66+1.856*N66-26169390+64750.3</f>
        <v>235879.49999999924</v>
      </c>
      <c r="Q66" s="51">
        <f>ABS(Table_7[[#This Row],[列1]]-Table_7[[#This Row],[Listing Price (USD)]])/Table_7[[#This Row],[Listing Price (USD)]]</f>
        <v>0.34865351629502139</v>
      </c>
      <c r="R66" s="51">
        <f>(Table_7[[#This Row],[列2]]+Q1033)/2</f>
        <v>0.46462039854104936</v>
      </c>
      <c r="S66" s="71"/>
    </row>
    <row r="67" spans="1:19" hidden="1" x14ac:dyDescent="0.45">
      <c r="A67" s="1" t="s">
        <v>59</v>
      </c>
      <c r="B67" s="3">
        <v>40</v>
      </c>
      <c r="C67" s="19">
        <v>40</v>
      </c>
      <c r="D67" s="3" t="s">
        <v>459</v>
      </c>
      <c r="E67" s="2" t="s">
        <v>490</v>
      </c>
      <c r="F67" s="55">
        <v>159000</v>
      </c>
      <c r="G67" s="15">
        <v>2009</v>
      </c>
      <c r="H67" s="46">
        <v>12.8248</v>
      </c>
      <c r="I67" s="45">
        <v>5.0839999999999996</v>
      </c>
      <c r="J67" s="45">
        <v>6280</v>
      </c>
      <c r="K67" s="46">
        <v>678.02436</v>
      </c>
      <c r="L67" s="45">
        <v>201</v>
      </c>
      <c r="M67" s="27">
        <v>612.96910000000003</v>
      </c>
      <c r="N67" s="27">
        <v>46198</v>
      </c>
      <c r="O67" s="27">
        <v>19947.16</v>
      </c>
      <c r="P67" s="51">
        <f t="shared" si="1"/>
        <v>135840.03500000312</v>
      </c>
      <c r="Q67" s="51">
        <f>ABS(Table_7[[#This Row],[列1]]-Table_7[[#This Row],[Listing Price (USD)]])/Table_7[[#This Row],[Listing Price (USD)]]</f>
        <v>0.1456601572326848</v>
      </c>
      <c r="R67" s="51">
        <f>Table_7[[#This Row],[列2]]</f>
        <v>0.1456601572326848</v>
      </c>
      <c r="S67" s="71"/>
    </row>
    <row r="68" spans="1:19" hidden="1" x14ac:dyDescent="0.45">
      <c r="A68" s="1" t="s">
        <v>294</v>
      </c>
      <c r="B68" s="2">
        <v>41</v>
      </c>
      <c r="C68" s="19">
        <v>41</v>
      </c>
      <c r="D68" s="3" t="s">
        <v>460</v>
      </c>
      <c r="E68" s="2" t="s">
        <v>46</v>
      </c>
      <c r="F68" s="55">
        <v>224776</v>
      </c>
      <c r="G68" s="15">
        <v>2007</v>
      </c>
      <c r="H68" s="44">
        <v>11.94</v>
      </c>
      <c r="I68" s="44">
        <v>8.1999999999999993</v>
      </c>
      <c r="J68" s="44">
        <v>6840</v>
      </c>
      <c r="K68" s="44">
        <v>931</v>
      </c>
      <c r="L68" s="44">
        <v>100</v>
      </c>
      <c r="M68" s="27">
        <v>57.472012426685268</v>
      </c>
      <c r="N68" s="27">
        <v>11544.2</v>
      </c>
      <c r="O68" s="27">
        <v>7827.84</v>
      </c>
      <c r="P68" s="51">
        <f t="shared" si="1"/>
        <v>58361.016200001541</v>
      </c>
      <c r="Q68" s="51">
        <f>ABS(Table_7[[#This Row],[列1]]-Table_7[[#This Row],[Listing Price (USD)]])/Table_7[[#This Row],[Listing Price (USD)]]</f>
        <v>0.74035921895575363</v>
      </c>
      <c r="R68" s="51">
        <f>(Table_7[[#This Row],[列2]]+Q1035)/2</f>
        <v>0.57435221040228546</v>
      </c>
      <c r="S68" s="71"/>
    </row>
    <row r="69" spans="1:19" hidden="1" x14ac:dyDescent="0.45">
      <c r="A69" s="1" t="s">
        <v>294</v>
      </c>
      <c r="B69" s="2">
        <v>41</v>
      </c>
      <c r="C69" s="19">
        <v>41</v>
      </c>
      <c r="D69" s="3" t="s">
        <v>460</v>
      </c>
      <c r="E69" s="2" t="s">
        <v>46</v>
      </c>
      <c r="F69" s="55">
        <v>206470</v>
      </c>
      <c r="G69" s="15">
        <v>2007</v>
      </c>
      <c r="H69" s="44">
        <v>11.94</v>
      </c>
      <c r="I69" s="44">
        <v>8.1999999999999993</v>
      </c>
      <c r="J69" s="44">
        <v>6840</v>
      </c>
      <c r="K69" s="44">
        <v>931</v>
      </c>
      <c r="L69" s="44">
        <v>100</v>
      </c>
      <c r="M69" s="27">
        <v>57.472012426685268</v>
      </c>
      <c r="N69" s="27">
        <v>11544.2</v>
      </c>
      <c r="O69" s="27">
        <v>7827.84</v>
      </c>
      <c r="P69" s="51">
        <f t="shared" si="1"/>
        <v>58361.016200001541</v>
      </c>
      <c r="Q69" s="51">
        <f>ABS(Table_7[[#This Row],[列1]]-Table_7[[#This Row],[Listing Price (USD)]])/Table_7[[#This Row],[Listing Price (USD)]]</f>
        <v>0.71733900227635239</v>
      </c>
      <c r="R69" s="51">
        <f>(Table_7[[#This Row],[列2]]+Q1036)/2</f>
        <v>0.45999047296981105</v>
      </c>
      <c r="S69" s="71"/>
    </row>
    <row r="70" spans="1:19" hidden="1" x14ac:dyDescent="0.45">
      <c r="A70" s="1" t="s">
        <v>126</v>
      </c>
      <c r="B70" s="2">
        <v>41</v>
      </c>
      <c r="C70" s="19">
        <v>40</v>
      </c>
      <c r="D70" s="3" t="s">
        <v>460</v>
      </c>
      <c r="E70" s="2" t="s">
        <v>3</v>
      </c>
      <c r="F70" s="55">
        <v>193137</v>
      </c>
      <c r="G70" s="15">
        <v>2012</v>
      </c>
      <c r="H70" s="44">
        <v>12.89</v>
      </c>
      <c r="I70" s="44">
        <v>7.05</v>
      </c>
      <c r="J70" s="44">
        <v>8195</v>
      </c>
      <c r="K70" s="44">
        <v>990</v>
      </c>
      <c r="L70" s="44">
        <v>110</v>
      </c>
      <c r="M70" s="27">
        <v>2639.0087016482562</v>
      </c>
      <c r="N70" s="27">
        <v>30468.7</v>
      </c>
      <c r="O70" s="27">
        <v>62827.83</v>
      </c>
      <c r="P70" s="51">
        <f t="shared" si="1"/>
        <v>189034.7482000023</v>
      </c>
      <c r="Q70" s="51">
        <f>ABS(Table_7[[#This Row],[列1]]-Table_7[[#This Row],[Listing Price (USD)]])/Table_7[[#This Row],[Listing Price (USD)]]</f>
        <v>2.1240113494554118E-2</v>
      </c>
      <c r="R70" s="51">
        <f>(Table_7[[#This Row],[列2]]+Q1037)/2</f>
        <v>0.19391152372127793</v>
      </c>
      <c r="S70" s="71"/>
    </row>
    <row r="71" spans="1:19" hidden="1" x14ac:dyDescent="0.45">
      <c r="A71" s="1" t="s">
        <v>126</v>
      </c>
      <c r="B71" s="2">
        <v>41</v>
      </c>
      <c r="C71" s="19">
        <v>40</v>
      </c>
      <c r="D71" s="3" t="s">
        <v>460</v>
      </c>
      <c r="E71" s="2" t="s">
        <v>480</v>
      </c>
      <c r="F71" s="55">
        <v>206377</v>
      </c>
      <c r="G71" s="15">
        <v>2011</v>
      </c>
      <c r="H71" s="44">
        <v>12.89</v>
      </c>
      <c r="I71" s="44">
        <v>7.05</v>
      </c>
      <c r="J71" s="44">
        <v>8195</v>
      </c>
      <c r="K71" s="44">
        <v>990</v>
      </c>
      <c r="L71" s="44">
        <v>110</v>
      </c>
      <c r="M71" s="27">
        <v>909.79346666148103</v>
      </c>
      <c r="N71" s="27">
        <v>36186.300000000003</v>
      </c>
      <c r="O71" s="27">
        <v>19565.62</v>
      </c>
      <c r="P71" s="51">
        <f t="shared" si="1"/>
        <v>186698.91079999803</v>
      </c>
      <c r="Q71" s="51">
        <f>ABS(Table_7[[#This Row],[列1]]-Table_7[[#This Row],[Listing Price (USD)]])/Table_7[[#This Row],[Listing Price (USD)]]</f>
        <v>9.5350204722434995E-2</v>
      </c>
      <c r="R71" s="51">
        <f>(Table_7[[#This Row],[列2]]+Q1038)/2</f>
        <v>0.19897231467073517</v>
      </c>
      <c r="S71" s="71"/>
    </row>
    <row r="72" spans="1:19" hidden="1" x14ac:dyDescent="0.45">
      <c r="A72" s="1" t="s">
        <v>126</v>
      </c>
      <c r="B72" s="2">
        <v>41</v>
      </c>
      <c r="C72" s="19">
        <v>40</v>
      </c>
      <c r="D72" s="3" t="s">
        <v>460</v>
      </c>
      <c r="E72" s="2" t="s">
        <v>76</v>
      </c>
      <c r="F72" s="55">
        <v>200425</v>
      </c>
      <c r="G72" s="15">
        <v>2011</v>
      </c>
      <c r="H72" s="44">
        <v>12.89</v>
      </c>
      <c r="I72" s="44">
        <v>7.05</v>
      </c>
      <c r="J72" s="44">
        <v>8195</v>
      </c>
      <c r="K72" s="44">
        <v>990</v>
      </c>
      <c r="L72" s="44">
        <v>110</v>
      </c>
      <c r="M72" s="27">
        <v>720.28936833319096</v>
      </c>
      <c r="N72" s="27">
        <v>6140.9</v>
      </c>
      <c r="O72" s="27">
        <v>2659.28</v>
      </c>
      <c r="P72" s="51">
        <f t="shared" si="1"/>
        <v>130934.64840000049</v>
      </c>
      <c r="Q72" s="51">
        <f>ABS(Table_7[[#This Row],[列1]]-Table_7[[#This Row],[Listing Price (USD)]])/Table_7[[#This Row],[Listing Price (USD)]]</f>
        <v>0.34671498864911821</v>
      </c>
      <c r="R72" s="51">
        <f>(Table_7[[#This Row],[列2]]+Q1039)/2</f>
        <v>0.29690985574698958</v>
      </c>
      <c r="S72" s="71"/>
    </row>
    <row r="73" spans="1:19" hidden="1" x14ac:dyDescent="0.45">
      <c r="A73" s="1" t="s">
        <v>126</v>
      </c>
      <c r="B73" s="2">
        <v>41</v>
      </c>
      <c r="C73" s="19">
        <v>40</v>
      </c>
      <c r="D73" s="3" t="s">
        <v>460</v>
      </c>
      <c r="E73" s="2" t="s">
        <v>26</v>
      </c>
      <c r="F73" s="55">
        <v>199823</v>
      </c>
      <c r="G73" s="15">
        <v>2012</v>
      </c>
      <c r="H73" s="44">
        <v>12.89</v>
      </c>
      <c r="I73" s="44">
        <v>7.05</v>
      </c>
      <c r="J73" s="44">
        <v>8195</v>
      </c>
      <c r="K73" s="44">
        <v>990</v>
      </c>
      <c r="L73" s="44">
        <v>110</v>
      </c>
      <c r="M73" s="27">
        <v>2704.60916008815</v>
      </c>
      <c r="N73" s="27">
        <v>33874.199999999997</v>
      </c>
      <c r="O73" s="27">
        <v>12220.24236</v>
      </c>
      <c r="P73" s="51">
        <f t="shared" si="1"/>
        <v>195355.35620000138</v>
      </c>
      <c r="Q73" s="51">
        <f>ABS(Table_7[[#This Row],[列1]]-Table_7[[#This Row],[Listing Price (USD)]])/Table_7[[#This Row],[Listing Price (USD)]]</f>
        <v>2.2358005835157228E-2</v>
      </c>
      <c r="R73" s="51">
        <f>(Table_7[[#This Row],[列2]]+Q1040)/2</f>
        <v>0.28175259249005219</v>
      </c>
      <c r="S73" s="71"/>
    </row>
    <row r="74" spans="1:19" hidden="1" x14ac:dyDescent="0.45">
      <c r="A74" s="1" t="s">
        <v>126</v>
      </c>
      <c r="B74" s="2">
        <v>41</v>
      </c>
      <c r="C74" s="19">
        <v>40</v>
      </c>
      <c r="D74" s="3" t="s">
        <v>460</v>
      </c>
      <c r="E74" s="2" t="s">
        <v>26</v>
      </c>
      <c r="F74" s="55">
        <v>219832</v>
      </c>
      <c r="G74" s="15">
        <v>2013</v>
      </c>
      <c r="H74" s="44">
        <v>12.89</v>
      </c>
      <c r="I74" s="44">
        <v>7.05</v>
      </c>
      <c r="J74" s="44">
        <v>8195</v>
      </c>
      <c r="K74" s="44">
        <v>990</v>
      </c>
      <c r="L74" s="44">
        <v>110</v>
      </c>
      <c r="M74" s="27">
        <v>2704.60916008815</v>
      </c>
      <c r="N74" s="27">
        <v>33874.199999999997</v>
      </c>
      <c r="O74" s="27">
        <v>12220.24236</v>
      </c>
      <c r="P74" s="51">
        <f t="shared" si="1"/>
        <v>208303.05919999926</v>
      </c>
      <c r="Q74" s="51">
        <f>ABS(Table_7[[#This Row],[列1]]-Table_7[[#This Row],[Listing Price (USD)]])/Table_7[[#This Row],[Listing Price (USD)]]</f>
        <v>5.2444324757090592E-2</v>
      </c>
      <c r="R74" s="51">
        <f>(Table_7[[#This Row],[列2]]+Q1041)/2</f>
        <v>3.8100923083831124E-2</v>
      </c>
      <c r="S74" s="71"/>
    </row>
    <row r="75" spans="1:19" hidden="1" x14ac:dyDescent="0.45">
      <c r="A75" s="1" t="s">
        <v>189</v>
      </c>
      <c r="B75" s="3">
        <v>41</v>
      </c>
      <c r="C75" s="19">
        <v>40</v>
      </c>
      <c r="D75" s="3" t="s">
        <v>459</v>
      </c>
      <c r="E75" s="2" t="s">
        <v>464</v>
      </c>
      <c r="F75" s="55">
        <v>120000</v>
      </c>
      <c r="G75" s="15">
        <v>2006</v>
      </c>
      <c r="H75" s="44">
        <v>14.6</v>
      </c>
      <c r="I75" s="44">
        <v>5</v>
      </c>
      <c r="J75" s="44">
        <v>10857</v>
      </c>
      <c r="K75" s="44">
        <v>962</v>
      </c>
      <c r="L75" s="44">
        <v>193</v>
      </c>
      <c r="M75" s="27">
        <v>3020.1734000000001</v>
      </c>
      <c r="N75" s="27">
        <v>46802</v>
      </c>
      <c r="O75" s="27">
        <v>122950</v>
      </c>
      <c r="P75" s="51">
        <f t="shared" si="1"/>
        <v>202194.35299999564</v>
      </c>
      <c r="Q75" s="51">
        <f>ABS(Table_7[[#This Row],[列1]]-Table_7[[#This Row],[Listing Price (USD)]])/Table_7[[#This Row],[Listing Price (USD)]]</f>
        <v>0.68495294166663034</v>
      </c>
      <c r="R75" s="51">
        <f>(Table_7[[#This Row],[列2]]+Q1042)/2</f>
        <v>0.40752074491297369</v>
      </c>
      <c r="S75" s="71"/>
    </row>
    <row r="76" spans="1:19" hidden="1" x14ac:dyDescent="0.45">
      <c r="A76" s="1" t="s">
        <v>251</v>
      </c>
      <c r="B76" s="2">
        <v>42</v>
      </c>
      <c r="C76" s="19">
        <v>42</v>
      </c>
      <c r="D76" s="3" t="s">
        <v>460</v>
      </c>
      <c r="E76" s="2" t="s">
        <v>15</v>
      </c>
      <c r="F76" s="55">
        <v>479740</v>
      </c>
      <c r="G76" s="15">
        <v>2013</v>
      </c>
      <c r="H76" s="44">
        <v>13.12</v>
      </c>
      <c r="I76" s="44">
        <v>6.4</v>
      </c>
      <c r="J76" s="44">
        <v>16000</v>
      </c>
      <c r="K76" s="44">
        <v>771.77</v>
      </c>
      <c r="L76" s="44">
        <v>700</v>
      </c>
      <c r="M76" s="27">
        <v>1276.9626856482525</v>
      </c>
      <c r="N76" s="27">
        <v>21333.9</v>
      </c>
      <c r="O76" s="27">
        <v>4753.54</v>
      </c>
      <c r="P76" s="51">
        <f t="shared" si="1"/>
        <v>362506.15740000008</v>
      </c>
      <c r="Q76" s="51">
        <f>ABS(Table_7[[#This Row],[列1]]-Table_7[[#This Row],[Listing Price (USD)]])/Table_7[[#This Row],[Listing Price (USD)]]</f>
        <v>0.24436953891691315</v>
      </c>
      <c r="R76" s="51">
        <f>(Table_7[[#This Row],[列2]]+Q1043)/2</f>
        <v>0.65699354588053882</v>
      </c>
      <c r="S76" s="71"/>
    </row>
    <row r="77" spans="1:19" hidden="1" x14ac:dyDescent="0.45">
      <c r="A77" s="1" t="s">
        <v>269</v>
      </c>
      <c r="B77" s="2">
        <v>42</v>
      </c>
      <c r="C77" s="19">
        <v>42</v>
      </c>
      <c r="D77" s="3" t="s">
        <v>460</v>
      </c>
      <c r="E77" s="2" t="s">
        <v>25</v>
      </c>
      <c r="F77" s="55">
        <v>194351</v>
      </c>
      <c r="G77" s="15">
        <v>2013</v>
      </c>
      <c r="H77" s="44">
        <v>12.53</v>
      </c>
      <c r="I77" s="44">
        <v>6.56</v>
      </c>
      <c r="J77" s="44">
        <v>7350</v>
      </c>
      <c r="K77" s="44">
        <v>838</v>
      </c>
      <c r="L77" s="44">
        <v>208</v>
      </c>
      <c r="M77" s="27">
        <v>188.92599593680674</v>
      </c>
      <c r="N77" s="27">
        <v>16779.7</v>
      </c>
      <c r="O77" s="27">
        <v>1073.48</v>
      </c>
      <c r="P77" s="51">
        <f t="shared" si="1"/>
        <v>157361.2121999964</v>
      </c>
      <c r="Q77" s="51">
        <f>ABS(Table_7[[#This Row],[列1]]-Table_7[[#This Row],[Listing Price (USD)]])/Table_7[[#This Row],[Listing Price (USD)]]</f>
        <v>0.1903246589932833</v>
      </c>
      <c r="R77" s="51">
        <f>(Table_7[[#This Row],[列2]]+Q1044)/2</f>
        <v>0.27071446672907978</v>
      </c>
      <c r="S77" s="71"/>
    </row>
    <row r="78" spans="1:19" hidden="1" x14ac:dyDescent="0.45">
      <c r="A78" s="1" t="s">
        <v>126</v>
      </c>
      <c r="B78" s="2">
        <v>42</v>
      </c>
      <c r="C78" s="19">
        <v>42</v>
      </c>
      <c r="D78" s="3" t="s">
        <v>460</v>
      </c>
      <c r="E78" s="2" t="s">
        <v>31</v>
      </c>
      <c r="F78" s="55">
        <v>255086</v>
      </c>
      <c r="G78" s="15">
        <v>2016</v>
      </c>
      <c r="H78" s="44">
        <v>12.83</v>
      </c>
      <c r="I78" s="44">
        <v>7.05</v>
      </c>
      <c r="J78" s="44">
        <v>9100</v>
      </c>
      <c r="K78" s="44">
        <v>1000</v>
      </c>
      <c r="L78" s="44">
        <v>160</v>
      </c>
      <c r="M78" s="27">
        <v>3889.6688952996215</v>
      </c>
      <c r="N78" s="27">
        <v>33570.800000000003</v>
      </c>
      <c r="O78" s="27">
        <v>34377.89</v>
      </c>
      <c r="P78" s="51">
        <f t="shared" si="1"/>
        <v>267161.8527999997</v>
      </c>
      <c r="Q78" s="51">
        <f>ABS(Table_7[[#This Row],[列1]]-Table_7[[#This Row],[Listing Price (USD)]])/Table_7[[#This Row],[Listing Price (USD)]]</f>
        <v>4.7340319735303789E-2</v>
      </c>
      <c r="R78" s="51">
        <f>(Table_7[[#This Row],[列2]]+Q1045)/2</f>
        <v>0.26720146578443538</v>
      </c>
      <c r="S78" s="71"/>
    </row>
    <row r="79" spans="1:19" hidden="1" x14ac:dyDescent="0.45">
      <c r="A79" s="1" t="s">
        <v>126</v>
      </c>
      <c r="B79" s="2">
        <v>42</v>
      </c>
      <c r="C79" s="19">
        <v>42</v>
      </c>
      <c r="D79" s="3" t="s">
        <v>460</v>
      </c>
      <c r="E79" s="2" t="s">
        <v>31</v>
      </c>
      <c r="F79" s="55">
        <v>241692</v>
      </c>
      <c r="G79" s="15">
        <v>2016</v>
      </c>
      <c r="H79" s="44">
        <v>12.83</v>
      </c>
      <c r="I79" s="44">
        <v>7.05</v>
      </c>
      <c r="J79" s="44">
        <v>9100</v>
      </c>
      <c r="K79" s="44">
        <v>1000</v>
      </c>
      <c r="L79" s="44">
        <v>160</v>
      </c>
      <c r="M79" s="27">
        <v>3889.6688952996215</v>
      </c>
      <c r="N79" s="27">
        <v>33570.800000000003</v>
      </c>
      <c r="O79" s="27">
        <v>34377.89</v>
      </c>
      <c r="P79" s="51">
        <f t="shared" si="1"/>
        <v>267161.8527999997</v>
      </c>
      <c r="Q79" s="51">
        <f>ABS(Table_7[[#This Row],[列1]]-Table_7[[#This Row],[Listing Price (USD)]])/Table_7[[#This Row],[Listing Price (USD)]]</f>
        <v>0.10538144746205792</v>
      </c>
      <c r="R79" s="51">
        <f>(Table_7[[#This Row],[列2]]+Q1046)/2</f>
        <v>0.21950328047425141</v>
      </c>
      <c r="S79" s="71"/>
    </row>
    <row r="80" spans="1:19" hidden="1" x14ac:dyDescent="0.45">
      <c r="A80" s="1" t="s">
        <v>126</v>
      </c>
      <c r="B80" s="2">
        <v>42</v>
      </c>
      <c r="C80" s="19">
        <v>42</v>
      </c>
      <c r="D80" s="3" t="s">
        <v>460</v>
      </c>
      <c r="E80" s="2" t="s">
        <v>480</v>
      </c>
      <c r="F80" s="55">
        <v>361980</v>
      </c>
      <c r="G80" s="15">
        <v>2018</v>
      </c>
      <c r="H80" s="44">
        <v>12.83</v>
      </c>
      <c r="I80" s="44">
        <v>7.05</v>
      </c>
      <c r="J80" s="44">
        <v>9100</v>
      </c>
      <c r="K80" s="44">
        <v>1000</v>
      </c>
      <c r="L80" s="44">
        <v>160</v>
      </c>
      <c r="M80" s="27">
        <v>909.79346666148103</v>
      </c>
      <c r="N80" s="27">
        <v>36186.300000000003</v>
      </c>
      <c r="O80" s="27">
        <v>19565.62</v>
      </c>
      <c r="P80" s="51">
        <f t="shared" si="1"/>
        <v>297911.62679999619</v>
      </c>
      <c r="Q80" s="51">
        <f>ABS(Table_7[[#This Row],[列1]]-Table_7[[#This Row],[Listing Price (USD)]])/Table_7[[#This Row],[Listing Price (USD)]]</f>
        <v>0.17699423504062051</v>
      </c>
      <c r="R80" s="51">
        <f>(Table_7[[#This Row],[列2]]+Q1047)/2</f>
        <v>0.27396018185903903</v>
      </c>
      <c r="S80" s="71"/>
    </row>
    <row r="81" spans="1:19" hidden="1" x14ac:dyDescent="0.45">
      <c r="A81" s="1" t="s">
        <v>273</v>
      </c>
      <c r="B81" s="2">
        <v>42</v>
      </c>
      <c r="C81" s="19">
        <v>40</v>
      </c>
      <c r="D81" s="3" t="s">
        <v>460</v>
      </c>
      <c r="E81" s="2" t="s">
        <v>35</v>
      </c>
      <c r="F81" s="55">
        <v>327968</v>
      </c>
      <c r="G81" s="15">
        <v>2013</v>
      </c>
      <c r="H81" s="44">
        <v>13.09</v>
      </c>
      <c r="I81" s="44">
        <v>8.1999999999999993</v>
      </c>
      <c r="J81" s="44">
        <v>8800</v>
      </c>
      <c r="K81" s="44">
        <v>1022</v>
      </c>
      <c r="L81" s="44">
        <v>201</v>
      </c>
      <c r="M81" s="27">
        <v>1896.75530151814</v>
      </c>
      <c r="N81" s="27">
        <v>24592.6</v>
      </c>
      <c r="O81" s="27">
        <v>42421.33</v>
      </c>
      <c r="P81" s="51">
        <f t="shared" si="1"/>
        <v>204833.50459999888</v>
      </c>
      <c r="Q81" s="51">
        <f>ABS(Table_7[[#This Row],[列1]]-Table_7[[#This Row],[Listing Price (USD)]])/Table_7[[#This Row],[Listing Price (USD)]]</f>
        <v>0.37544667589521269</v>
      </c>
      <c r="R81" s="51">
        <f>(Table_7[[#This Row],[列2]]+Q1048)/2</f>
        <v>0.38337392346033294</v>
      </c>
      <c r="S81" s="71"/>
    </row>
    <row r="82" spans="1:19" hidden="1" x14ac:dyDescent="0.45">
      <c r="A82" s="1" t="s">
        <v>268</v>
      </c>
      <c r="B82" s="2">
        <v>42</v>
      </c>
      <c r="C82" s="19">
        <v>42</v>
      </c>
      <c r="D82" s="3" t="s">
        <v>460</v>
      </c>
      <c r="E82" s="2" t="s">
        <v>26</v>
      </c>
      <c r="F82" s="55">
        <v>358393</v>
      </c>
      <c r="G82" s="15">
        <v>2007</v>
      </c>
      <c r="H82" s="44">
        <v>13.33</v>
      </c>
      <c r="I82" s="44">
        <v>6.17</v>
      </c>
      <c r="J82" s="44">
        <v>11793</v>
      </c>
      <c r="K82" s="44">
        <v>950</v>
      </c>
      <c r="L82" s="44">
        <v>284</v>
      </c>
      <c r="M82" s="27">
        <v>2704.60916008815</v>
      </c>
      <c r="N82" s="27">
        <v>33874.199999999997</v>
      </c>
      <c r="O82" s="27">
        <v>12220.24236</v>
      </c>
      <c r="P82" s="51">
        <f t="shared" si="1"/>
        <v>212431.76319999917</v>
      </c>
      <c r="Q82" s="51">
        <f>ABS(Table_7[[#This Row],[列1]]-Table_7[[#This Row],[Listing Price (USD)]])/Table_7[[#This Row],[Listing Price (USD)]]</f>
        <v>0.40726586959008915</v>
      </c>
      <c r="R82" s="51">
        <f>(Table_7[[#This Row],[列2]]+Q1049)/2</f>
        <v>0.4752295127254027</v>
      </c>
      <c r="S82" s="71"/>
    </row>
    <row r="83" spans="1:19" hidden="1" x14ac:dyDescent="0.45">
      <c r="A83" s="1" t="s">
        <v>268</v>
      </c>
      <c r="B83" s="2">
        <v>42</v>
      </c>
      <c r="C83" s="19">
        <v>42</v>
      </c>
      <c r="D83" s="3" t="s">
        <v>460</v>
      </c>
      <c r="E83" s="2" t="s">
        <v>26</v>
      </c>
      <c r="F83" s="55">
        <v>465645</v>
      </c>
      <c r="G83" s="15">
        <v>2013</v>
      </c>
      <c r="H83" s="44">
        <v>13.33</v>
      </c>
      <c r="I83" s="44">
        <v>6.17</v>
      </c>
      <c r="J83" s="44">
        <v>11793</v>
      </c>
      <c r="K83" s="44">
        <v>950</v>
      </c>
      <c r="L83" s="44">
        <v>284</v>
      </c>
      <c r="M83" s="27">
        <v>2704.60916008815</v>
      </c>
      <c r="N83" s="27">
        <v>33874.199999999997</v>
      </c>
      <c r="O83" s="27">
        <v>12220.24236</v>
      </c>
      <c r="P83" s="51">
        <f t="shared" si="1"/>
        <v>290117.98119999765</v>
      </c>
      <c r="Q83" s="51">
        <f>ABS(Table_7[[#This Row],[列1]]-Table_7[[#This Row],[Listing Price (USD)]])/Table_7[[#This Row],[Listing Price (USD)]]</f>
        <v>0.37695458729289982</v>
      </c>
      <c r="R83" s="51">
        <f>(Table_7[[#This Row],[列2]]+Q1050)/2</f>
        <v>0.50189415976147633</v>
      </c>
      <c r="S83" s="71"/>
    </row>
    <row r="84" spans="1:19" hidden="1" x14ac:dyDescent="0.45">
      <c r="A84" s="1" t="s">
        <v>279</v>
      </c>
      <c r="B84" s="2">
        <v>42</v>
      </c>
      <c r="C84" s="19">
        <v>43</v>
      </c>
      <c r="D84" s="3" t="s">
        <v>460</v>
      </c>
      <c r="E84" s="2" t="s">
        <v>26</v>
      </c>
      <c r="F84" s="55">
        <v>166473</v>
      </c>
      <c r="G84" s="15">
        <v>2005</v>
      </c>
      <c r="H84" s="44">
        <v>12.8</v>
      </c>
      <c r="I84" s="44">
        <v>6.89</v>
      </c>
      <c r="J84" s="44">
        <v>10000</v>
      </c>
      <c r="K84" s="44">
        <v>919</v>
      </c>
      <c r="L84" s="44">
        <v>280</v>
      </c>
      <c r="M84" s="27">
        <v>2704.60916008815</v>
      </c>
      <c r="N84" s="27">
        <v>33874.199999999997</v>
      </c>
      <c r="O84" s="27">
        <v>12220.24236</v>
      </c>
      <c r="P84" s="51">
        <f t="shared" si="1"/>
        <v>145765.33020000084</v>
      </c>
      <c r="Q84" s="51">
        <f>ABS(Table_7[[#This Row],[列1]]-Table_7[[#This Row],[Listing Price (USD)]])/Table_7[[#This Row],[Listing Price (USD)]]</f>
        <v>0.1243905606314487</v>
      </c>
      <c r="R84" s="51">
        <f>(Table_7[[#This Row],[列2]]+Q1051)/2</f>
        <v>0.33243163018131833</v>
      </c>
      <c r="S84" s="71"/>
    </row>
    <row r="85" spans="1:19" hidden="1" x14ac:dyDescent="0.45">
      <c r="A85" s="1" t="s">
        <v>315</v>
      </c>
      <c r="B85" s="3">
        <v>42</v>
      </c>
      <c r="C85" s="19">
        <v>46</v>
      </c>
      <c r="D85" s="3" t="s">
        <v>459</v>
      </c>
      <c r="E85" s="2" t="s">
        <v>476</v>
      </c>
      <c r="F85" s="55">
        <v>274000</v>
      </c>
      <c r="G85" s="15">
        <v>2007</v>
      </c>
      <c r="H85" s="44">
        <v>12.67</v>
      </c>
      <c r="I85" s="44">
        <v>5.25</v>
      </c>
      <c r="J85" s="44">
        <v>12156</v>
      </c>
      <c r="K85" s="44">
        <v>909</v>
      </c>
      <c r="L85" s="44">
        <v>273</v>
      </c>
      <c r="M85" s="27">
        <v>625.42570000000001</v>
      </c>
      <c r="N85" s="27">
        <v>38253</v>
      </c>
      <c r="O85" s="27">
        <v>19305.12</v>
      </c>
      <c r="P85" s="51">
        <f t="shared" si="1"/>
        <v>228813.07299999817</v>
      </c>
      <c r="Q85" s="51">
        <f>ABS(Table_7[[#This Row],[列1]]-Table_7[[#This Row],[Listing Price (USD)]])/Table_7[[#This Row],[Listing Price (USD)]]</f>
        <v>0.16491579197080961</v>
      </c>
      <c r="R85" s="51">
        <f>(Table_7[[#This Row],[列2]]+Q1052)/2</f>
        <v>0.33799086225479325</v>
      </c>
      <c r="S85" s="71"/>
    </row>
    <row r="86" spans="1:19" hidden="1" x14ac:dyDescent="0.45">
      <c r="A86" s="1" t="s">
        <v>315</v>
      </c>
      <c r="B86" s="3">
        <v>42</v>
      </c>
      <c r="C86" s="19">
        <v>46</v>
      </c>
      <c r="D86" s="3" t="s">
        <v>459</v>
      </c>
      <c r="E86" s="2" t="s">
        <v>485</v>
      </c>
      <c r="F86" s="56">
        <v>270000</v>
      </c>
      <c r="G86" s="43">
        <v>2005</v>
      </c>
      <c r="H86" s="45">
        <v>12.67</v>
      </c>
      <c r="I86" s="45">
        <v>5.25</v>
      </c>
      <c r="J86" s="45">
        <v>12156</v>
      </c>
      <c r="K86" s="45">
        <v>909</v>
      </c>
      <c r="L86" s="44">
        <v>273</v>
      </c>
      <c r="M86" s="27">
        <v>60.770600000000002</v>
      </c>
      <c r="N86" s="27">
        <v>41548</v>
      </c>
      <c r="O86" s="27">
        <v>2875.28</v>
      </c>
      <c r="P86" s="51">
        <f t="shared" si="1"/>
        <v>209033.18700000196</v>
      </c>
      <c r="Q86" s="51">
        <f>ABS(Table_7[[#This Row],[列1]]-Table_7[[#This Row],[Listing Price (USD)]])/Table_7[[#This Row],[Listing Price (USD)]]</f>
        <v>0.22580301111110387</v>
      </c>
      <c r="R86" s="51">
        <f>(Table_7[[#This Row],[列2]]+Q1053)/2</f>
        <v>0.43643396267441364</v>
      </c>
      <c r="S86" s="71"/>
    </row>
    <row r="87" spans="1:19" hidden="1" x14ac:dyDescent="0.45">
      <c r="A87" s="1" t="s">
        <v>315</v>
      </c>
      <c r="B87" s="3">
        <v>42</v>
      </c>
      <c r="C87" s="19">
        <v>46</v>
      </c>
      <c r="D87" s="3" t="s">
        <v>459</v>
      </c>
      <c r="E87" s="2" t="s">
        <v>485</v>
      </c>
      <c r="F87" s="56">
        <v>349000</v>
      </c>
      <c r="G87" s="43">
        <v>2006</v>
      </c>
      <c r="H87" s="45">
        <v>12.67</v>
      </c>
      <c r="I87" s="45">
        <v>5.25</v>
      </c>
      <c r="J87" s="45">
        <v>12156</v>
      </c>
      <c r="K87" s="45">
        <v>909</v>
      </c>
      <c r="L87" s="44">
        <v>273</v>
      </c>
      <c r="M87" s="27">
        <v>60.770600000000002</v>
      </c>
      <c r="N87" s="27">
        <v>41548</v>
      </c>
      <c r="O87" s="27">
        <v>2875.28</v>
      </c>
      <c r="P87" s="51">
        <f t="shared" si="1"/>
        <v>221980.88999999611</v>
      </c>
      <c r="Q87" s="51">
        <f>ABS(Table_7[[#This Row],[列1]]-Table_7[[#This Row],[Listing Price (USD)]])/Table_7[[#This Row],[Listing Price (USD)]]</f>
        <v>0.36395160458453835</v>
      </c>
      <c r="R87" s="51">
        <f>(Table_7[[#This Row],[列2]]+Q1054)/2</f>
        <v>0.50964423377432166</v>
      </c>
      <c r="S87" s="71"/>
    </row>
    <row r="88" spans="1:19" hidden="1" x14ac:dyDescent="0.45">
      <c r="A88" s="1" t="s">
        <v>278</v>
      </c>
      <c r="B88" s="2">
        <v>42.1</v>
      </c>
      <c r="C88" s="19">
        <v>42</v>
      </c>
      <c r="D88" s="3" t="s">
        <v>460</v>
      </c>
      <c r="E88" s="2" t="s">
        <v>26</v>
      </c>
      <c r="F88" s="55">
        <v>379710</v>
      </c>
      <c r="G88" s="15">
        <v>2014</v>
      </c>
      <c r="H88" s="44">
        <v>13.06</v>
      </c>
      <c r="I88" s="44">
        <v>6.89</v>
      </c>
      <c r="J88" s="44">
        <v>10500</v>
      </c>
      <c r="K88" s="44">
        <v>979.52</v>
      </c>
      <c r="L88" s="44">
        <v>415</v>
      </c>
      <c r="M88" s="27">
        <v>2704.60916008815</v>
      </c>
      <c r="N88" s="27">
        <v>33874.199999999997</v>
      </c>
      <c r="O88" s="27">
        <v>12220.24236</v>
      </c>
      <c r="P88" s="51">
        <f t="shared" si="1"/>
        <v>273664.15720000042</v>
      </c>
      <c r="Q88" s="51">
        <f>ABS(Table_7[[#This Row],[列1]]-Table_7[[#This Row],[Listing Price (USD)]])/Table_7[[#This Row],[Listing Price (USD)]]</f>
        <v>0.27928114297753437</v>
      </c>
      <c r="R88" s="51">
        <f>(Table_7[[#This Row],[列2]]+Q1055)/2</f>
        <v>0.36532473397028642</v>
      </c>
      <c r="S88" s="71"/>
    </row>
    <row r="89" spans="1:19" hidden="1" x14ac:dyDescent="0.45">
      <c r="A89" s="1" t="s">
        <v>169</v>
      </c>
      <c r="B89" s="2">
        <v>43</v>
      </c>
      <c r="C89" s="19">
        <v>43</v>
      </c>
      <c r="D89" s="3" t="s">
        <v>460</v>
      </c>
      <c r="E89" s="2" t="s">
        <v>3</v>
      </c>
      <c r="F89" s="55">
        <v>181597</v>
      </c>
      <c r="G89" s="15">
        <v>2005</v>
      </c>
      <c r="H89" s="45">
        <v>12.96</v>
      </c>
      <c r="I89" s="45">
        <v>8.1999999999999993</v>
      </c>
      <c r="J89" s="45">
        <v>8900</v>
      </c>
      <c r="K89" s="45">
        <v>1125</v>
      </c>
      <c r="L89" s="45">
        <v>231</v>
      </c>
      <c r="M89" s="27">
        <v>2639.0087016482562</v>
      </c>
      <c r="N89" s="27">
        <v>30468.7</v>
      </c>
      <c r="O89" s="27">
        <v>62827.83</v>
      </c>
      <c r="P89" s="51">
        <f t="shared" si="1"/>
        <v>114431.82220000327</v>
      </c>
      <c r="Q89" s="51">
        <f>ABS(Table_7[[#This Row],[列1]]-Table_7[[#This Row],[Listing Price (USD)]])/Table_7[[#This Row],[Listing Price (USD)]]</f>
        <v>0.36985841065654573</v>
      </c>
      <c r="R89" s="51">
        <f>(Table_7[[#This Row],[列2]]+Q1056)/2</f>
        <v>0.45384365774441637</v>
      </c>
      <c r="S89" s="71"/>
    </row>
    <row r="90" spans="1:19" hidden="1" x14ac:dyDescent="0.45">
      <c r="A90" s="1" t="s">
        <v>169</v>
      </c>
      <c r="B90" s="2">
        <v>43</v>
      </c>
      <c r="C90" s="19">
        <v>43</v>
      </c>
      <c r="D90" s="3" t="s">
        <v>460</v>
      </c>
      <c r="E90" s="2" t="s">
        <v>3</v>
      </c>
      <c r="F90" s="55">
        <v>239295</v>
      </c>
      <c r="G90" s="15">
        <v>2008</v>
      </c>
      <c r="H90" s="45">
        <v>12.96</v>
      </c>
      <c r="I90" s="45">
        <v>8.1999999999999993</v>
      </c>
      <c r="J90" s="45">
        <v>8900</v>
      </c>
      <c r="K90" s="45">
        <v>1125</v>
      </c>
      <c r="L90" s="45">
        <v>231</v>
      </c>
      <c r="M90" s="27">
        <v>2639.0087016482562</v>
      </c>
      <c r="N90" s="27">
        <v>30468.7</v>
      </c>
      <c r="O90" s="27">
        <v>62827.83</v>
      </c>
      <c r="P90" s="51">
        <f t="shared" si="1"/>
        <v>153274.93120000063</v>
      </c>
      <c r="Q90" s="51">
        <f>ABS(Table_7[[#This Row],[列1]]-Table_7[[#This Row],[Listing Price (USD)]])/Table_7[[#This Row],[Listing Price (USD)]]</f>
        <v>0.35947290499174395</v>
      </c>
      <c r="R90" s="51">
        <f>(Table_7[[#This Row],[列2]]+Q1057)/2</f>
        <v>0.28418427293938398</v>
      </c>
      <c r="S90" s="71"/>
    </row>
    <row r="91" spans="1:19" hidden="1" x14ac:dyDescent="0.45">
      <c r="A91" s="1" t="s">
        <v>169</v>
      </c>
      <c r="B91" s="2">
        <v>43</v>
      </c>
      <c r="C91" s="19">
        <v>43</v>
      </c>
      <c r="D91" s="3" t="s">
        <v>460</v>
      </c>
      <c r="E91" s="2" t="s">
        <v>3</v>
      </c>
      <c r="F91" s="55">
        <v>224719</v>
      </c>
      <c r="G91" s="15">
        <v>2008</v>
      </c>
      <c r="H91" s="45">
        <v>12.96</v>
      </c>
      <c r="I91" s="45">
        <v>8.1999999999999993</v>
      </c>
      <c r="J91" s="45">
        <v>8900</v>
      </c>
      <c r="K91" s="45">
        <v>1125</v>
      </c>
      <c r="L91" s="45">
        <v>231</v>
      </c>
      <c r="M91" s="27">
        <v>2639.0087016482562</v>
      </c>
      <c r="N91" s="27">
        <v>30468.7</v>
      </c>
      <c r="O91" s="27">
        <v>62827.83</v>
      </c>
      <c r="P91" s="51">
        <f t="shared" si="1"/>
        <v>153274.93120000063</v>
      </c>
      <c r="Q91" s="51">
        <f>ABS(Table_7[[#This Row],[列1]]-Table_7[[#This Row],[Listing Price (USD)]])/Table_7[[#This Row],[Listing Price (USD)]]</f>
        <v>0.31792624922680934</v>
      </c>
      <c r="R91" s="51">
        <f>(Table_7[[#This Row],[列2]]+Q1058)/2</f>
        <v>0.58888225948290795</v>
      </c>
      <c r="S91" s="71"/>
    </row>
    <row r="92" spans="1:19" hidden="1" x14ac:dyDescent="0.45">
      <c r="A92" s="1" t="s">
        <v>169</v>
      </c>
      <c r="B92" s="2">
        <v>43</v>
      </c>
      <c r="C92" s="19">
        <v>43</v>
      </c>
      <c r="D92" s="3" t="s">
        <v>460</v>
      </c>
      <c r="E92" s="2" t="s">
        <v>31</v>
      </c>
      <c r="F92" s="55">
        <v>273307</v>
      </c>
      <c r="G92" s="15">
        <v>2011</v>
      </c>
      <c r="H92" s="45">
        <v>12.96</v>
      </c>
      <c r="I92" s="45">
        <v>8.1999999999999993</v>
      </c>
      <c r="J92" s="45">
        <v>8900</v>
      </c>
      <c r="K92" s="45">
        <v>1125</v>
      </c>
      <c r="L92" s="45">
        <v>231</v>
      </c>
      <c r="M92" s="27">
        <v>3889.6688952996215</v>
      </c>
      <c r="N92" s="27">
        <v>33570.800000000003</v>
      </c>
      <c r="O92" s="27">
        <v>34377.89</v>
      </c>
      <c r="P92" s="51">
        <f t="shared" si="1"/>
        <v>197875.53780000209</v>
      </c>
      <c r="Q92" s="51">
        <f>ABS(Table_7[[#This Row],[列1]]-Table_7[[#This Row],[Listing Price (USD)]])/Table_7[[#This Row],[Listing Price (USD)]]</f>
        <v>0.27599535394262831</v>
      </c>
      <c r="R92" s="51">
        <f>(Table_7[[#This Row],[列2]]+Q1059)/2</f>
        <v>0.26021084212365314</v>
      </c>
      <c r="S92" s="71"/>
    </row>
    <row r="93" spans="1:19" hidden="1" x14ac:dyDescent="0.45">
      <c r="A93" s="1" t="s">
        <v>169</v>
      </c>
      <c r="B93" s="2">
        <v>43</v>
      </c>
      <c r="C93" s="19">
        <v>43</v>
      </c>
      <c r="D93" s="3" t="s">
        <v>460</v>
      </c>
      <c r="E93" s="2" t="s">
        <v>25</v>
      </c>
      <c r="F93" s="55">
        <v>157911</v>
      </c>
      <c r="G93" s="15">
        <v>2006</v>
      </c>
      <c r="H93" s="45">
        <v>12.96</v>
      </c>
      <c r="I93" s="45">
        <v>8.1999999999999993</v>
      </c>
      <c r="J93" s="45">
        <v>8900</v>
      </c>
      <c r="K93" s="45">
        <v>1125</v>
      </c>
      <c r="L93" s="45">
        <v>231</v>
      </c>
      <c r="M93" s="27">
        <v>188.92599593680674</v>
      </c>
      <c r="N93" s="27">
        <v>16779.7</v>
      </c>
      <c r="O93" s="27">
        <v>1073.48</v>
      </c>
      <c r="P93" s="51">
        <f t="shared" si="1"/>
        <v>101972.74119999931</v>
      </c>
      <c r="Q93" s="51">
        <f>ABS(Table_7[[#This Row],[列1]]-Table_7[[#This Row],[Listing Price (USD)]])/Table_7[[#This Row],[Listing Price (USD)]]</f>
        <v>0.35423915243397036</v>
      </c>
      <c r="R93" s="51">
        <f>(Table_7[[#This Row],[列2]]+Q1060)/2</f>
        <v>0.47143346672122999</v>
      </c>
      <c r="S93" s="71"/>
    </row>
    <row r="94" spans="1:19" hidden="1" x14ac:dyDescent="0.45">
      <c r="A94" s="1" t="s">
        <v>169</v>
      </c>
      <c r="B94" s="2">
        <v>43</v>
      </c>
      <c r="C94" s="19">
        <v>43</v>
      </c>
      <c r="D94" s="3" t="s">
        <v>460</v>
      </c>
      <c r="E94" s="2" t="s">
        <v>76</v>
      </c>
      <c r="F94" s="55">
        <v>224719</v>
      </c>
      <c r="G94" s="15">
        <v>2007</v>
      </c>
      <c r="H94" s="45">
        <v>12.96</v>
      </c>
      <c r="I94" s="45">
        <v>8.1999999999999993</v>
      </c>
      <c r="J94" s="45">
        <v>8900</v>
      </c>
      <c r="K94" s="45">
        <v>1125</v>
      </c>
      <c r="L94" s="45">
        <v>231</v>
      </c>
      <c r="M94" s="27">
        <v>720.28936833319096</v>
      </c>
      <c r="N94" s="27">
        <v>6140.9</v>
      </c>
      <c r="O94" s="27">
        <v>2659.28</v>
      </c>
      <c r="P94" s="51">
        <f t="shared" si="1"/>
        <v>95174.831400002542</v>
      </c>
      <c r="Q94" s="51">
        <f>ABS(Table_7[[#This Row],[列1]]-Table_7[[#This Row],[Listing Price (USD)]])/Table_7[[#This Row],[Listing Price (USD)]]</f>
        <v>0.57647180968230305</v>
      </c>
      <c r="R94" s="51">
        <f>(Table_7[[#This Row],[列2]]+Q1061)/2</f>
        <v>0.32153238846710991</v>
      </c>
      <c r="S94" s="71"/>
    </row>
    <row r="95" spans="1:19" hidden="1" x14ac:dyDescent="0.45">
      <c r="A95" s="1" t="s">
        <v>169</v>
      </c>
      <c r="B95" s="2">
        <v>43</v>
      </c>
      <c r="C95" s="19">
        <v>43</v>
      </c>
      <c r="D95" s="3" t="s">
        <v>460</v>
      </c>
      <c r="E95" s="2" t="s">
        <v>26</v>
      </c>
      <c r="F95" s="55">
        <v>126570</v>
      </c>
      <c r="G95" s="15">
        <v>2008</v>
      </c>
      <c r="H95" s="45">
        <v>12.96</v>
      </c>
      <c r="I95" s="45">
        <v>8.1999999999999993</v>
      </c>
      <c r="J95" s="45">
        <v>8900</v>
      </c>
      <c r="K95" s="45">
        <v>1125</v>
      </c>
      <c r="L95" s="45">
        <v>231</v>
      </c>
      <c r="M95" s="27">
        <v>2704.60916008815</v>
      </c>
      <c r="N95" s="27">
        <v>33874.199999999997</v>
      </c>
      <c r="O95" s="27">
        <v>12220.24236</v>
      </c>
      <c r="P95" s="51">
        <f t="shared" si="1"/>
        <v>159595.53919999971</v>
      </c>
      <c r="Q95" s="51">
        <f>ABS(Table_7[[#This Row],[列1]]-Table_7[[#This Row],[Listing Price (USD)]])/Table_7[[#This Row],[Listing Price (USD)]]</f>
        <v>0.26092706960574946</v>
      </c>
      <c r="R95" s="51">
        <f>(Table_7[[#This Row],[列2]]+Q1062)/2</f>
        <v>0.34649316512547196</v>
      </c>
      <c r="S95" s="71"/>
    </row>
    <row r="96" spans="1:19" hidden="1" x14ac:dyDescent="0.45">
      <c r="A96" s="1" t="s">
        <v>177</v>
      </c>
      <c r="B96" s="2">
        <v>43</v>
      </c>
      <c r="C96" s="19">
        <v>44</v>
      </c>
      <c r="D96" s="3" t="s">
        <v>460</v>
      </c>
      <c r="E96" s="2" t="s">
        <v>25</v>
      </c>
      <c r="F96" s="55">
        <v>339508</v>
      </c>
      <c r="G96" s="15">
        <v>2005</v>
      </c>
      <c r="H96" s="45">
        <v>13.39</v>
      </c>
      <c r="I96" s="45">
        <v>6.56</v>
      </c>
      <c r="J96" s="45">
        <v>12700</v>
      </c>
      <c r="K96" s="45">
        <v>999</v>
      </c>
      <c r="L96" s="45">
        <v>394</v>
      </c>
      <c r="M96" s="27">
        <v>188.92599593680674</v>
      </c>
      <c r="N96" s="27">
        <v>16779.7</v>
      </c>
      <c r="O96" s="27">
        <v>1073.48</v>
      </c>
      <c r="P96" s="51">
        <f t="shared" si="1"/>
        <v>175433.23820000066</v>
      </c>
      <c r="Q96" s="51">
        <f>ABS(Table_7[[#This Row],[列1]]-Table_7[[#This Row],[Listing Price (USD)]])/Table_7[[#This Row],[Listing Price (USD)]]</f>
        <v>0.48327215205532514</v>
      </c>
      <c r="R96" s="51">
        <f>(Table_7[[#This Row],[列2]]+Q1063)/2</f>
        <v>0.31173360414263462</v>
      </c>
      <c r="S96" s="71"/>
    </row>
    <row r="97" spans="1:19" hidden="1" x14ac:dyDescent="0.45">
      <c r="A97" s="1" t="s">
        <v>177</v>
      </c>
      <c r="B97" s="3">
        <v>43</v>
      </c>
      <c r="C97" s="19">
        <v>44</v>
      </c>
      <c r="D97" s="3" t="s">
        <v>459</v>
      </c>
      <c r="E97" s="2" t="s">
        <v>479</v>
      </c>
      <c r="F97" s="55">
        <v>389000</v>
      </c>
      <c r="G97" s="15">
        <v>2008</v>
      </c>
      <c r="H97" s="45">
        <v>13.39</v>
      </c>
      <c r="I97" s="45">
        <v>6.56</v>
      </c>
      <c r="J97" s="45">
        <v>12700</v>
      </c>
      <c r="K97" s="45">
        <v>999</v>
      </c>
      <c r="L97" s="45">
        <v>394</v>
      </c>
      <c r="M97" s="27">
        <v>41.0931</v>
      </c>
      <c r="N97" s="27">
        <v>43658</v>
      </c>
      <c r="O97" s="27">
        <v>15144.94</v>
      </c>
      <c r="P97" s="51">
        <f t="shared" si="1"/>
        <v>264162.47199999838</v>
      </c>
      <c r="Q97" s="51">
        <f>ABS(Table_7[[#This Row],[列1]]-Table_7[[#This Row],[Listing Price (USD)]])/Table_7[[#This Row],[Listing Price (USD)]]</f>
        <v>0.32091909511568539</v>
      </c>
      <c r="R97" s="51">
        <f>(Table_7[[#This Row],[列2]]+Q1064)/2</f>
        <v>0.23065731973489695</v>
      </c>
      <c r="S97" s="71"/>
    </row>
    <row r="98" spans="1:19" hidden="1" x14ac:dyDescent="0.45">
      <c r="A98" s="1" t="s">
        <v>59</v>
      </c>
      <c r="B98" s="3">
        <v>43</v>
      </c>
      <c r="C98" s="19">
        <v>43</v>
      </c>
      <c r="D98" s="3" t="s">
        <v>459</v>
      </c>
      <c r="E98" s="2" t="s">
        <v>464</v>
      </c>
      <c r="F98" s="55">
        <v>189500</v>
      </c>
      <c r="G98" s="15">
        <v>2008</v>
      </c>
      <c r="H98" s="46">
        <v>12.8248</v>
      </c>
      <c r="I98" s="45">
        <v>5.0839999999999996</v>
      </c>
      <c r="J98" s="45">
        <v>6280</v>
      </c>
      <c r="K98" s="46">
        <v>678.02436</v>
      </c>
      <c r="L98" s="45">
        <v>201</v>
      </c>
      <c r="M98" s="27">
        <v>3020.1734000000001</v>
      </c>
      <c r="N98" s="27">
        <v>46802</v>
      </c>
      <c r="O98" s="27">
        <v>122950</v>
      </c>
      <c r="P98" s="51">
        <f t="shared" si="1"/>
        <v>124013.35599999801</v>
      </c>
      <c r="Q98" s="51">
        <f>ABS(Table_7[[#This Row],[列1]]-Table_7[[#This Row],[Listing Price (USD)]])/Table_7[[#This Row],[Listing Price (USD)]]</f>
        <v>0.34557595778365169</v>
      </c>
      <c r="R98" s="51">
        <f>(Table_7[[#This Row],[列2]]+Q99+Q100+Q101+Q102+Q104+Q103)/7</f>
        <v>0.25924489155927111</v>
      </c>
      <c r="S98" s="71"/>
    </row>
    <row r="99" spans="1:19" hidden="1" x14ac:dyDescent="0.45">
      <c r="A99" s="1" t="s">
        <v>59</v>
      </c>
      <c r="B99" s="3">
        <v>43</v>
      </c>
      <c r="C99" s="19">
        <v>43</v>
      </c>
      <c r="D99" s="3" t="s">
        <v>459</v>
      </c>
      <c r="E99" s="2" t="s">
        <v>464</v>
      </c>
      <c r="F99" s="55">
        <v>185000</v>
      </c>
      <c r="G99" s="15">
        <v>2010</v>
      </c>
      <c r="H99" s="46">
        <v>12.8248</v>
      </c>
      <c r="I99" s="45">
        <v>5.0839999999999996</v>
      </c>
      <c r="J99" s="45">
        <v>6280</v>
      </c>
      <c r="K99" s="46">
        <v>678.02436</v>
      </c>
      <c r="L99" s="45">
        <v>201</v>
      </c>
      <c r="M99" s="27">
        <v>3020.1734000000001</v>
      </c>
      <c r="N99" s="27">
        <v>46802</v>
      </c>
      <c r="O99" s="27">
        <v>122950</v>
      </c>
      <c r="P99" s="51">
        <f t="shared" si="1"/>
        <v>149908.76199999748</v>
      </c>
      <c r="Q99" s="51">
        <f>ABS(Table_7[[#This Row],[列1]]-Table_7[[#This Row],[Listing Price (USD)]])/Table_7[[#This Row],[Listing Price (USD)]]</f>
        <v>0.18968236756758117</v>
      </c>
      <c r="R99" s="51">
        <f>(Q99+Q98+Q100+Q101+Q102+Q103+Q104)/7</f>
        <v>0.25924489155927105</v>
      </c>
      <c r="S99" s="71"/>
    </row>
    <row r="100" spans="1:19" hidden="1" x14ac:dyDescent="0.45">
      <c r="A100" s="1" t="s">
        <v>59</v>
      </c>
      <c r="B100" s="3">
        <v>43</v>
      </c>
      <c r="C100" s="19">
        <v>43</v>
      </c>
      <c r="D100" s="3" t="s">
        <v>459</v>
      </c>
      <c r="E100" s="2" t="s">
        <v>319</v>
      </c>
      <c r="F100" s="55">
        <v>159500</v>
      </c>
      <c r="G100" s="15">
        <v>2008</v>
      </c>
      <c r="H100" s="46">
        <v>12.8248</v>
      </c>
      <c r="I100" s="45">
        <v>5.0839999999999996</v>
      </c>
      <c r="J100" s="45">
        <v>6280</v>
      </c>
      <c r="K100" s="46">
        <v>678.02436</v>
      </c>
      <c r="L100" s="45">
        <v>201</v>
      </c>
      <c r="M100" s="27">
        <v>1116.7267999999999</v>
      </c>
      <c r="N100" s="27">
        <v>44269</v>
      </c>
      <c r="O100" s="27">
        <v>61343.7</v>
      </c>
      <c r="P100" s="51">
        <f t="shared" si="1"/>
        <v>119312.10799999833</v>
      </c>
      <c r="Q100" s="51">
        <f>ABS(Table_7[[#This Row],[列1]]-Table_7[[#This Row],[Listing Price (USD)]])/Table_7[[#This Row],[Listing Price (USD)]]</f>
        <v>0.25196170532916407</v>
      </c>
      <c r="R100" s="51">
        <f>(Q99+Q98+Q100+Q101+Q102+Q103+Q104)/7</f>
        <v>0.25924489155927105</v>
      </c>
      <c r="S100" s="71"/>
    </row>
    <row r="101" spans="1:19" hidden="1" x14ac:dyDescent="0.45">
      <c r="A101" s="1" t="s">
        <v>59</v>
      </c>
      <c r="B101" s="3">
        <v>43</v>
      </c>
      <c r="C101" s="19">
        <v>43</v>
      </c>
      <c r="D101" s="3" t="s">
        <v>459</v>
      </c>
      <c r="E101" s="2" t="s">
        <v>319</v>
      </c>
      <c r="F101" s="55">
        <v>154000</v>
      </c>
      <c r="G101" s="15">
        <v>2008</v>
      </c>
      <c r="H101" s="46">
        <v>12.8248</v>
      </c>
      <c r="I101" s="45">
        <v>5.0839999999999996</v>
      </c>
      <c r="J101" s="45">
        <v>6280</v>
      </c>
      <c r="K101" s="46">
        <v>678.02436</v>
      </c>
      <c r="L101" s="45">
        <v>201</v>
      </c>
      <c r="M101" s="27">
        <v>1116.7267999999999</v>
      </c>
      <c r="N101" s="27">
        <v>44269</v>
      </c>
      <c r="O101" s="27">
        <v>61343.7</v>
      </c>
      <c r="P101" s="51">
        <f t="shared" si="1"/>
        <v>119312.10799999833</v>
      </c>
      <c r="Q101" s="51">
        <f>ABS(Table_7[[#This Row],[列1]]-Table_7[[#This Row],[Listing Price (USD)]])/Table_7[[#This Row],[Listing Price (USD)]]</f>
        <v>0.22524605194806277</v>
      </c>
      <c r="R101" s="51">
        <f>(Q99+Q98+Q100+Q101+Q102+Q103+Q104)/7</f>
        <v>0.25924489155927105</v>
      </c>
      <c r="S101" s="71"/>
    </row>
    <row r="102" spans="1:19" hidden="1" x14ac:dyDescent="0.45">
      <c r="A102" s="1" t="s">
        <v>59</v>
      </c>
      <c r="B102" s="3">
        <v>43</v>
      </c>
      <c r="C102" s="19">
        <v>43</v>
      </c>
      <c r="D102" s="3" t="s">
        <v>459</v>
      </c>
      <c r="E102" s="2" t="s">
        <v>504</v>
      </c>
      <c r="F102" s="55">
        <v>159900</v>
      </c>
      <c r="G102" s="15">
        <v>2008</v>
      </c>
      <c r="H102" s="46">
        <v>12.8248</v>
      </c>
      <c r="I102" s="45">
        <v>5.0839999999999996</v>
      </c>
      <c r="J102" s="45">
        <v>6280</v>
      </c>
      <c r="K102" s="46">
        <v>678.02436</v>
      </c>
      <c r="L102" s="45">
        <v>201</v>
      </c>
      <c r="M102" s="27">
        <v>232.52780000000001</v>
      </c>
      <c r="N102" s="27">
        <v>37388</v>
      </c>
      <c r="O102" s="27">
        <v>10619.72</v>
      </c>
      <c r="P102" s="51">
        <f t="shared" si="1"/>
        <v>106540.97199999839</v>
      </c>
      <c r="Q102" s="51">
        <f>ABS(Table_7[[#This Row],[列1]]-Table_7[[#This Row],[Listing Price (USD)]])/Table_7[[#This Row],[Listing Price (USD)]]</f>
        <v>0.33370248905566985</v>
      </c>
      <c r="R102" s="51">
        <f>(Q99+Q98+Q100+Q101+Q102+Q103+Q104)/7</f>
        <v>0.25924489155927105</v>
      </c>
      <c r="S102" s="71"/>
    </row>
    <row r="103" spans="1:19" hidden="1" x14ac:dyDescent="0.45">
      <c r="A103" s="1" t="s">
        <v>59</v>
      </c>
      <c r="B103" s="3">
        <v>43</v>
      </c>
      <c r="C103" s="19">
        <v>43</v>
      </c>
      <c r="D103" s="3" t="s">
        <v>459</v>
      </c>
      <c r="E103" s="2" t="s">
        <v>483</v>
      </c>
      <c r="F103" s="55">
        <v>165000</v>
      </c>
      <c r="G103" s="15">
        <v>2008</v>
      </c>
      <c r="H103" s="46">
        <v>12.8248</v>
      </c>
      <c r="I103" s="45">
        <v>5.0839999999999996</v>
      </c>
      <c r="J103" s="45">
        <v>6280</v>
      </c>
      <c r="K103" s="46">
        <v>678.02436</v>
      </c>
      <c r="L103" s="45">
        <v>201</v>
      </c>
      <c r="M103" s="27">
        <v>598.91589999999997</v>
      </c>
      <c r="N103" s="27">
        <v>38979</v>
      </c>
      <c r="O103" s="27">
        <v>20630.52</v>
      </c>
      <c r="P103" s="51">
        <f t="shared" si="1"/>
        <v>109493.86799999997</v>
      </c>
      <c r="Q103" s="51">
        <f>ABS(Table_7[[#This Row],[列1]]-Table_7[[#This Row],[Listing Price (USD)]])/Table_7[[#This Row],[Listing Price (USD)]]</f>
        <v>0.33640080000000017</v>
      </c>
      <c r="R103" s="51">
        <f>(Q99+Q98+Q100+Q101+Q102+Q103+Q104)/7</f>
        <v>0.25924489155927105</v>
      </c>
      <c r="S103" s="71"/>
    </row>
    <row r="104" spans="1:19" hidden="1" x14ac:dyDescent="0.45">
      <c r="A104" s="1" t="s">
        <v>59</v>
      </c>
      <c r="B104" s="3">
        <v>43</v>
      </c>
      <c r="C104" s="19">
        <v>43</v>
      </c>
      <c r="D104" s="3" t="s">
        <v>459</v>
      </c>
      <c r="E104" s="2" t="s">
        <v>513</v>
      </c>
      <c r="F104" s="56">
        <v>130000</v>
      </c>
      <c r="G104" s="43">
        <v>2011</v>
      </c>
      <c r="H104" s="45">
        <v>12.8248</v>
      </c>
      <c r="I104" s="45">
        <v>5.0839999999999996</v>
      </c>
      <c r="J104" s="45">
        <v>6280</v>
      </c>
      <c r="K104" s="45">
        <v>678.02436</v>
      </c>
      <c r="L104" s="45">
        <v>201</v>
      </c>
      <c r="M104" s="27">
        <v>245.3595</v>
      </c>
      <c r="N104" s="27">
        <v>38355</v>
      </c>
      <c r="O104" s="27">
        <v>10819.52</v>
      </c>
      <c r="P104" s="51">
        <f t="shared" si="1"/>
        <v>147178.83299999981</v>
      </c>
      <c r="Q104" s="51">
        <f>ABS(Table_7[[#This Row],[列1]]-Table_7[[#This Row],[Listing Price (USD)]])/Table_7[[#This Row],[Listing Price (USD)]]</f>
        <v>0.13214486923076776</v>
      </c>
      <c r="R104" s="51">
        <f>(Q99+Q98+Q100+Q101+Q102+Q103+Q104)/7</f>
        <v>0.25924489155927105</v>
      </c>
      <c r="S104" s="71"/>
    </row>
    <row r="105" spans="1:19" hidden="1" x14ac:dyDescent="0.45">
      <c r="A105" s="1" t="s">
        <v>135</v>
      </c>
      <c r="B105" s="2">
        <v>44</v>
      </c>
      <c r="C105" s="19">
        <v>44</v>
      </c>
      <c r="D105" s="3" t="s">
        <v>460</v>
      </c>
      <c r="E105" s="2" t="s">
        <v>3</v>
      </c>
      <c r="F105" s="55">
        <v>163984</v>
      </c>
      <c r="G105" s="15">
        <v>2005</v>
      </c>
      <c r="H105" s="45">
        <v>13.94</v>
      </c>
      <c r="I105" s="45">
        <v>7.58</v>
      </c>
      <c r="J105" s="45">
        <v>10145</v>
      </c>
      <c r="K105" s="45">
        <v>924</v>
      </c>
      <c r="L105" s="45">
        <v>250</v>
      </c>
      <c r="M105" s="27">
        <v>2639.0087016482562</v>
      </c>
      <c r="N105" s="27">
        <v>30468.7</v>
      </c>
      <c r="O105" s="27">
        <v>62827.83</v>
      </c>
      <c r="P105" s="51">
        <f t="shared" si="1"/>
        <v>142741.87720000296</v>
      </c>
      <c r="Q105" s="51">
        <f>ABS(Table_7[[#This Row],[列1]]-Table_7[[#This Row],[Listing Price (USD)]])/Table_7[[#This Row],[Listing Price (USD)]]</f>
        <v>0.12953777685626064</v>
      </c>
      <c r="R105" s="51">
        <f>(Table_7[[#This Row],[列2]]+Q1072)/2</f>
        <v>9.1872433623860716E-2</v>
      </c>
      <c r="S105" s="71"/>
    </row>
    <row r="106" spans="1:19" hidden="1" x14ac:dyDescent="0.45">
      <c r="A106" s="1" t="s">
        <v>135</v>
      </c>
      <c r="B106" s="2">
        <v>44</v>
      </c>
      <c r="C106" s="19">
        <v>44</v>
      </c>
      <c r="D106" s="3" t="s">
        <v>460</v>
      </c>
      <c r="E106" s="2" t="s">
        <v>35</v>
      </c>
      <c r="F106" s="55">
        <v>139690</v>
      </c>
      <c r="G106" s="15">
        <v>2005</v>
      </c>
      <c r="H106" s="45">
        <v>13.94</v>
      </c>
      <c r="I106" s="45">
        <v>7.58</v>
      </c>
      <c r="J106" s="45">
        <v>10145</v>
      </c>
      <c r="K106" s="45">
        <v>924</v>
      </c>
      <c r="L106" s="45">
        <v>250</v>
      </c>
      <c r="M106" s="27">
        <v>1896.7553015181375</v>
      </c>
      <c r="N106" s="27">
        <v>24592.6</v>
      </c>
      <c r="O106" s="27">
        <v>42421.33</v>
      </c>
      <c r="P106" s="51">
        <f t="shared" si="1"/>
        <v>131835.83560000284</v>
      </c>
      <c r="Q106" s="51">
        <f>ABS(Table_7[[#This Row],[列1]]-Table_7[[#This Row],[Listing Price (USD)]])/Table_7[[#This Row],[Listing Price (USD)]]</f>
        <v>5.6225673992391416E-2</v>
      </c>
      <c r="R106" s="51">
        <f>(Table_7[[#This Row],[列2]]+Q1073)/2</f>
        <v>7.4004579853334182E-2</v>
      </c>
      <c r="S106" s="71"/>
    </row>
    <row r="107" spans="1:19" hidden="1" x14ac:dyDescent="0.45">
      <c r="A107" s="1" t="s">
        <v>251</v>
      </c>
      <c r="B107" s="2">
        <v>44</v>
      </c>
      <c r="C107" s="19">
        <v>43</v>
      </c>
      <c r="D107" s="3" t="s">
        <v>460</v>
      </c>
      <c r="E107" s="2" t="s">
        <v>497</v>
      </c>
      <c r="F107" s="55">
        <v>321907</v>
      </c>
      <c r="G107" s="15">
        <v>2005</v>
      </c>
      <c r="H107" s="44">
        <v>12.17</v>
      </c>
      <c r="I107" s="44">
        <v>5.92</v>
      </c>
      <c r="J107" s="44">
        <v>14515</v>
      </c>
      <c r="K107" s="44">
        <v>1227</v>
      </c>
      <c r="L107" s="44">
        <v>1079</v>
      </c>
      <c r="M107" s="27">
        <v>355.22244950521105</v>
      </c>
      <c r="N107" s="27">
        <v>43416.800000000003</v>
      </c>
      <c r="O107" s="27">
        <v>7648.5</v>
      </c>
      <c r="P107" s="51">
        <f t="shared" si="1"/>
        <v>266142.98080000206</v>
      </c>
      <c r="Q107" s="51">
        <f>ABS(Table_7[[#This Row],[列1]]-Table_7[[#This Row],[Listing Price (USD)]])/Table_7[[#This Row],[Listing Price (USD)]]</f>
        <v>0.17323021618044324</v>
      </c>
      <c r="R107" s="51">
        <f>(Table_7[[#This Row],[列2]]+Q1074)/2</f>
        <v>1.8431797832058767</v>
      </c>
      <c r="S107" s="71"/>
    </row>
    <row r="108" spans="1:19" hidden="1" x14ac:dyDescent="0.45">
      <c r="A108" s="1" t="s">
        <v>2</v>
      </c>
      <c r="B108" s="2">
        <v>44</v>
      </c>
      <c r="C108" s="19">
        <v>44</v>
      </c>
      <c r="D108" s="3" t="s">
        <v>460</v>
      </c>
      <c r="E108" s="2" t="s">
        <v>3</v>
      </c>
      <c r="F108" s="55">
        <v>358287</v>
      </c>
      <c r="G108" s="15">
        <v>2006</v>
      </c>
      <c r="H108" s="45">
        <v>14</v>
      </c>
      <c r="I108" s="44">
        <v>8.5299999999999994</v>
      </c>
      <c r="J108" s="44">
        <v>12000</v>
      </c>
      <c r="K108" s="44">
        <v>899</v>
      </c>
      <c r="L108" s="44">
        <v>700</v>
      </c>
      <c r="M108" s="27">
        <v>2639.0087016482562</v>
      </c>
      <c r="N108" s="27">
        <v>30468.7</v>
      </c>
      <c r="O108" s="27">
        <v>62827.83</v>
      </c>
      <c r="P108" s="51">
        <f t="shared" si="1"/>
        <v>197870.42519999965</v>
      </c>
      <c r="Q108" s="51">
        <f>ABS(Table_7[[#This Row],[列1]]-Table_7[[#This Row],[Listing Price (USD)]])/Table_7[[#This Row],[Listing Price (USD)]]</f>
        <v>0.44773205502851166</v>
      </c>
      <c r="R108" s="51">
        <f>Table_7[[#This Row],[列2]]</f>
        <v>0.44773205502851166</v>
      </c>
      <c r="S108" s="71"/>
    </row>
    <row r="109" spans="1:19" hidden="1" x14ac:dyDescent="0.45">
      <c r="A109" s="1" t="s">
        <v>7</v>
      </c>
      <c r="B109" s="2">
        <v>44</v>
      </c>
      <c r="C109" s="19">
        <v>44</v>
      </c>
      <c r="D109" s="3" t="s">
        <v>460</v>
      </c>
      <c r="E109" s="2" t="s">
        <v>3</v>
      </c>
      <c r="F109" s="55">
        <v>290312</v>
      </c>
      <c r="G109" s="15">
        <v>2007</v>
      </c>
      <c r="H109" s="44">
        <v>13.94</v>
      </c>
      <c r="I109" s="44">
        <v>9.84</v>
      </c>
      <c r="J109" s="44">
        <v>10500</v>
      </c>
      <c r="K109" s="44">
        <v>1022</v>
      </c>
      <c r="L109" s="44">
        <v>549</v>
      </c>
      <c r="M109" s="27">
        <v>2639.0087016482562</v>
      </c>
      <c r="N109" s="27">
        <v>30468.7</v>
      </c>
      <c r="O109" s="27">
        <v>62827.83</v>
      </c>
      <c r="P109" s="51">
        <f t="shared" si="1"/>
        <v>176709.62820000126</v>
      </c>
      <c r="Q109" s="51">
        <f>ABS(Table_7[[#This Row],[列1]]-Table_7[[#This Row],[Listing Price (USD)]])/Table_7[[#This Row],[Listing Price (USD)]]</f>
        <v>0.39131131954586357</v>
      </c>
      <c r="R109" s="51">
        <f>(Table_7[[#This Row],[列2]]+Q110+Q117)/3</f>
        <v>0.44301911385096115</v>
      </c>
      <c r="S109" s="71"/>
    </row>
    <row r="110" spans="1:19" hidden="1" x14ac:dyDescent="0.45">
      <c r="A110" s="1" t="s">
        <v>7</v>
      </c>
      <c r="B110" s="2">
        <v>44</v>
      </c>
      <c r="C110" s="19">
        <v>44</v>
      </c>
      <c r="D110" s="3" t="s">
        <v>460</v>
      </c>
      <c r="E110" s="2" t="s">
        <v>3</v>
      </c>
      <c r="F110" s="55">
        <v>289098</v>
      </c>
      <c r="G110" s="15">
        <v>2008</v>
      </c>
      <c r="H110" s="44">
        <v>13.94</v>
      </c>
      <c r="I110" s="44">
        <v>9.84</v>
      </c>
      <c r="J110" s="44">
        <v>10500</v>
      </c>
      <c r="K110" s="44">
        <v>1022</v>
      </c>
      <c r="L110" s="44">
        <v>549</v>
      </c>
      <c r="M110" s="27">
        <v>2639.0087016482562</v>
      </c>
      <c r="N110" s="27">
        <v>30468.7</v>
      </c>
      <c r="O110" s="27">
        <v>62827.83</v>
      </c>
      <c r="P110" s="51">
        <f t="shared" si="1"/>
        <v>189657.33119999914</v>
      </c>
      <c r="Q110" s="51">
        <f>ABS(Table_7[[#This Row],[列1]]-Table_7[[#This Row],[Listing Price (USD)]])/Table_7[[#This Row],[Listing Price (USD)]]</f>
        <v>0.34396871925783251</v>
      </c>
      <c r="R110" s="51">
        <f>(Table_7[[#This Row],[列2]]+Q109+Q117)/3</f>
        <v>0.44301911385096115</v>
      </c>
      <c r="S110" s="71"/>
    </row>
    <row r="111" spans="1:19" hidden="1" x14ac:dyDescent="0.45">
      <c r="A111" s="1" t="s">
        <v>111</v>
      </c>
      <c r="B111" s="2">
        <v>44</v>
      </c>
      <c r="C111" s="19">
        <v>45</v>
      </c>
      <c r="D111" s="3" t="s">
        <v>460</v>
      </c>
      <c r="E111" s="2" t="s">
        <v>3</v>
      </c>
      <c r="F111" s="55">
        <v>601275</v>
      </c>
      <c r="G111" s="15">
        <v>2014</v>
      </c>
      <c r="H111" s="44">
        <v>14.11</v>
      </c>
      <c r="I111" s="44">
        <v>8.14</v>
      </c>
      <c r="J111" s="44">
        <v>10290</v>
      </c>
      <c r="K111" s="44">
        <v>1076.3900000000001</v>
      </c>
      <c r="L111" s="44">
        <v>600</v>
      </c>
      <c r="M111" s="27">
        <v>2639.0087016482562</v>
      </c>
      <c r="N111" s="27">
        <v>30468.7</v>
      </c>
      <c r="O111" s="27">
        <v>62827.83</v>
      </c>
      <c r="P111" s="51">
        <f t="shared" si="1"/>
        <v>262568.35920000001</v>
      </c>
      <c r="Q111" s="51">
        <f>ABS(Table_7[[#This Row],[列1]]-Table_7[[#This Row],[Listing Price (USD)]])/Table_7[[#This Row],[Listing Price (USD)]]</f>
        <v>0.56331402569539724</v>
      </c>
      <c r="R111" s="51">
        <f>(Table_7[[#This Row],[列2]]+Q1078)/2</f>
        <v>0.36931592368785782</v>
      </c>
      <c r="S111" s="71"/>
    </row>
    <row r="112" spans="1:19" hidden="1" x14ac:dyDescent="0.45">
      <c r="A112" s="1" t="s">
        <v>269</v>
      </c>
      <c r="B112" s="2">
        <v>44</v>
      </c>
      <c r="C112" s="19">
        <v>44</v>
      </c>
      <c r="D112" s="3" t="s">
        <v>460</v>
      </c>
      <c r="E112" s="2" t="s">
        <v>46</v>
      </c>
      <c r="F112" s="55">
        <v>156696</v>
      </c>
      <c r="G112" s="15">
        <v>2010</v>
      </c>
      <c r="H112" s="44">
        <v>13.75</v>
      </c>
      <c r="I112" s="44">
        <v>8.3699999999999992</v>
      </c>
      <c r="J112" s="44">
        <v>9500</v>
      </c>
      <c r="K112" s="44">
        <v>999</v>
      </c>
      <c r="L112" s="44">
        <v>220</v>
      </c>
      <c r="M112" s="27">
        <v>57.472012426685268</v>
      </c>
      <c r="N112" s="27">
        <v>11544.2</v>
      </c>
      <c r="O112" s="27">
        <v>7827.84</v>
      </c>
      <c r="P112" s="51">
        <f t="shared" si="1"/>
        <v>157689.86519999726</v>
      </c>
      <c r="Q112" s="51">
        <f>ABS(Table_7[[#This Row],[列1]]-Table_7[[#This Row],[Listing Price (USD)]])/Table_7[[#This Row],[Listing Price (USD)]]</f>
        <v>6.3426328687220118E-3</v>
      </c>
      <c r="R112" s="51">
        <f>(Table_7[[#This Row],[列2]]+Q1079)/2</f>
        <v>0.12874357956902574</v>
      </c>
      <c r="S112" s="71"/>
    </row>
    <row r="113" spans="1:19" hidden="1" x14ac:dyDescent="0.45">
      <c r="A113" s="1" t="s">
        <v>126</v>
      </c>
      <c r="B113" s="2">
        <v>44</v>
      </c>
      <c r="C113" s="19">
        <v>44</v>
      </c>
      <c r="D113" s="3" t="s">
        <v>460</v>
      </c>
      <c r="E113" s="2" t="s">
        <v>480</v>
      </c>
      <c r="F113" s="55">
        <v>193137</v>
      </c>
      <c r="G113" s="15">
        <v>2007</v>
      </c>
      <c r="H113" s="44">
        <v>12.8</v>
      </c>
      <c r="I113" s="44">
        <v>7.2</v>
      </c>
      <c r="J113" s="44">
        <v>9700</v>
      </c>
      <c r="K113" s="44">
        <v>1031</v>
      </c>
      <c r="L113" s="44">
        <v>165</v>
      </c>
      <c r="M113" s="27">
        <v>909.79346666148103</v>
      </c>
      <c r="N113" s="27">
        <v>36186.300000000003</v>
      </c>
      <c r="O113" s="27">
        <v>19565.62</v>
      </c>
      <c r="P113" s="51">
        <f t="shared" si="1"/>
        <v>169130.29379999934</v>
      </c>
      <c r="Q113" s="51">
        <f>ABS(Table_7[[#This Row],[列1]]-Table_7[[#This Row],[Listing Price (USD)]])/Table_7[[#This Row],[Listing Price (USD)]]</f>
        <v>0.12429884589695737</v>
      </c>
      <c r="R113" s="51">
        <f>(Table_7[[#This Row],[列2]]+Q1080)/2</f>
        <v>0.2810014395171917</v>
      </c>
      <c r="S113" s="71"/>
    </row>
    <row r="114" spans="1:19" hidden="1" x14ac:dyDescent="0.45">
      <c r="A114" s="1" t="s">
        <v>273</v>
      </c>
      <c r="B114" s="2">
        <v>44</v>
      </c>
      <c r="C114" s="19">
        <v>44</v>
      </c>
      <c r="D114" s="3" t="s">
        <v>460</v>
      </c>
      <c r="E114" s="2" t="s">
        <v>35</v>
      </c>
      <c r="F114" s="55">
        <v>467658</v>
      </c>
      <c r="G114" s="15">
        <v>2012</v>
      </c>
      <c r="H114" s="44">
        <v>13.71</v>
      </c>
      <c r="I114" s="44">
        <v>8.5299999999999994</v>
      </c>
      <c r="J114" s="44">
        <v>9800</v>
      </c>
      <c r="K114" s="44">
        <v>1279</v>
      </c>
      <c r="L114" s="44">
        <v>261</v>
      </c>
      <c r="M114" s="27">
        <v>1896.75530151814</v>
      </c>
      <c r="N114" s="27">
        <v>24592.6</v>
      </c>
      <c r="O114" s="27">
        <v>42421.33</v>
      </c>
      <c r="P114" s="51">
        <f t="shared" si="1"/>
        <v>214624.801600001</v>
      </c>
      <c r="Q114" s="51">
        <f>ABS(Table_7[[#This Row],[列1]]-Table_7[[#This Row],[Listing Price (USD)]])/Table_7[[#This Row],[Listing Price (USD)]]</f>
        <v>0.54106462072711037</v>
      </c>
      <c r="R114" s="51">
        <f>(Table_7[[#This Row],[列2]]+Q1081)/2</f>
        <v>0.53661054667670083</v>
      </c>
      <c r="S114" s="71"/>
    </row>
    <row r="115" spans="1:19" hidden="1" x14ac:dyDescent="0.45">
      <c r="A115" s="1" t="s">
        <v>273</v>
      </c>
      <c r="B115" s="2">
        <v>44</v>
      </c>
      <c r="C115" s="19">
        <v>44</v>
      </c>
      <c r="D115" s="3" t="s">
        <v>460</v>
      </c>
      <c r="E115" s="2" t="s">
        <v>35</v>
      </c>
      <c r="F115" s="55">
        <v>443364</v>
      </c>
      <c r="G115" s="15">
        <v>2013</v>
      </c>
      <c r="H115" s="44">
        <v>13.71</v>
      </c>
      <c r="I115" s="44">
        <v>8.5299999999999994</v>
      </c>
      <c r="J115" s="44">
        <v>9800</v>
      </c>
      <c r="K115" s="44">
        <v>1279</v>
      </c>
      <c r="L115" s="44">
        <v>261</v>
      </c>
      <c r="M115" s="27">
        <v>1896.75530151814</v>
      </c>
      <c r="N115" s="27">
        <v>24592.6</v>
      </c>
      <c r="O115" s="27">
        <v>42421.33</v>
      </c>
      <c r="P115" s="51">
        <f t="shared" si="1"/>
        <v>227572.50459999888</v>
      </c>
      <c r="Q115" s="51">
        <f>ABS(Table_7[[#This Row],[列1]]-Table_7[[#This Row],[Listing Price (USD)]])/Table_7[[#This Row],[Listing Price (USD)]]</f>
        <v>0.48671406654577531</v>
      </c>
      <c r="R115" s="51">
        <f>(Table_7[[#This Row],[列2]]+Q1082)/2</f>
        <v>0.51983563255057796</v>
      </c>
      <c r="S115" s="71"/>
    </row>
    <row r="116" spans="1:19" hidden="1" x14ac:dyDescent="0.45">
      <c r="A116" s="1" t="s">
        <v>177</v>
      </c>
      <c r="B116" s="2">
        <v>44</v>
      </c>
      <c r="C116" s="19">
        <v>47</v>
      </c>
      <c r="D116" s="3" t="s">
        <v>460</v>
      </c>
      <c r="E116" s="2" t="s">
        <v>76</v>
      </c>
      <c r="F116" s="55">
        <v>722928</v>
      </c>
      <c r="G116" s="15">
        <v>2017</v>
      </c>
      <c r="H116" s="44">
        <v>13.78</v>
      </c>
      <c r="I116" s="44">
        <v>6.89</v>
      </c>
      <c r="J116" s="44">
        <v>13300</v>
      </c>
      <c r="K116" s="44">
        <v>1179.72</v>
      </c>
      <c r="L116" s="44">
        <v>420</v>
      </c>
      <c r="M116" s="27">
        <v>720.28936833319096</v>
      </c>
      <c r="N116" s="27">
        <v>6140.9</v>
      </c>
      <c r="O116" s="27">
        <v>2659.28</v>
      </c>
      <c r="P116" s="51">
        <f t="shared" si="1"/>
        <v>324703.46139999776</v>
      </c>
      <c r="Q116" s="51">
        <f>ABS(Table_7[[#This Row],[列1]]-Table_7[[#This Row],[Listing Price (USD)]])/Table_7[[#This Row],[Listing Price (USD)]]</f>
        <v>0.55084951558108453</v>
      </c>
      <c r="R116" s="51">
        <f>(Table_7[[#This Row],[列2]]+Q1083)/2</f>
        <v>0.42115508318757577</v>
      </c>
      <c r="S116" s="71"/>
    </row>
    <row r="117" spans="1:19" hidden="1" x14ac:dyDescent="0.45">
      <c r="A117" s="1" t="s">
        <v>7</v>
      </c>
      <c r="B117" s="2">
        <v>44</v>
      </c>
      <c r="C117" s="19">
        <v>44</v>
      </c>
      <c r="D117" s="3" t="s">
        <v>460</v>
      </c>
      <c r="E117" s="2" t="s">
        <v>15</v>
      </c>
      <c r="F117" s="55">
        <v>425144</v>
      </c>
      <c r="G117" s="15">
        <v>2008</v>
      </c>
      <c r="H117" s="44">
        <v>13.94</v>
      </c>
      <c r="I117" s="44">
        <v>9.84</v>
      </c>
      <c r="J117" s="44">
        <v>10500</v>
      </c>
      <c r="K117" s="44">
        <v>1022</v>
      </c>
      <c r="L117" s="44">
        <v>549</v>
      </c>
      <c r="M117" s="27">
        <v>1276.9626856482525</v>
      </c>
      <c r="N117" s="27">
        <v>21333.9</v>
      </c>
      <c r="O117" s="27">
        <v>4753.54</v>
      </c>
      <c r="P117" s="51">
        <f t="shared" si="1"/>
        <v>172703.14239999949</v>
      </c>
      <c r="Q117" s="51">
        <f>ABS(Table_7[[#This Row],[列1]]-Table_7[[#This Row],[Listing Price (USD)]])/Table_7[[#This Row],[Listing Price (USD)]]</f>
        <v>0.59377730274918739</v>
      </c>
      <c r="R117" s="51">
        <f>(Table_7[[#This Row],[列2]]+Q109+Q110)/3</f>
        <v>0.44301911385096115</v>
      </c>
      <c r="S117" s="71"/>
    </row>
    <row r="118" spans="1:19" hidden="1" x14ac:dyDescent="0.45">
      <c r="A118" s="1" t="s">
        <v>268</v>
      </c>
      <c r="B118" s="2">
        <v>44</v>
      </c>
      <c r="C118" s="19">
        <v>44</v>
      </c>
      <c r="D118" s="3" t="s">
        <v>460</v>
      </c>
      <c r="E118" s="2" t="s">
        <v>26</v>
      </c>
      <c r="F118" s="55">
        <v>492394</v>
      </c>
      <c r="G118" s="15">
        <v>2011</v>
      </c>
      <c r="H118" s="44">
        <v>13.78</v>
      </c>
      <c r="I118" s="44">
        <v>6.89</v>
      </c>
      <c r="J118" s="44">
        <v>13700</v>
      </c>
      <c r="K118" s="44">
        <v>993</v>
      </c>
      <c r="L118" s="44">
        <v>455</v>
      </c>
      <c r="M118" s="27">
        <v>2704.60916008815</v>
      </c>
      <c r="N118" s="27">
        <v>33874.199999999997</v>
      </c>
      <c r="O118" s="27">
        <v>12220.24236</v>
      </c>
      <c r="P118" s="51">
        <f t="shared" si="1"/>
        <v>307585.84820000007</v>
      </c>
      <c r="Q118" s="51">
        <f>ABS(Table_7[[#This Row],[列1]]-Table_7[[#This Row],[Listing Price (USD)]])/Table_7[[#This Row],[Listing Price (USD)]]</f>
        <v>0.37532575904661702</v>
      </c>
      <c r="R118" s="51">
        <f>(Table_7[[#This Row],[列2]]+Q1085)/2</f>
        <v>0.33319989005507678</v>
      </c>
      <c r="S118" s="71"/>
    </row>
    <row r="119" spans="1:19" hidden="1" x14ac:dyDescent="0.45">
      <c r="A119" s="1" t="s">
        <v>189</v>
      </c>
      <c r="B119" s="3">
        <v>44</v>
      </c>
      <c r="C119" s="19">
        <v>44</v>
      </c>
      <c r="D119" s="3" t="s">
        <v>459</v>
      </c>
      <c r="E119" s="2" t="s">
        <v>319</v>
      </c>
      <c r="F119" s="55">
        <v>163000</v>
      </c>
      <c r="G119" s="15">
        <v>2006</v>
      </c>
      <c r="H119" s="44">
        <v>14.6</v>
      </c>
      <c r="I119" s="44">
        <v>5</v>
      </c>
      <c r="J119" s="44">
        <v>10857</v>
      </c>
      <c r="K119" s="44">
        <v>962</v>
      </c>
      <c r="L119" s="44">
        <v>193</v>
      </c>
      <c r="M119" s="27">
        <v>1116.7267999999999</v>
      </c>
      <c r="N119" s="27">
        <v>44269</v>
      </c>
      <c r="O119" s="27">
        <v>61343.7</v>
      </c>
      <c r="P119" s="51">
        <f t="shared" si="1"/>
        <v>197493.10499999597</v>
      </c>
      <c r="Q119" s="51">
        <f>ABS(Table_7[[#This Row],[列1]]-Table_7[[#This Row],[Listing Price (USD)]])/Table_7[[#This Row],[Listing Price (USD)]]</f>
        <v>0.21161414110426974</v>
      </c>
      <c r="R119" s="51">
        <f>(Table_7[[#This Row],[列2]]+Q1086)/2</f>
        <v>0.26102139749921244</v>
      </c>
      <c r="S119" s="71"/>
    </row>
    <row r="120" spans="1:19" hidden="1" x14ac:dyDescent="0.45">
      <c r="A120" s="1" t="s">
        <v>189</v>
      </c>
      <c r="B120" s="3">
        <v>44</v>
      </c>
      <c r="C120" s="19">
        <v>44</v>
      </c>
      <c r="D120" s="3" t="s">
        <v>459</v>
      </c>
      <c r="E120" s="2" t="s">
        <v>505</v>
      </c>
      <c r="F120" s="55">
        <v>165900</v>
      </c>
      <c r="G120" s="15">
        <v>2005</v>
      </c>
      <c r="H120" s="44">
        <v>14.6</v>
      </c>
      <c r="I120" s="44">
        <v>5</v>
      </c>
      <c r="J120" s="44">
        <v>10857</v>
      </c>
      <c r="K120" s="44">
        <v>962</v>
      </c>
      <c r="L120" s="44">
        <v>193</v>
      </c>
      <c r="M120" s="27">
        <v>70.739999999999995</v>
      </c>
      <c r="N120" s="27">
        <v>45050</v>
      </c>
      <c r="O120" s="27">
        <v>3377.68</v>
      </c>
      <c r="P120" s="51">
        <f t="shared" si="1"/>
        <v>185994.93800000026</v>
      </c>
      <c r="Q120" s="51">
        <f>ABS(Table_7[[#This Row],[列1]]-Table_7[[#This Row],[Listing Price (USD)]])/Table_7[[#This Row],[Listing Price (USD)]]</f>
        <v>0.12112681133212934</v>
      </c>
      <c r="R120" s="51">
        <f>(Table_7[[#This Row],[列2]]+Q1087)/2</f>
        <v>0.21830022420482817</v>
      </c>
      <c r="S120" s="71"/>
    </row>
    <row r="121" spans="1:19" hidden="1" x14ac:dyDescent="0.45">
      <c r="A121" s="1" t="s">
        <v>189</v>
      </c>
      <c r="B121" s="3">
        <v>44</v>
      </c>
      <c r="C121" s="19">
        <v>44</v>
      </c>
      <c r="D121" s="3" t="s">
        <v>459</v>
      </c>
      <c r="E121" s="2" t="s">
        <v>482</v>
      </c>
      <c r="F121" s="55">
        <v>149000</v>
      </c>
      <c r="G121" s="15">
        <v>2005</v>
      </c>
      <c r="H121" s="44">
        <v>14.6</v>
      </c>
      <c r="I121" s="44">
        <v>5</v>
      </c>
      <c r="J121" s="44">
        <v>10857</v>
      </c>
      <c r="K121" s="44">
        <v>962</v>
      </c>
      <c r="L121" s="44">
        <v>193</v>
      </c>
      <c r="M121" s="27">
        <v>1740.8046999999999</v>
      </c>
      <c r="N121" s="27">
        <v>47930</v>
      </c>
      <c r="O121" s="27">
        <v>70426.880000000005</v>
      </c>
      <c r="P121" s="51">
        <f t="shared" si="1"/>
        <v>191340.21799999772</v>
      </c>
      <c r="Q121" s="51">
        <f>ABS(Table_7[[#This Row],[列1]]-Table_7[[#This Row],[Listing Price (USD)]])/Table_7[[#This Row],[Listing Price (USD)]]</f>
        <v>0.28416253691273641</v>
      </c>
      <c r="R121" s="51">
        <f>(Table_7[[#This Row],[列2]]+Q1088)/2</f>
        <v>0.38304901490645138</v>
      </c>
      <c r="S121" s="71"/>
    </row>
    <row r="122" spans="1:19" hidden="1" x14ac:dyDescent="0.45">
      <c r="A122" s="1" t="s">
        <v>169</v>
      </c>
      <c r="B122" s="2">
        <v>45</v>
      </c>
      <c r="C122" s="19">
        <v>45</v>
      </c>
      <c r="D122" s="3" t="s">
        <v>460</v>
      </c>
      <c r="E122" s="2" t="s">
        <v>3</v>
      </c>
      <c r="F122" s="55">
        <v>194230</v>
      </c>
      <c r="G122" s="15">
        <v>2007</v>
      </c>
      <c r="H122" s="44">
        <v>13.62</v>
      </c>
      <c r="I122" s="44">
        <v>7.22</v>
      </c>
      <c r="J122" s="44">
        <v>11000</v>
      </c>
      <c r="K122" s="44">
        <v>936</v>
      </c>
      <c r="L122" s="44">
        <v>208</v>
      </c>
      <c r="M122" s="27">
        <v>2639.0087016482562</v>
      </c>
      <c r="N122" s="27">
        <v>30468.7</v>
      </c>
      <c r="O122" s="27">
        <v>62827.83</v>
      </c>
      <c r="P122" s="51">
        <f t="shared" si="1"/>
        <v>188079.12820000126</v>
      </c>
      <c r="Q122" s="51">
        <f>ABS(Table_7[[#This Row],[列1]]-Table_7[[#This Row],[Listing Price (USD)]])/Table_7[[#This Row],[Listing Price (USD)]]</f>
        <v>3.1667980229618198E-2</v>
      </c>
      <c r="R122" s="51">
        <f>(Table_7[[#This Row],[列2]]+Q1089)/2</f>
        <v>0.24010839690796792</v>
      </c>
      <c r="S122" s="71"/>
    </row>
    <row r="123" spans="1:19" hidden="1" x14ac:dyDescent="0.45">
      <c r="A123" s="1" t="s">
        <v>169</v>
      </c>
      <c r="B123" s="2">
        <v>45</v>
      </c>
      <c r="C123" s="19">
        <v>45</v>
      </c>
      <c r="D123" s="3" t="s">
        <v>460</v>
      </c>
      <c r="E123" s="2" t="s">
        <v>35</v>
      </c>
      <c r="F123" s="55">
        <v>200425</v>
      </c>
      <c r="G123" s="15">
        <v>2006</v>
      </c>
      <c r="H123" s="44">
        <v>13.62</v>
      </c>
      <c r="I123" s="44">
        <v>7.22</v>
      </c>
      <c r="J123" s="44">
        <v>11000</v>
      </c>
      <c r="K123" s="44">
        <v>936</v>
      </c>
      <c r="L123" s="44">
        <v>208</v>
      </c>
      <c r="M123" s="27">
        <v>1896.7553015181375</v>
      </c>
      <c r="N123" s="27">
        <v>24592.6</v>
      </c>
      <c r="O123" s="27">
        <v>42421.33</v>
      </c>
      <c r="P123" s="51">
        <f t="shared" si="1"/>
        <v>164225.38359999954</v>
      </c>
      <c r="Q123" s="51">
        <f>ABS(Table_7[[#This Row],[列1]]-Table_7[[#This Row],[Listing Price (USD)]])/Table_7[[#This Row],[Listing Price (USD)]]</f>
        <v>0.18061427666209537</v>
      </c>
      <c r="R123" s="51">
        <f>(Table_7[[#This Row],[列2]]+Q1090)/2</f>
        <v>0.24665911914571031</v>
      </c>
      <c r="S123" s="71"/>
    </row>
    <row r="124" spans="1:19" hidden="1" x14ac:dyDescent="0.45">
      <c r="A124" s="1" t="s">
        <v>169</v>
      </c>
      <c r="B124" s="2">
        <v>45</v>
      </c>
      <c r="C124" s="19">
        <v>45</v>
      </c>
      <c r="D124" s="3" t="s">
        <v>460</v>
      </c>
      <c r="E124" s="2" t="s">
        <v>35</v>
      </c>
      <c r="F124" s="55">
        <v>193137</v>
      </c>
      <c r="G124" s="15">
        <v>2006</v>
      </c>
      <c r="H124" s="44">
        <v>13.62</v>
      </c>
      <c r="I124" s="44">
        <v>7.22</v>
      </c>
      <c r="J124" s="44">
        <v>11000</v>
      </c>
      <c r="K124" s="44">
        <v>936</v>
      </c>
      <c r="L124" s="44">
        <v>208</v>
      </c>
      <c r="M124" s="27">
        <v>1896.7553015181375</v>
      </c>
      <c r="N124" s="27">
        <v>24592.6</v>
      </c>
      <c r="O124" s="27">
        <v>42421.33</v>
      </c>
      <c r="P124" s="51">
        <f t="shared" si="1"/>
        <v>164225.38359999954</v>
      </c>
      <c r="Q124" s="51">
        <f>ABS(Table_7[[#This Row],[列1]]-Table_7[[#This Row],[Listing Price (USD)]])/Table_7[[#This Row],[Listing Price (USD)]]</f>
        <v>0.14969486116073288</v>
      </c>
      <c r="R124" s="51">
        <f>(Table_7[[#This Row],[列2]]+Q1091)/2</f>
        <v>0.17566077056623169</v>
      </c>
      <c r="S124" s="71"/>
    </row>
    <row r="125" spans="1:19" hidden="1" x14ac:dyDescent="0.45">
      <c r="A125" s="1" t="s">
        <v>169</v>
      </c>
      <c r="B125" s="2">
        <v>45</v>
      </c>
      <c r="C125" s="19">
        <v>45</v>
      </c>
      <c r="D125" s="3" t="s">
        <v>460</v>
      </c>
      <c r="E125" s="2" t="s">
        <v>35</v>
      </c>
      <c r="F125" s="55">
        <v>176176</v>
      </c>
      <c r="G125" s="15">
        <v>2006</v>
      </c>
      <c r="H125" s="44">
        <v>13.62</v>
      </c>
      <c r="I125" s="44">
        <v>7.22</v>
      </c>
      <c r="J125" s="44">
        <v>11000</v>
      </c>
      <c r="K125" s="44">
        <v>936</v>
      </c>
      <c r="L125" s="44">
        <v>208</v>
      </c>
      <c r="M125" s="27">
        <v>1896.7553015181375</v>
      </c>
      <c r="N125" s="27">
        <v>24592.6</v>
      </c>
      <c r="O125" s="27">
        <v>42421.33</v>
      </c>
      <c r="P125" s="51">
        <f t="shared" si="1"/>
        <v>164225.38359999954</v>
      </c>
      <c r="Q125" s="51">
        <f>ABS(Table_7[[#This Row],[列1]]-Table_7[[#This Row],[Listing Price (USD)]])/Table_7[[#This Row],[Listing Price (USD)]]</f>
        <v>6.7833396149307876E-2</v>
      </c>
      <c r="R125" s="51">
        <f>(Table_7[[#This Row],[列2]]+Q1092)/2</f>
        <v>0.14387121046448018</v>
      </c>
      <c r="S125" s="71"/>
    </row>
    <row r="126" spans="1:19" hidden="1" x14ac:dyDescent="0.45">
      <c r="A126" s="1" t="s">
        <v>169</v>
      </c>
      <c r="B126" s="2">
        <v>45</v>
      </c>
      <c r="C126" s="19">
        <v>45</v>
      </c>
      <c r="D126" s="3" t="s">
        <v>460</v>
      </c>
      <c r="E126" s="2" t="s">
        <v>35</v>
      </c>
      <c r="F126" s="55">
        <v>193137</v>
      </c>
      <c r="G126" s="15">
        <v>2007</v>
      </c>
      <c r="H126" s="44">
        <v>13.62</v>
      </c>
      <c r="I126" s="44">
        <v>7.22</v>
      </c>
      <c r="J126" s="44">
        <v>11000</v>
      </c>
      <c r="K126" s="44">
        <v>936</v>
      </c>
      <c r="L126" s="44">
        <v>208</v>
      </c>
      <c r="M126" s="27">
        <v>1896.7553015181375</v>
      </c>
      <c r="N126" s="27">
        <v>24592.6</v>
      </c>
      <c r="O126" s="27">
        <v>42421.33</v>
      </c>
      <c r="P126" s="51">
        <f t="shared" si="1"/>
        <v>177173.08660000114</v>
      </c>
      <c r="Q126" s="51">
        <f>ABS(Table_7[[#This Row],[列1]]-Table_7[[#This Row],[Listing Price (USD)]])/Table_7[[#This Row],[Listing Price (USD)]]</f>
        <v>8.2655904358040433E-2</v>
      </c>
      <c r="R126" s="51">
        <f>(Table_7[[#This Row],[列2]]+Q1093)/2</f>
        <v>0.13361004727170617</v>
      </c>
      <c r="S126" s="71"/>
    </row>
    <row r="127" spans="1:19" hidden="1" x14ac:dyDescent="0.45">
      <c r="A127" s="1" t="s">
        <v>169</v>
      </c>
      <c r="B127" s="2">
        <v>45</v>
      </c>
      <c r="C127" s="19">
        <v>45</v>
      </c>
      <c r="D127" s="3" t="s">
        <v>460</v>
      </c>
      <c r="E127" s="2" t="s">
        <v>35</v>
      </c>
      <c r="F127" s="55">
        <v>212572</v>
      </c>
      <c r="G127" s="15">
        <v>2008</v>
      </c>
      <c r="H127" s="44">
        <v>13.62</v>
      </c>
      <c r="I127" s="44">
        <v>7.22</v>
      </c>
      <c r="J127" s="44">
        <v>11000</v>
      </c>
      <c r="K127" s="44">
        <v>936</v>
      </c>
      <c r="L127" s="44">
        <v>208</v>
      </c>
      <c r="M127" s="27">
        <v>1896.7553015181375</v>
      </c>
      <c r="N127" s="27">
        <v>24592.6</v>
      </c>
      <c r="O127" s="27">
        <v>42421.33</v>
      </c>
      <c r="P127" s="51">
        <f t="shared" si="1"/>
        <v>190120.78959999903</v>
      </c>
      <c r="Q127" s="51">
        <f>ABS(Table_7[[#This Row],[列1]]-Table_7[[#This Row],[Listing Price (USD)]])/Table_7[[#This Row],[Listing Price (USD)]]</f>
        <v>0.10561696930922686</v>
      </c>
      <c r="R127" s="51">
        <f>(Table_7[[#This Row],[列2]]+Q1094)/2</f>
        <v>0.11342060390217024</v>
      </c>
      <c r="S127" s="71"/>
    </row>
    <row r="128" spans="1:19" hidden="1" x14ac:dyDescent="0.45">
      <c r="A128" s="1" t="s">
        <v>169</v>
      </c>
      <c r="B128" s="2">
        <v>45</v>
      </c>
      <c r="C128" s="19">
        <v>45</v>
      </c>
      <c r="D128" s="3" t="s">
        <v>460</v>
      </c>
      <c r="E128" s="2" t="s">
        <v>76</v>
      </c>
      <c r="F128" s="55">
        <v>156742</v>
      </c>
      <c r="G128" s="15">
        <v>2006</v>
      </c>
      <c r="H128" s="44">
        <v>13.62</v>
      </c>
      <c r="I128" s="44">
        <v>7.22</v>
      </c>
      <c r="J128" s="44">
        <v>11000</v>
      </c>
      <c r="K128" s="44">
        <v>936</v>
      </c>
      <c r="L128" s="44">
        <v>208</v>
      </c>
      <c r="M128" s="27">
        <v>720.28936833319096</v>
      </c>
      <c r="N128" s="27">
        <v>6140.9</v>
      </c>
      <c r="O128" s="27">
        <v>2659.28</v>
      </c>
      <c r="P128" s="51">
        <f t="shared" si="1"/>
        <v>129979.02839999944</v>
      </c>
      <c r="Q128" s="51">
        <f>ABS(Table_7[[#This Row],[列1]]-Table_7[[#This Row],[Listing Price (USD)]])/Table_7[[#This Row],[Listing Price (USD)]]</f>
        <v>0.17074537520256572</v>
      </c>
      <c r="R128" s="51">
        <f>(Table_7[[#This Row],[列2]]+Q1095)/2</f>
        <v>0.15171361478852555</v>
      </c>
      <c r="S128" s="71"/>
    </row>
    <row r="129" spans="1:19" hidden="1" x14ac:dyDescent="0.45">
      <c r="A129" s="1" t="s">
        <v>169</v>
      </c>
      <c r="B129" s="2">
        <v>45</v>
      </c>
      <c r="C129" s="19">
        <v>45</v>
      </c>
      <c r="D129" s="3" t="s">
        <v>460</v>
      </c>
      <c r="E129" s="2" t="s">
        <v>76</v>
      </c>
      <c r="F129" s="55">
        <v>144549</v>
      </c>
      <c r="G129" s="15">
        <v>2006</v>
      </c>
      <c r="H129" s="44">
        <v>13.62</v>
      </c>
      <c r="I129" s="44">
        <v>7.22</v>
      </c>
      <c r="J129" s="44">
        <v>11000</v>
      </c>
      <c r="K129" s="44">
        <v>936</v>
      </c>
      <c r="L129" s="44">
        <v>208</v>
      </c>
      <c r="M129" s="27">
        <v>720.28936833319096</v>
      </c>
      <c r="N129" s="27">
        <v>6140.9</v>
      </c>
      <c r="O129" s="27">
        <v>2659.28</v>
      </c>
      <c r="P129" s="51">
        <f t="shared" si="1"/>
        <v>129979.02839999944</v>
      </c>
      <c r="Q129" s="51">
        <f>ABS(Table_7[[#This Row],[列1]]-Table_7[[#This Row],[Listing Price (USD)]])/Table_7[[#This Row],[Listing Price (USD)]]</f>
        <v>0.10079607330386621</v>
      </c>
      <c r="R129" s="51">
        <f>(Table_7[[#This Row],[列2]]+Q1096)/2</f>
        <v>0.2197419407370228</v>
      </c>
      <c r="S129" s="71"/>
    </row>
    <row r="130" spans="1:19" hidden="1" x14ac:dyDescent="0.45">
      <c r="A130" s="1" t="s">
        <v>169</v>
      </c>
      <c r="B130" s="2">
        <v>45</v>
      </c>
      <c r="C130" s="19">
        <v>45</v>
      </c>
      <c r="D130" s="3" t="s">
        <v>460</v>
      </c>
      <c r="E130" s="2" t="s">
        <v>76</v>
      </c>
      <c r="F130" s="55">
        <v>200484</v>
      </c>
      <c r="G130" s="15">
        <v>2007</v>
      </c>
      <c r="H130" s="44">
        <v>13.62</v>
      </c>
      <c r="I130" s="44">
        <v>7.22</v>
      </c>
      <c r="J130" s="44">
        <v>11000</v>
      </c>
      <c r="K130" s="44">
        <v>936</v>
      </c>
      <c r="L130" s="44">
        <v>208</v>
      </c>
      <c r="M130" s="27">
        <v>720.28936833319096</v>
      </c>
      <c r="N130" s="27">
        <v>6140.9</v>
      </c>
      <c r="O130" s="27">
        <v>2659.28</v>
      </c>
      <c r="P130" s="51">
        <f t="shared" ref="P130:P193" si="2">J130*22.739+12947.703*G130+1.856*N130-26169390+64750.3</f>
        <v>142926.73140000104</v>
      </c>
      <c r="Q130" s="51">
        <f>ABS(Table_7[[#This Row],[列1]]-Table_7[[#This Row],[Listing Price (USD)]])/Table_7[[#This Row],[Listing Price (USD)]]</f>
        <v>0.287091581373072</v>
      </c>
      <c r="R130" s="51">
        <f>(Table_7[[#This Row],[列2]]+Q1097)/2</f>
        <v>0.31579172942598299</v>
      </c>
      <c r="S130" s="71"/>
    </row>
    <row r="131" spans="1:19" hidden="1" x14ac:dyDescent="0.45">
      <c r="A131" s="1" t="s">
        <v>269</v>
      </c>
      <c r="B131" s="2">
        <v>45</v>
      </c>
      <c r="C131" s="19">
        <v>44</v>
      </c>
      <c r="D131" s="3" t="s">
        <v>460</v>
      </c>
      <c r="E131" s="2" t="s">
        <v>46</v>
      </c>
      <c r="F131" s="55">
        <v>109323</v>
      </c>
      <c r="G131" s="15">
        <v>2005</v>
      </c>
      <c r="H131" s="44">
        <v>13.78</v>
      </c>
      <c r="I131" s="44">
        <v>6.92</v>
      </c>
      <c r="J131" s="44">
        <v>10000</v>
      </c>
      <c r="K131" s="44">
        <v>994</v>
      </c>
      <c r="L131" s="44">
        <v>269</v>
      </c>
      <c r="M131" s="27">
        <v>57.472012426685268</v>
      </c>
      <c r="N131" s="27">
        <v>11544.2</v>
      </c>
      <c r="O131" s="27">
        <v>7827.84</v>
      </c>
      <c r="P131" s="51">
        <f t="shared" si="2"/>
        <v>104320.85020000041</v>
      </c>
      <c r="Q131" s="51">
        <f>ABS(Table_7[[#This Row],[列1]]-Table_7[[#This Row],[Listing Price (USD)]])/Table_7[[#This Row],[Listing Price (USD)]]</f>
        <v>4.5755694593082805E-2</v>
      </c>
      <c r="R131" s="51">
        <f>(Table_7[[#This Row],[列2]]+Q1098)/2</f>
        <v>7.5487002458017816E-2</v>
      </c>
      <c r="S131" s="71"/>
    </row>
    <row r="132" spans="1:19" hidden="1" x14ac:dyDescent="0.45">
      <c r="A132" s="1" t="s">
        <v>269</v>
      </c>
      <c r="B132" s="2">
        <v>45</v>
      </c>
      <c r="C132" s="19">
        <v>44</v>
      </c>
      <c r="D132" s="3" t="s">
        <v>460</v>
      </c>
      <c r="E132" s="2" t="s">
        <v>46</v>
      </c>
      <c r="F132" s="55">
        <v>98390</v>
      </c>
      <c r="G132" s="15">
        <v>2005</v>
      </c>
      <c r="H132" s="44">
        <v>13.78</v>
      </c>
      <c r="I132" s="44">
        <v>6.92</v>
      </c>
      <c r="J132" s="44">
        <v>10000</v>
      </c>
      <c r="K132" s="44">
        <v>994</v>
      </c>
      <c r="L132" s="44">
        <v>269</v>
      </c>
      <c r="M132" s="27">
        <v>57.472012426685268</v>
      </c>
      <c r="N132" s="27">
        <v>11544.2</v>
      </c>
      <c r="O132" s="27">
        <v>7827.84</v>
      </c>
      <c r="P132" s="51">
        <f t="shared" si="2"/>
        <v>104320.85020000041</v>
      </c>
      <c r="Q132" s="51">
        <f>ABS(Table_7[[#This Row],[列1]]-Table_7[[#This Row],[Listing Price (USD)]])/Table_7[[#This Row],[Listing Price (USD)]]</f>
        <v>6.0278993800187093E-2</v>
      </c>
      <c r="R132" s="51">
        <f>(Table_7[[#This Row],[列2]]+Q1099)/2</f>
        <v>5.6487453408046756E-2</v>
      </c>
      <c r="S132" s="71"/>
    </row>
    <row r="133" spans="1:19" hidden="1" x14ac:dyDescent="0.45">
      <c r="A133" s="1" t="s">
        <v>126</v>
      </c>
      <c r="B133" s="2">
        <v>45</v>
      </c>
      <c r="C133" s="19">
        <v>45</v>
      </c>
      <c r="D133" s="3" t="s">
        <v>460</v>
      </c>
      <c r="E133" s="2" t="s">
        <v>132</v>
      </c>
      <c r="F133" s="55">
        <v>201732</v>
      </c>
      <c r="G133" s="15">
        <v>2011</v>
      </c>
      <c r="H133" s="44">
        <v>12.66</v>
      </c>
      <c r="I133" s="44">
        <v>7.22</v>
      </c>
      <c r="J133" s="44">
        <v>9700</v>
      </c>
      <c r="K133" s="44">
        <v>1042</v>
      </c>
      <c r="L133" s="44">
        <v>167</v>
      </c>
      <c r="M133" s="27">
        <v>547.05417423587585</v>
      </c>
      <c r="N133" s="27">
        <v>37825.800000000003</v>
      </c>
      <c r="O133" s="27">
        <v>12220.24236</v>
      </c>
      <c r="P133" s="51">
        <f t="shared" si="2"/>
        <v>223964.01779999881</v>
      </c>
      <c r="Q133" s="51">
        <f>ABS(Table_7[[#This Row],[列1]]-Table_7[[#This Row],[Listing Price (USD)]])/Table_7[[#This Row],[Listing Price (USD)]]</f>
        <v>0.11020570757241691</v>
      </c>
      <c r="R133" s="51">
        <f>(Table_7[[#This Row],[列2]]+Q1100)/2</f>
        <v>0.10353285710130844</v>
      </c>
      <c r="S133" s="71"/>
    </row>
    <row r="134" spans="1:19" hidden="1" x14ac:dyDescent="0.45">
      <c r="A134" s="1" t="s">
        <v>269</v>
      </c>
      <c r="B134" s="2">
        <v>45</v>
      </c>
      <c r="C134" s="19">
        <v>44</v>
      </c>
      <c r="D134" s="3" t="s">
        <v>460</v>
      </c>
      <c r="E134" s="2" t="s">
        <v>178</v>
      </c>
      <c r="F134" s="55">
        <v>127543</v>
      </c>
      <c r="G134" s="15">
        <v>2005</v>
      </c>
      <c r="H134" s="44">
        <v>13.78</v>
      </c>
      <c r="I134" s="44">
        <v>6.92</v>
      </c>
      <c r="J134" s="44">
        <v>10000</v>
      </c>
      <c r="K134" s="44">
        <v>994</v>
      </c>
      <c r="L134" s="44">
        <v>269</v>
      </c>
      <c r="M134" s="27">
        <v>25.00844888635066</v>
      </c>
      <c r="N134" s="27">
        <v>23538.3</v>
      </c>
      <c r="O134" s="27">
        <v>179.95</v>
      </c>
      <c r="P134" s="51">
        <f t="shared" si="2"/>
        <v>126581.89980000183</v>
      </c>
      <c r="Q134" s="51">
        <f>ABS(Table_7[[#This Row],[列1]]-Table_7[[#This Row],[Listing Price (USD)]])/Table_7[[#This Row],[Listing Price (USD)]]</f>
        <v>7.5354994001879151E-3</v>
      </c>
      <c r="R134" s="51">
        <f>(Table_7[[#This Row],[列2]]+Q1101)/2</f>
        <v>6.5353265798623203E-2</v>
      </c>
      <c r="S134" s="71"/>
    </row>
    <row r="135" spans="1:19" hidden="1" x14ac:dyDescent="0.45">
      <c r="A135" s="1" t="s">
        <v>269</v>
      </c>
      <c r="B135" s="2">
        <v>45</v>
      </c>
      <c r="C135" s="19">
        <v>44</v>
      </c>
      <c r="D135" s="3" t="s">
        <v>460</v>
      </c>
      <c r="E135" s="2" t="s">
        <v>35</v>
      </c>
      <c r="F135" s="55">
        <v>91858</v>
      </c>
      <c r="G135" s="15">
        <v>2005</v>
      </c>
      <c r="H135" s="44">
        <v>13.78</v>
      </c>
      <c r="I135" s="44">
        <v>6.92</v>
      </c>
      <c r="J135" s="44">
        <v>10000</v>
      </c>
      <c r="K135" s="44">
        <v>994</v>
      </c>
      <c r="L135" s="44">
        <v>269</v>
      </c>
      <c r="M135" s="27">
        <v>1896.75530151814</v>
      </c>
      <c r="N135" s="27">
        <v>24592.6</v>
      </c>
      <c r="O135" s="27">
        <v>42421.33</v>
      </c>
      <c r="P135" s="51">
        <f t="shared" si="2"/>
        <v>128538.68060000167</v>
      </c>
      <c r="Q135" s="51">
        <f>ABS(Table_7[[#This Row],[列1]]-Table_7[[#This Row],[Listing Price (USD)]])/Table_7[[#This Row],[Listing Price (USD)]]</f>
        <v>0.39931939079885981</v>
      </c>
      <c r="R135" s="51">
        <f>(Table_7[[#This Row],[列2]]+Q1102)/2</f>
        <v>0.32831862103807147</v>
      </c>
      <c r="S135" s="71"/>
    </row>
    <row r="136" spans="1:19" hidden="1" x14ac:dyDescent="0.45">
      <c r="A136" s="1" t="s">
        <v>269</v>
      </c>
      <c r="B136" s="2">
        <v>45</v>
      </c>
      <c r="C136" s="19">
        <v>44</v>
      </c>
      <c r="D136" s="3" t="s">
        <v>460</v>
      </c>
      <c r="E136" s="2" t="s">
        <v>35</v>
      </c>
      <c r="F136" s="55">
        <v>170057</v>
      </c>
      <c r="G136" s="15">
        <v>2008</v>
      </c>
      <c r="H136" s="44">
        <v>13.78</v>
      </c>
      <c r="I136" s="44">
        <v>6.92</v>
      </c>
      <c r="J136" s="44">
        <v>10000</v>
      </c>
      <c r="K136" s="44">
        <v>994</v>
      </c>
      <c r="L136" s="44">
        <v>269</v>
      </c>
      <c r="M136" s="27">
        <v>1896.75530151814</v>
      </c>
      <c r="N136" s="27">
        <v>24592.6</v>
      </c>
      <c r="O136" s="27">
        <v>42421.33</v>
      </c>
      <c r="P136" s="51">
        <f t="shared" si="2"/>
        <v>167381.78959999903</v>
      </c>
      <c r="Q136" s="51">
        <f>ABS(Table_7[[#This Row],[列1]]-Table_7[[#This Row],[Listing Price (USD)]])/Table_7[[#This Row],[Listing Price (USD)]]</f>
        <v>1.57312571667204E-2</v>
      </c>
      <c r="R136" s="51">
        <f>(Table_7[[#This Row],[列2]]+Q1103)/2</f>
        <v>5.5343380008366569E-2</v>
      </c>
      <c r="S136" s="71"/>
    </row>
    <row r="137" spans="1:19" hidden="1" x14ac:dyDescent="0.45">
      <c r="A137" s="1" t="s">
        <v>279</v>
      </c>
      <c r="B137" s="2">
        <v>45</v>
      </c>
      <c r="C137" s="19">
        <v>46</v>
      </c>
      <c r="D137" s="3" t="s">
        <v>460</v>
      </c>
      <c r="E137" s="2" t="s">
        <v>15</v>
      </c>
      <c r="F137" s="55">
        <v>351047</v>
      </c>
      <c r="G137" s="15">
        <v>2007</v>
      </c>
      <c r="H137" s="44">
        <v>13.71</v>
      </c>
      <c r="I137" s="44">
        <v>7.33</v>
      </c>
      <c r="J137" s="44">
        <v>12400</v>
      </c>
      <c r="K137" s="44">
        <v>1130.21</v>
      </c>
      <c r="L137" s="44">
        <v>285</v>
      </c>
      <c r="M137" s="27">
        <v>1276.9626856482525</v>
      </c>
      <c r="N137" s="27">
        <v>21333.9</v>
      </c>
      <c r="O137" s="27">
        <v>4753.54</v>
      </c>
      <c r="P137" s="51">
        <f t="shared" si="2"/>
        <v>202959.53940000309</v>
      </c>
      <c r="Q137" s="51">
        <f>ABS(Table_7[[#This Row],[列1]]-Table_7[[#This Row],[Listing Price (USD)]])/Table_7[[#This Row],[Listing Price (USD)]]</f>
        <v>0.42184511076863468</v>
      </c>
      <c r="R137" s="51">
        <f>(Table_7[[#This Row],[列2]]+Q1104)/2</f>
        <v>0.21553124557006337</v>
      </c>
      <c r="S137" s="71"/>
    </row>
    <row r="138" spans="1:19" hidden="1" x14ac:dyDescent="0.45">
      <c r="A138" s="1" t="s">
        <v>259</v>
      </c>
      <c r="B138" s="3">
        <v>46</v>
      </c>
      <c r="C138" s="19">
        <v>46</v>
      </c>
      <c r="D138" s="3" t="s">
        <v>459</v>
      </c>
      <c r="E138" s="2" t="s">
        <v>485</v>
      </c>
      <c r="F138" s="56">
        <v>499000</v>
      </c>
      <c r="G138" s="43">
        <v>2006</v>
      </c>
      <c r="H138" s="45">
        <v>14</v>
      </c>
      <c r="I138" s="45">
        <v>6.5</v>
      </c>
      <c r="J138" s="45">
        <v>14506</v>
      </c>
      <c r="K138" s="45">
        <v>980</v>
      </c>
      <c r="L138" s="44">
        <v>454</v>
      </c>
      <c r="M138" s="27">
        <v>60.770600000000002</v>
      </c>
      <c r="N138" s="27">
        <v>41548</v>
      </c>
      <c r="O138" s="27">
        <v>2875.28</v>
      </c>
      <c r="P138" s="51">
        <f t="shared" si="2"/>
        <v>275417.53999999835</v>
      </c>
      <c r="Q138" s="51">
        <f>ABS(Table_7[[#This Row],[列1]]-Table_7[[#This Row],[Listing Price (USD)]])/Table_7[[#This Row],[Listing Price (USD)]]</f>
        <v>0.44806104208417163</v>
      </c>
      <c r="R138" s="51">
        <f>(Table_7[[#This Row],[列2]]+Q1105)/2</f>
        <v>0.26538630551291903</v>
      </c>
      <c r="S138" s="71"/>
    </row>
    <row r="139" spans="1:19" hidden="1" x14ac:dyDescent="0.45">
      <c r="A139" s="1" t="s">
        <v>169</v>
      </c>
      <c r="B139" s="2">
        <v>46</v>
      </c>
      <c r="C139" s="19">
        <v>47</v>
      </c>
      <c r="D139" s="3" t="s">
        <v>460</v>
      </c>
      <c r="E139" s="2" t="s">
        <v>3</v>
      </c>
      <c r="F139" s="55">
        <v>309748</v>
      </c>
      <c r="G139" s="15">
        <v>2010</v>
      </c>
      <c r="H139" s="44">
        <v>14.14</v>
      </c>
      <c r="I139" s="44">
        <v>8.3699999999999992</v>
      </c>
      <c r="J139" s="44">
        <v>10500</v>
      </c>
      <c r="K139" s="44">
        <v>1398</v>
      </c>
      <c r="L139" s="44">
        <v>250</v>
      </c>
      <c r="M139" s="27">
        <v>2639.0087016482562</v>
      </c>
      <c r="N139" s="27">
        <v>30468.7</v>
      </c>
      <c r="O139" s="27">
        <v>62827.83</v>
      </c>
      <c r="P139" s="51">
        <f t="shared" si="2"/>
        <v>215552.73719999864</v>
      </c>
      <c r="Q139" s="51">
        <f>ABS(Table_7[[#This Row],[列1]]-Table_7[[#This Row],[Listing Price (USD)]])/Table_7[[#This Row],[Listing Price (USD)]]</f>
        <v>0.30410289267404911</v>
      </c>
      <c r="R139" s="51">
        <f>(Table_7[[#This Row],[列2]]+Q1106)/2</f>
        <v>0.18298303058213089</v>
      </c>
      <c r="S139" s="71"/>
    </row>
    <row r="140" spans="1:19" hidden="1" x14ac:dyDescent="0.45">
      <c r="A140" s="1" t="s">
        <v>169</v>
      </c>
      <c r="B140" s="2">
        <v>46</v>
      </c>
      <c r="C140" s="19">
        <v>47</v>
      </c>
      <c r="D140" s="3" t="s">
        <v>460</v>
      </c>
      <c r="E140" s="2" t="s">
        <v>35</v>
      </c>
      <c r="F140" s="55">
        <v>267233</v>
      </c>
      <c r="G140" s="15">
        <v>2011</v>
      </c>
      <c r="H140" s="44">
        <v>14.14</v>
      </c>
      <c r="I140" s="44">
        <v>8.3699999999999992</v>
      </c>
      <c r="J140" s="44">
        <v>10500</v>
      </c>
      <c r="K140" s="44">
        <v>1398</v>
      </c>
      <c r="L140" s="44">
        <v>250</v>
      </c>
      <c r="M140" s="27">
        <v>1896.7553015181375</v>
      </c>
      <c r="N140" s="27">
        <v>24592.6</v>
      </c>
      <c r="O140" s="27">
        <v>42421.33</v>
      </c>
      <c r="P140" s="51">
        <f t="shared" si="2"/>
        <v>217594.39860000013</v>
      </c>
      <c r="Q140" s="51">
        <f>ABS(Table_7[[#This Row],[列1]]-Table_7[[#This Row],[Listing Price (USD)]])/Table_7[[#This Row],[Listing Price (USD)]]</f>
        <v>0.18575026811808373</v>
      </c>
      <c r="R140" s="51">
        <f>(Table_7[[#This Row],[列2]]+Q1107)/2</f>
        <v>0.37834552648327691</v>
      </c>
      <c r="S140" s="71"/>
    </row>
    <row r="141" spans="1:19" hidden="1" x14ac:dyDescent="0.45">
      <c r="A141" s="1" t="s">
        <v>169</v>
      </c>
      <c r="B141" s="2">
        <v>46</v>
      </c>
      <c r="C141" s="19">
        <v>47</v>
      </c>
      <c r="D141" s="3" t="s">
        <v>460</v>
      </c>
      <c r="E141" s="2" t="s">
        <v>76</v>
      </c>
      <c r="F141" s="55">
        <v>334042</v>
      </c>
      <c r="G141" s="15">
        <v>2011</v>
      </c>
      <c r="H141" s="44">
        <v>14.14</v>
      </c>
      <c r="I141" s="44">
        <v>8.3699999999999992</v>
      </c>
      <c r="J141" s="44">
        <v>10500</v>
      </c>
      <c r="K141" s="44">
        <v>1398</v>
      </c>
      <c r="L141" s="44">
        <v>250</v>
      </c>
      <c r="M141" s="27">
        <v>720.28936833319096</v>
      </c>
      <c r="N141" s="27">
        <v>6140.9</v>
      </c>
      <c r="O141" s="27">
        <v>2659.28</v>
      </c>
      <c r="P141" s="51">
        <f t="shared" si="2"/>
        <v>183348.04340000002</v>
      </c>
      <c r="Q141" s="51">
        <f>ABS(Table_7[[#This Row],[列1]]-Table_7[[#This Row],[Listing Price (USD)]])/Table_7[[#This Row],[Listing Price (USD)]]</f>
        <v>0.45112278276384399</v>
      </c>
      <c r="R141" s="51">
        <f>(Table_7[[#This Row],[列2]]+Q1108)/2</f>
        <v>0.41785621702294484</v>
      </c>
      <c r="S141" s="71"/>
    </row>
    <row r="142" spans="1:19" hidden="1" x14ac:dyDescent="0.45">
      <c r="A142" s="1" t="s">
        <v>126</v>
      </c>
      <c r="B142" s="2">
        <v>46</v>
      </c>
      <c r="C142" s="19">
        <v>46</v>
      </c>
      <c r="D142" s="3" t="s">
        <v>460</v>
      </c>
      <c r="E142" s="2" t="s">
        <v>46</v>
      </c>
      <c r="F142" s="55">
        <v>498045</v>
      </c>
      <c r="G142" s="15">
        <v>2019</v>
      </c>
      <c r="H142" s="44">
        <v>14.27</v>
      </c>
      <c r="I142" s="44">
        <v>7.38</v>
      </c>
      <c r="J142" s="44">
        <v>11500</v>
      </c>
      <c r="K142" s="44">
        <v>1235.7</v>
      </c>
      <c r="L142" s="44">
        <v>210</v>
      </c>
      <c r="M142" s="27">
        <v>57.472012426685268</v>
      </c>
      <c r="N142" s="27">
        <v>11544.2</v>
      </c>
      <c r="O142" s="27">
        <v>7827.84</v>
      </c>
      <c r="P142" s="51">
        <f t="shared" si="2"/>
        <v>319697.19220000057</v>
      </c>
      <c r="Q142" s="51">
        <f>ABS(Table_7[[#This Row],[列1]]-Table_7[[#This Row],[Listing Price (USD)]])/Table_7[[#This Row],[Listing Price (USD)]]</f>
        <v>0.35809577006093712</v>
      </c>
      <c r="R142" s="51">
        <f>(Table_7[[#This Row],[列2]]+Q1109)/2</f>
        <v>0.33360413881605117</v>
      </c>
      <c r="S142" s="71"/>
    </row>
    <row r="143" spans="1:19" hidden="1" x14ac:dyDescent="0.45">
      <c r="A143" s="1" t="s">
        <v>126</v>
      </c>
      <c r="B143" s="2">
        <v>46</v>
      </c>
      <c r="C143" s="19">
        <v>47</v>
      </c>
      <c r="D143" s="3" t="s">
        <v>460</v>
      </c>
      <c r="E143" s="2" t="s">
        <v>35</v>
      </c>
      <c r="F143" s="55">
        <v>363209</v>
      </c>
      <c r="G143" s="15">
        <v>2015</v>
      </c>
      <c r="H143" s="44">
        <v>14.27</v>
      </c>
      <c r="I143" s="44">
        <v>7.38</v>
      </c>
      <c r="J143" s="44">
        <v>11500</v>
      </c>
      <c r="K143" s="44">
        <v>1235.7</v>
      </c>
      <c r="L143" s="44">
        <v>210</v>
      </c>
      <c r="M143" s="27">
        <v>1896.7553015181375</v>
      </c>
      <c r="N143" s="27">
        <v>24592.6</v>
      </c>
      <c r="O143" s="27">
        <v>42421.33</v>
      </c>
      <c r="P143" s="51">
        <f t="shared" si="2"/>
        <v>292124.21059999912</v>
      </c>
      <c r="Q143" s="51">
        <f>ABS(Table_7[[#This Row],[列1]]-Table_7[[#This Row],[Listing Price (USD)]])/Table_7[[#This Row],[Listing Price (USD)]]</f>
        <v>0.19571318276805058</v>
      </c>
      <c r="R143" s="51">
        <f>(Table_7[[#This Row],[列2]]+Q1110)/2</f>
        <v>0.16449371818401698</v>
      </c>
      <c r="S143" s="71"/>
    </row>
    <row r="144" spans="1:19" hidden="1" x14ac:dyDescent="0.45">
      <c r="A144" s="1" t="s">
        <v>126</v>
      </c>
      <c r="B144" s="2">
        <v>46</v>
      </c>
      <c r="C144" s="19">
        <v>46</v>
      </c>
      <c r="D144" s="3" t="s">
        <v>460</v>
      </c>
      <c r="E144" s="2" t="s">
        <v>480</v>
      </c>
      <c r="F144" s="55">
        <v>460370</v>
      </c>
      <c r="G144" s="15">
        <v>2018</v>
      </c>
      <c r="H144" s="44">
        <v>14.27</v>
      </c>
      <c r="I144" s="44">
        <v>7.38</v>
      </c>
      <c r="J144" s="44">
        <v>11500</v>
      </c>
      <c r="K144" s="44">
        <v>1235.7</v>
      </c>
      <c r="L144" s="44">
        <v>210</v>
      </c>
      <c r="M144" s="27">
        <v>909.79346666148103</v>
      </c>
      <c r="N144" s="27">
        <v>36186.300000000003</v>
      </c>
      <c r="O144" s="27">
        <v>19565.62</v>
      </c>
      <c r="P144" s="51">
        <f t="shared" si="2"/>
        <v>352485.22679999768</v>
      </c>
      <c r="Q144" s="51">
        <f>ABS(Table_7[[#This Row],[列1]]-Table_7[[#This Row],[Listing Price (USD)]])/Table_7[[#This Row],[Listing Price (USD)]]</f>
        <v>0.23434362186937099</v>
      </c>
      <c r="R144" s="51">
        <f>(Table_7[[#This Row],[列2]]+Q1111)/2</f>
        <v>0.25815164547787145</v>
      </c>
      <c r="S144" s="71"/>
    </row>
    <row r="145" spans="1:19" hidden="1" x14ac:dyDescent="0.45">
      <c r="A145" s="1" t="s">
        <v>126</v>
      </c>
      <c r="B145" s="2">
        <v>46</v>
      </c>
      <c r="C145" s="19">
        <v>46</v>
      </c>
      <c r="D145" s="3" t="s">
        <v>460</v>
      </c>
      <c r="E145" s="2" t="s">
        <v>480</v>
      </c>
      <c r="F145" s="55">
        <v>460370</v>
      </c>
      <c r="G145" s="15">
        <v>2018</v>
      </c>
      <c r="H145" s="44">
        <v>14.27</v>
      </c>
      <c r="I145" s="44">
        <v>7.38</v>
      </c>
      <c r="J145" s="44">
        <v>11500</v>
      </c>
      <c r="K145" s="44">
        <v>1235.7</v>
      </c>
      <c r="L145" s="44">
        <v>210</v>
      </c>
      <c r="M145" s="27">
        <v>909.79346666148103</v>
      </c>
      <c r="N145" s="27">
        <v>36186.300000000003</v>
      </c>
      <c r="O145" s="27">
        <v>19565.62</v>
      </c>
      <c r="P145" s="51">
        <f t="shared" si="2"/>
        <v>352485.22679999768</v>
      </c>
      <c r="Q145" s="51">
        <f>ABS(Table_7[[#This Row],[列1]]-Table_7[[#This Row],[Listing Price (USD)]])/Table_7[[#This Row],[Listing Price (USD)]]</f>
        <v>0.23434362186937099</v>
      </c>
      <c r="R145" s="51">
        <f>(Table_7[[#This Row],[列2]]+Q1112)/2</f>
        <v>0.4257874774001521</v>
      </c>
      <c r="S145" s="71"/>
    </row>
    <row r="146" spans="1:19" hidden="1" x14ac:dyDescent="0.45">
      <c r="A146" s="1" t="s">
        <v>126</v>
      </c>
      <c r="B146" s="3">
        <v>46</v>
      </c>
      <c r="C146" s="19">
        <v>47</v>
      </c>
      <c r="D146" s="3" t="s">
        <v>459</v>
      </c>
      <c r="E146" s="2" t="s">
        <v>490</v>
      </c>
      <c r="F146" s="55">
        <v>419000</v>
      </c>
      <c r="G146" s="15">
        <v>2017</v>
      </c>
      <c r="H146" s="44">
        <v>14.27</v>
      </c>
      <c r="I146" s="44">
        <v>7.38</v>
      </c>
      <c r="J146" s="44">
        <v>11500</v>
      </c>
      <c r="K146" s="44">
        <v>1235.7</v>
      </c>
      <c r="L146" s="44">
        <v>210</v>
      </c>
      <c r="M146" s="27">
        <v>612.96910000000003</v>
      </c>
      <c r="N146" s="27">
        <v>46198</v>
      </c>
      <c r="O146" s="27">
        <v>19947.16</v>
      </c>
      <c r="P146" s="51">
        <f t="shared" si="2"/>
        <v>358119.2389999993</v>
      </c>
      <c r="Q146" s="51">
        <f>ABS(Table_7[[#This Row],[列1]]-Table_7[[#This Row],[Listing Price (USD)]])/Table_7[[#This Row],[Listing Price (USD)]]</f>
        <v>0.1453001455847272</v>
      </c>
      <c r="R146" s="51">
        <f>(Table_7[[#This Row],[列2]]+Q1113)/2</f>
        <v>0.4696395696421809</v>
      </c>
      <c r="S146" s="71"/>
    </row>
    <row r="147" spans="1:19" hidden="1" x14ac:dyDescent="0.45">
      <c r="A147" s="1" t="s">
        <v>19</v>
      </c>
      <c r="B147" s="2">
        <v>46</v>
      </c>
      <c r="C147" s="19">
        <v>46</v>
      </c>
      <c r="D147" s="3" t="s">
        <v>460</v>
      </c>
      <c r="E147" s="2" t="s">
        <v>15</v>
      </c>
      <c r="F147" s="55">
        <v>479927</v>
      </c>
      <c r="G147" s="15">
        <v>2017</v>
      </c>
      <c r="H147" s="44">
        <v>13.94</v>
      </c>
      <c r="I147" s="44">
        <v>8.5299999999999994</v>
      </c>
      <c r="J147" s="44">
        <v>10700</v>
      </c>
      <c r="K147" s="44">
        <v>1334</v>
      </c>
      <c r="L147" s="44">
        <v>216</v>
      </c>
      <c r="M147" s="27">
        <v>1276.9626856482525</v>
      </c>
      <c r="N147" s="27">
        <v>21333.9</v>
      </c>
      <c r="O147" s="27">
        <v>4753.54</v>
      </c>
      <c r="P147" s="51">
        <f t="shared" si="2"/>
        <v>293780.26939999982</v>
      </c>
      <c r="Q147" s="51">
        <f>ABS(Table_7[[#This Row],[列1]]-Table_7[[#This Row],[Listing Price (USD)]])/Table_7[[#This Row],[Listing Price (USD)]]</f>
        <v>0.3878646765028852</v>
      </c>
      <c r="R147" s="51">
        <f>Table_7[[#This Row],[列2]]</f>
        <v>0.3878646765028852</v>
      </c>
      <c r="S147" s="71"/>
    </row>
    <row r="148" spans="1:19" hidden="1" x14ac:dyDescent="0.45">
      <c r="A148" s="1" t="s">
        <v>241</v>
      </c>
      <c r="B148" s="2">
        <v>46</v>
      </c>
      <c r="C148" s="19">
        <v>46</v>
      </c>
      <c r="D148" s="3" t="s">
        <v>460</v>
      </c>
      <c r="E148" s="2" t="s">
        <v>26</v>
      </c>
      <c r="F148" s="55">
        <v>393128</v>
      </c>
      <c r="G148" s="15">
        <v>2005</v>
      </c>
      <c r="H148" s="44">
        <v>13.52</v>
      </c>
      <c r="I148" s="44">
        <v>6.82</v>
      </c>
      <c r="J148" s="44">
        <v>14100</v>
      </c>
      <c r="K148" s="44">
        <v>1259.3800000000001</v>
      </c>
      <c r="L148" s="44">
        <v>495</v>
      </c>
      <c r="M148" s="27">
        <v>2704.60916008815</v>
      </c>
      <c r="N148" s="27">
        <v>33874.199999999997</v>
      </c>
      <c r="O148" s="27">
        <v>12220.24236</v>
      </c>
      <c r="P148" s="51">
        <f t="shared" si="2"/>
        <v>238995.23019999935</v>
      </c>
      <c r="Q148" s="51">
        <f>ABS(Table_7[[#This Row],[列1]]-Table_7[[#This Row],[Listing Price (USD)]])/Table_7[[#This Row],[Listing Price (USD)]]</f>
        <v>0.39206764666978861</v>
      </c>
      <c r="R148" s="51">
        <f>(Table_7[[#This Row],[列2]]+Q1115)/2</f>
        <v>0.65988546275649052</v>
      </c>
      <c r="S148" s="71"/>
    </row>
    <row r="149" spans="1:19" hidden="1" x14ac:dyDescent="0.45">
      <c r="A149" s="1" t="s">
        <v>192</v>
      </c>
      <c r="B149" s="2">
        <v>46</v>
      </c>
      <c r="C149" s="19">
        <v>46</v>
      </c>
      <c r="D149" s="3" t="s">
        <v>460</v>
      </c>
      <c r="E149" s="2" t="s">
        <v>26</v>
      </c>
      <c r="F149" s="55">
        <v>425675</v>
      </c>
      <c r="G149" s="15">
        <v>2008</v>
      </c>
      <c r="H149" s="44">
        <v>13.75</v>
      </c>
      <c r="I149" s="44">
        <v>6.5</v>
      </c>
      <c r="J149" s="44">
        <v>12699</v>
      </c>
      <c r="K149" s="44">
        <v>1170</v>
      </c>
      <c r="L149" s="44">
        <v>379</v>
      </c>
      <c r="M149" s="27">
        <v>2704.60916008815</v>
      </c>
      <c r="N149" s="27">
        <v>33874.199999999997</v>
      </c>
      <c r="O149" s="27">
        <v>12220.24236</v>
      </c>
      <c r="P149" s="51">
        <f t="shared" si="2"/>
        <v>245981.0001999989</v>
      </c>
      <c r="Q149" s="51">
        <f>ABS(Table_7[[#This Row],[列1]]-Table_7[[#This Row],[Listing Price (USD)]])/Table_7[[#This Row],[Listing Price (USD)]]</f>
        <v>0.42213895530628082</v>
      </c>
      <c r="R149" s="51">
        <f>(Table_7[[#This Row],[列2]]+Q1116)/2</f>
        <v>0.64169073543512201</v>
      </c>
      <c r="S149" s="71"/>
    </row>
    <row r="150" spans="1:19" hidden="1" x14ac:dyDescent="0.45">
      <c r="A150" s="1" t="s">
        <v>192</v>
      </c>
      <c r="B150" s="3">
        <v>46</v>
      </c>
      <c r="C150" s="19">
        <v>46</v>
      </c>
      <c r="D150" s="3" t="s">
        <v>459</v>
      </c>
      <c r="E150" s="2" t="s">
        <v>463</v>
      </c>
      <c r="F150" s="55">
        <v>439000</v>
      </c>
      <c r="G150" s="15">
        <v>2010</v>
      </c>
      <c r="H150" s="44">
        <v>13.75</v>
      </c>
      <c r="I150" s="44">
        <v>6.5</v>
      </c>
      <c r="J150" s="44">
        <v>12699</v>
      </c>
      <c r="K150" s="44">
        <v>1170</v>
      </c>
      <c r="L150" s="44">
        <v>379</v>
      </c>
      <c r="M150" s="27">
        <v>2762.2330000000002</v>
      </c>
      <c r="N150" s="27">
        <v>50018</v>
      </c>
      <c r="O150" s="27">
        <v>8897.94</v>
      </c>
      <c r="P150" s="51">
        <f t="shared" si="2"/>
        <v>301839.29899999796</v>
      </c>
      <c r="Q150" s="51">
        <f>ABS(Table_7[[#This Row],[列1]]-Table_7[[#This Row],[Listing Price (USD)]])/Table_7[[#This Row],[Listing Price (USD)]]</f>
        <v>0.3124389544419181</v>
      </c>
      <c r="R150" s="51">
        <f>(Table_7[[#This Row],[列2]]+Q1117)/2</f>
        <v>0.63714458677493968</v>
      </c>
      <c r="S150" s="71"/>
    </row>
    <row r="151" spans="1:19" hidden="1" x14ac:dyDescent="0.45">
      <c r="A151" s="1" t="s">
        <v>192</v>
      </c>
      <c r="B151" s="3">
        <v>46</v>
      </c>
      <c r="C151" s="19">
        <v>46</v>
      </c>
      <c r="D151" s="3" t="s">
        <v>459</v>
      </c>
      <c r="E151" s="2" t="s">
        <v>319</v>
      </c>
      <c r="F151" s="55">
        <v>360000</v>
      </c>
      <c r="G151" s="15">
        <v>2007</v>
      </c>
      <c r="H151" s="44">
        <v>13.75</v>
      </c>
      <c r="I151" s="44">
        <v>6.5</v>
      </c>
      <c r="J151" s="44">
        <v>12699</v>
      </c>
      <c r="K151" s="44">
        <v>1170</v>
      </c>
      <c r="L151" s="44">
        <v>379</v>
      </c>
      <c r="M151" s="27">
        <v>1116.7267999999999</v>
      </c>
      <c r="N151" s="27">
        <v>44269</v>
      </c>
      <c r="O151" s="27">
        <v>61343.7</v>
      </c>
      <c r="P151" s="51">
        <f t="shared" si="2"/>
        <v>252326.04599999933</v>
      </c>
      <c r="Q151" s="51">
        <f>ABS(Table_7[[#This Row],[列1]]-Table_7[[#This Row],[Listing Price (USD)]])/Table_7[[#This Row],[Listing Price (USD)]]</f>
        <v>0.29909431666666852</v>
      </c>
      <c r="R151" s="51">
        <f>(Table_7[[#This Row],[列2]]+Q1118)/2</f>
        <v>0.36129469496618766</v>
      </c>
      <c r="S151" s="71"/>
    </row>
    <row r="152" spans="1:19" hidden="1" x14ac:dyDescent="0.45">
      <c r="A152" s="1" t="s">
        <v>111</v>
      </c>
      <c r="B152" s="2">
        <v>47</v>
      </c>
      <c r="C152" s="19">
        <v>47</v>
      </c>
      <c r="D152" s="3" t="s">
        <v>460</v>
      </c>
      <c r="E152" s="2" t="s">
        <v>3</v>
      </c>
      <c r="F152" s="55">
        <v>719100</v>
      </c>
      <c r="G152" s="15">
        <v>2017</v>
      </c>
      <c r="H152" s="44">
        <v>14.11</v>
      </c>
      <c r="I152" s="44">
        <v>8.14</v>
      </c>
      <c r="J152" s="44">
        <v>10290</v>
      </c>
      <c r="K152" s="44">
        <v>1076.3900000000001</v>
      </c>
      <c r="L152" s="44">
        <v>600</v>
      </c>
      <c r="M152" s="27">
        <v>2639.0087016482562</v>
      </c>
      <c r="N152" s="27">
        <v>30468.7</v>
      </c>
      <c r="O152" s="27">
        <v>62827.83</v>
      </c>
      <c r="P152" s="51">
        <f t="shared" si="2"/>
        <v>301411.46819999738</v>
      </c>
      <c r="Q152" s="51">
        <f>ABS(Table_7[[#This Row],[列1]]-Table_7[[#This Row],[Listing Price (USD)]])/Table_7[[#This Row],[Listing Price (USD)]]</f>
        <v>0.58084902211097567</v>
      </c>
      <c r="R152" s="51">
        <f>(Table_7[[#This Row],[列2]]+Q1119)/2</f>
        <v>0.50872815004026872</v>
      </c>
      <c r="S152" s="71"/>
    </row>
    <row r="153" spans="1:19" hidden="1" x14ac:dyDescent="0.45">
      <c r="A153" s="1" t="s">
        <v>187</v>
      </c>
      <c r="B153" s="2">
        <v>47</v>
      </c>
      <c r="C153" s="19">
        <v>47</v>
      </c>
      <c r="D153" s="3" t="s">
        <v>460</v>
      </c>
      <c r="E153" s="2" t="s">
        <v>25</v>
      </c>
      <c r="F153" s="55">
        <v>82588</v>
      </c>
      <c r="G153" s="15">
        <v>2006</v>
      </c>
      <c r="H153" s="44">
        <v>13.94</v>
      </c>
      <c r="I153" s="44">
        <v>7.05</v>
      </c>
      <c r="J153" s="44">
        <v>10650</v>
      </c>
      <c r="K153" s="44">
        <v>1001.04</v>
      </c>
      <c r="L153" s="44">
        <v>200</v>
      </c>
      <c r="M153" s="27">
        <v>188.92599593680674</v>
      </c>
      <c r="N153" s="27">
        <v>16779.7</v>
      </c>
      <c r="O153" s="27">
        <v>1073.48</v>
      </c>
      <c r="P153" s="51">
        <f t="shared" si="2"/>
        <v>141765.99119999929</v>
      </c>
      <c r="Q153" s="51">
        <f>ABS(Table_7[[#This Row],[列1]]-Table_7[[#This Row],[Listing Price (USD)]])/Table_7[[#This Row],[Listing Price (USD)]]</f>
        <v>0.71654466992782595</v>
      </c>
      <c r="R153" s="51">
        <f>(Table_7[[#This Row],[列2]]+Q1120)/2</f>
        <v>0.88917505953403853</v>
      </c>
      <c r="S153" s="71"/>
    </row>
    <row r="154" spans="1:19" hidden="1" x14ac:dyDescent="0.45">
      <c r="A154" s="1" t="s">
        <v>169</v>
      </c>
      <c r="B154" s="2">
        <v>47</v>
      </c>
      <c r="C154" s="19">
        <v>48</v>
      </c>
      <c r="D154" s="3" t="s">
        <v>460</v>
      </c>
      <c r="E154" s="2" t="s">
        <v>132</v>
      </c>
      <c r="F154" s="55">
        <v>464162</v>
      </c>
      <c r="G154" s="15">
        <v>2013</v>
      </c>
      <c r="H154" s="44">
        <v>13.94</v>
      </c>
      <c r="I154" s="44">
        <v>8.5299999999999994</v>
      </c>
      <c r="J154" s="44">
        <v>11100</v>
      </c>
      <c r="K154" s="44">
        <v>1237</v>
      </c>
      <c r="L154" s="44">
        <v>246</v>
      </c>
      <c r="M154" s="27">
        <v>547.05417423587585</v>
      </c>
      <c r="N154" s="27">
        <v>37825.800000000003</v>
      </c>
      <c r="O154" s="27">
        <v>12220.24236</v>
      </c>
      <c r="P154" s="51">
        <f t="shared" si="2"/>
        <v>281694.02379999607</v>
      </c>
      <c r="Q154" s="51">
        <f>ABS(Table_7[[#This Row],[列1]]-Table_7[[#This Row],[Listing Price (USD)]])/Table_7[[#This Row],[Listing Price (USD)]]</f>
        <v>0.39311269815280858</v>
      </c>
      <c r="R154" s="51">
        <f>(Table_7[[#This Row],[列2]]+Q1121)/2</f>
        <v>0.533400680628076</v>
      </c>
      <c r="S154" s="71"/>
    </row>
    <row r="155" spans="1:19" hidden="1" x14ac:dyDescent="0.45">
      <c r="A155" s="1" t="s">
        <v>126</v>
      </c>
      <c r="B155" s="2">
        <v>47</v>
      </c>
      <c r="C155" s="19">
        <v>47</v>
      </c>
      <c r="D155" s="3" t="s">
        <v>460</v>
      </c>
      <c r="E155" s="2" t="s">
        <v>35</v>
      </c>
      <c r="F155" s="55">
        <v>205284</v>
      </c>
      <c r="G155" s="15">
        <v>2007</v>
      </c>
      <c r="H155" s="44">
        <v>13.81</v>
      </c>
      <c r="I155" s="44">
        <v>7.87</v>
      </c>
      <c r="J155" s="44">
        <v>12700</v>
      </c>
      <c r="K155" s="44">
        <v>1460</v>
      </c>
      <c r="L155" s="44">
        <v>140</v>
      </c>
      <c r="M155" s="27">
        <v>1896.7553015181375</v>
      </c>
      <c r="N155" s="27">
        <v>24592.6</v>
      </c>
      <c r="O155" s="27">
        <v>42421.33</v>
      </c>
      <c r="P155" s="51">
        <f t="shared" si="2"/>
        <v>215829.38660000189</v>
      </c>
      <c r="Q155" s="51">
        <f>ABS(Table_7[[#This Row],[列1]]-Table_7[[#This Row],[Listing Price (USD)]])/Table_7[[#This Row],[Listing Price (USD)]]</f>
        <v>5.1369744354172221E-2</v>
      </c>
      <c r="R155" s="51">
        <f>(Table_7[[#This Row],[列2]]+Q1122)/2</f>
        <v>0.38409201151813255</v>
      </c>
      <c r="S155" s="71"/>
    </row>
    <row r="156" spans="1:19" hidden="1" x14ac:dyDescent="0.45">
      <c r="A156" s="1" t="s">
        <v>126</v>
      </c>
      <c r="B156" s="2">
        <v>47</v>
      </c>
      <c r="C156" s="19">
        <v>47</v>
      </c>
      <c r="D156" s="3" t="s">
        <v>460</v>
      </c>
      <c r="E156" s="2" t="s">
        <v>35</v>
      </c>
      <c r="F156" s="55">
        <v>205284</v>
      </c>
      <c r="G156" s="15">
        <v>2008</v>
      </c>
      <c r="H156" s="44">
        <v>13.81</v>
      </c>
      <c r="I156" s="44">
        <v>7.87</v>
      </c>
      <c r="J156" s="44">
        <v>12700</v>
      </c>
      <c r="K156" s="44">
        <v>1460</v>
      </c>
      <c r="L156" s="44">
        <v>140</v>
      </c>
      <c r="M156" s="27">
        <v>1896.7553015181375</v>
      </c>
      <c r="N156" s="27">
        <v>24592.6</v>
      </c>
      <c r="O156" s="27">
        <v>42421.33</v>
      </c>
      <c r="P156" s="51">
        <f t="shared" si="2"/>
        <v>228777.08959999977</v>
      </c>
      <c r="Q156" s="51">
        <f>ABS(Table_7[[#This Row],[列1]]-Table_7[[#This Row],[Listing Price (USD)]])/Table_7[[#This Row],[Listing Price (USD)]]</f>
        <v>0.11444189318212707</v>
      </c>
      <c r="R156" s="51">
        <f>(Table_7[[#This Row],[列2]]+Q1123)/2</f>
        <v>0.65862112300205922</v>
      </c>
      <c r="S156" s="71"/>
    </row>
    <row r="157" spans="1:19" hidden="1" x14ac:dyDescent="0.45">
      <c r="A157" s="1" t="s">
        <v>126</v>
      </c>
      <c r="B157" s="2">
        <v>47</v>
      </c>
      <c r="C157" s="19">
        <v>47</v>
      </c>
      <c r="D157" s="3" t="s">
        <v>460</v>
      </c>
      <c r="E157" s="2" t="s">
        <v>15</v>
      </c>
      <c r="F157" s="55">
        <v>193186</v>
      </c>
      <c r="G157" s="15">
        <v>2007</v>
      </c>
      <c r="H157" s="44">
        <v>13.81</v>
      </c>
      <c r="I157" s="44">
        <v>7.87</v>
      </c>
      <c r="J157" s="44">
        <v>12700</v>
      </c>
      <c r="K157" s="44">
        <v>1460</v>
      </c>
      <c r="L157" s="44">
        <v>140</v>
      </c>
      <c r="M157" s="27">
        <v>1276.9626856482525</v>
      </c>
      <c r="N157" s="27">
        <v>21333.9</v>
      </c>
      <c r="O157" s="27">
        <v>4753.54</v>
      </c>
      <c r="P157" s="51">
        <f t="shared" si="2"/>
        <v>209781.23940000235</v>
      </c>
      <c r="Q157" s="51">
        <f>ABS(Table_7[[#This Row],[列1]]-Table_7[[#This Row],[Listing Price (USD)]])/Table_7[[#This Row],[Listing Price (USD)]]</f>
        <v>8.5902909113508993E-2</v>
      </c>
      <c r="R157" s="51">
        <f>(Table_7[[#This Row],[列2]]+Q1124)/2</f>
        <v>0.32142442823613143</v>
      </c>
      <c r="S157" s="71"/>
    </row>
    <row r="158" spans="1:19" hidden="1" x14ac:dyDescent="0.45">
      <c r="A158" s="1" t="s">
        <v>273</v>
      </c>
      <c r="B158" s="2">
        <v>48</v>
      </c>
      <c r="C158" s="19">
        <v>48</v>
      </c>
      <c r="D158" s="3" t="s">
        <v>460</v>
      </c>
      <c r="E158" s="2" t="s">
        <v>46</v>
      </c>
      <c r="F158" s="55">
        <v>302418</v>
      </c>
      <c r="G158" s="15">
        <v>2009</v>
      </c>
      <c r="H158" s="44">
        <v>14.44</v>
      </c>
      <c r="I158" s="44">
        <v>8.5299999999999994</v>
      </c>
      <c r="J158" s="44">
        <v>12800</v>
      </c>
      <c r="K158" s="44">
        <v>1384</v>
      </c>
      <c r="L158" s="44">
        <v>299</v>
      </c>
      <c r="M158" s="27">
        <v>57.472012426685268</v>
      </c>
      <c r="N158" s="27">
        <v>11544.2</v>
      </c>
      <c r="O158" s="27">
        <v>7827.84</v>
      </c>
      <c r="P158" s="51">
        <f t="shared" si="2"/>
        <v>219780.86219999864</v>
      </c>
      <c r="Q158" s="51">
        <f>ABS(Table_7[[#This Row],[列1]]-Table_7[[#This Row],[Listing Price (USD)]])/Table_7[[#This Row],[Listing Price (USD)]]</f>
        <v>0.27325469317302992</v>
      </c>
      <c r="R158" s="51">
        <f>(Table_7[[#This Row],[列2]]+Q1125)/2</f>
        <v>0.41529951234926976</v>
      </c>
      <c r="S158" s="71"/>
    </row>
    <row r="159" spans="1:19" hidden="1" x14ac:dyDescent="0.45">
      <c r="A159" s="1" t="s">
        <v>273</v>
      </c>
      <c r="B159" s="2">
        <v>48</v>
      </c>
      <c r="C159" s="19">
        <v>48</v>
      </c>
      <c r="D159" s="3" t="s">
        <v>460</v>
      </c>
      <c r="E159" s="2" t="s">
        <v>35</v>
      </c>
      <c r="F159" s="55">
        <v>388703</v>
      </c>
      <c r="G159" s="15">
        <v>2010</v>
      </c>
      <c r="H159" s="44">
        <v>14.44</v>
      </c>
      <c r="I159" s="44">
        <v>8.5299999999999994</v>
      </c>
      <c r="J159" s="44">
        <v>12800</v>
      </c>
      <c r="K159" s="44">
        <v>1384</v>
      </c>
      <c r="L159" s="44">
        <v>299</v>
      </c>
      <c r="M159" s="27">
        <v>1896.75530151814</v>
      </c>
      <c r="N159" s="27">
        <v>24592.6</v>
      </c>
      <c r="O159" s="27">
        <v>42421.33</v>
      </c>
      <c r="P159" s="51">
        <f t="shared" si="2"/>
        <v>256946.39559999778</v>
      </c>
      <c r="Q159" s="51">
        <f>ABS(Table_7[[#This Row],[列1]]-Table_7[[#This Row],[Listing Price (USD)]])/Table_7[[#This Row],[Listing Price (USD)]]</f>
        <v>0.33896472216577239</v>
      </c>
      <c r="R159" s="51">
        <f>(Table_7[[#This Row],[列2]]+Q1126)/2</f>
        <v>0.47517451284464907</v>
      </c>
      <c r="S159" s="71"/>
    </row>
    <row r="160" spans="1:19" hidden="1" x14ac:dyDescent="0.45">
      <c r="A160" s="1" t="s">
        <v>276</v>
      </c>
      <c r="B160" s="2">
        <v>48</v>
      </c>
      <c r="C160" s="19">
        <v>48</v>
      </c>
      <c r="D160" s="3" t="s">
        <v>460</v>
      </c>
      <c r="E160" s="2" t="s">
        <v>26</v>
      </c>
      <c r="F160" s="55">
        <v>1192424</v>
      </c>
      <c r="G160" s="15">
        <v>2019</v>
      </c>
      <c r="H160" s="45">
        <v>14.63</v>
      </c>
      <c r="I160" s="45">
        <v>10.24</v>
      </c>
      <c r="J160" s="45">
        <v>18991</v>
      </c>
      <c r="K160" s="45">
        <v>1399.31</v>
      </c>
      <c r="L160" s="45">
        <v>664</v>
      </c>
      <c r="M160" s="27">
        <v>2704.60916008815</v>
      </c>
      <c r="N160" s="27">
        <v>33874.199999999997</v>
      </c>
      <c r="O160" s="27">
        <v>12220.24236</v>
      </c>
      <c r="P160" s="51">
        <f t="shared" si="2"/>
        <v>531479.52120000054</v>
      </c>
      <c r="Q160" s="51">
        <f>ABS(Table_7[[#This Row],[列1]]-Table_7[[#This Row],[Listing Price (USD)]])/Table_7[[#This Row],[Listing Price (USD)]]</f>
        <v>0.55428646085620503</v>
      </c>
      <c r="R160" s="51">
        <f>(Table_7[[#This Row],[列2]]+Q1127)/2</f>
        <v>0.66499484648208451</v>
      </c>
      <c r="S160" s="71"/>
    </row>
    <row r="161" spans="1:19" hidden="1" x14ac:dyDescent="0.45">
      <c r="A161" s="1" t="s">
        <v>177</v>
      </c>
      <c r="B161" s="2">
        <v>48</v>
      </c>
      <c r="C161" s="19">
        <v>49</v>
      </c>
      <c r="D161" s="3" t="s">
        <v>460</v>
      </c>
      <c r="E161" s="2" t="s">
        <v>132</v>
      </c>
      <c r="F161" s="55">
        <v>708144</v>
      </c>
      <c r="G161" s="15">
        <v>2012</v>
      </c>
      <c r="H161" s="44">
        <v>14.76</v>
      </c>
      <c r="I161" s="44">
        <v>7.71</v>
      </c>
      <c r="J161" s="44">
        <v>18500</v>
      </c>
      <c r="K161" s="44">
        <v>1328.27</v>
      </c>
      <c r="L161" s="44">
        <v>800</v>
      </c>
      <c r="M161" s="27">
        <v>547.05417423587585</v>
      </c>
      <c r="N161" s="27">
        <v>37825.800000000003</v>
      </c>
      <c r="O161" s="27">
        <v>12220.24236</v>
      </c>
      <c r="P161" s="51">
        <f t="shared" si="2"/>
        <v>437014.92079999967</v>
      </c>
      <c r="Q161" s="51">
        <f>ABS(Table_7[[#This Row],[列1]]-Table_7[[#This Row],[Listing Price (USD)]])/Table_7[[#This Row],[Listing Price (USD)]]</f>
        <v>0.38287280440136517</v>
      </c>
      <c r="R161" s="51">
        <f>(Table_7[[#This Row],[列2]]+Q1128)/2</f>
        <v>0.61338420543704286</v>
      </c>
      <c r="S161" s="71"/>
    </row>
    <row r="162" spans="1:19" hidden="1" x14ac:dyDescent="0.45">
      <c r="A162" s="1" t="s">
        <v>343</v>
      </c>
      <c r="B162" s="3">
        <v>48</v>
      </c>
      <c r="C162" s="19">
        <v>48</v>
      </c>
      <c r="D162" s="3" t="s">
        <v>459</v>
      </c>
      <c r="E162" s="2" t="s">
        <v>464</v>
      </c>
      <c r="F162" s="55">
        <v>386000</v>
      </c>
      <c r="G162" s="15">
        <v>2006</v>
      </c>
      <c r="H162" s="44">
        <v>14.5</v>
      </c>
      <c r="I162" s="44">
        <v>6</v>
      </c>
      <c r="J162" s="44">
        <v>15876</v>
      </c>
      <c r="K162" s="44">
        <v>1316</v>
      </c>
      <c r="L162" s="44">
        <v>454</v>
      </c>
      <c r="M162" s="27">
        <v>3020.1734000000001</v>
      </c>
      <c r="N162" s="27">
        <v>46802</v>
      </c>
      <c r="O162" s="27">
        <v>122950</v>
      </c>
      <c r="P162" s="51">
        <f t="shared" si="2"/>
        <v>316321.39399999677</v>
      </c>
      <c r="Q162" s="51">
        <f>ABS(Table_7[[#This Row],[列1]]-Table_7[[#This Row],[Listing Price (USD)]])/Table_7[[#This Row],[Listing Price (USD)]]</f>
        <v>0.18051452331607054</v>
      </c>
      <c r="R162" s="51">
        <f>(Table_7[[#This Row],[列2]]+Q1129)/2</f>
        <v>0.53487535158130584</v>
      </c>
      <c r="S162" s="71"/>
    </row>
    <row r="163" spans="1:19" hidden="1" x14ac:dyDescent="0.45">
      <c r="A163" s="1" t="s">
        <v>246</v>
      </c>
      <c r="B163" s="2">
        <v>49</v>
      </c>
      <c r="C163" s="19">
        <v>48</v>
      </c>
      <c r="D163" s="3" t="s">
        <v>460</v>
      </c>
      <c r="E163" s="2" t="s">
        <v>15</v>
      </c>
      <c r="F163" s="55">
        <v>406940</v>
      </c>
      <c r="G163" s="15">
        <v>2005</v>
      </c>
      <c r="H163" s="44">
        <v>14.44</v>
      </c>
      <c r="I163" s="44">
        <v>6.56</v>
      </c>
      <c r="J163" s="44">
        <v>15700</v>
      </c>
      <c r="K163" s="44">
        <v>1041</v>
      </c>
      <c r="L163" s="44">
        <v>526</v>
      </c>
      <c r="M163" s="27">
        <v>1276.9626856482525</v>
      </c>
      <c r="N163" s="27">
        <v>21333.9</v>
      </c>
      <c r="O163" s="27">
        <v>4753.54</v>
      </c>
      <c r="P163" s="51">
        <f t="shared" si="2"/>
        <v>252102.83340000286</v>
      </c>
      <c r="Q163" s="51">
        <f>ABS(Table_7[[#This Row],[列1]]-Table_7[[#This Row],[Listing Price (USD)]])/Table_7[[#This Row],[Listing Price (USD)]]</f>
        <v>0.38049139086842565</v>
      </c>
      <c r="R163" s="51">
        <f>(Table_7[[#This Row],[列2]]+Q1130)/2</f>
        <v>0.21220667157419459</v>
      </c>
      <c r="S163" s="71"/>
    </row>
    <row r="164" spans="1:19" hidden="1" x14ac:dyDescent="0.45">
      <c r="A164" s="1" t="s">
        <v>192</v>
      </c>
      <c r="B164" s="2">
        <v>49</v>
      </c>
      <c r="C164" s="19">
        <v>49</v>
      </c>
      <c r="D164" s="3" t="s">
        <v>460</v>
      </c>
      <c r="E164" s="2" t="s">
        <v>15</v>
      </c>
      <c r="F164" s="55">
        <v>464979</v>
      </c>
      <c r="G164" s="15">
        <v>2005</v>
      </c>
      <c r="H164" s="45">
        <v>14.24</v>
      </c>
      <c r="I164" s="45">
        <v>6.23</v>
      </c>
      <c r="J164" s="45">
        <v>14500</v>
      </c>
      <c r="K164" s="45">
        <v>1251</v>
      </c>
      <c r="L164" s="45">
        <v>871</v>
      </c>
      <c r="M164" s="27">
        <v>1276.9626856482525</v>
      </c>
      <c r="N164" s="27">
        <v>21333.9</v>
      </c>
      <c r="O164" s="27">
        <v>4753.54</v>
      </c>
      <c r="P164" s="51">
        <f t="shared" si="2"/>
        <v>224816.03340000211</v>
      </c>
      <c r="Q164" s="51">
        <f>ABS(Table_7[[#This Row],[列1]]-Table_7[[#This Row],[Listing Price (USD)]])/Table_7[[#This Row],[Listing Price (USD)]]</f>
        <v>0.51650282399849867</v>
      </c>
      <c r="R164" s="51">
        <f>(Table_7[[#This Row],[列2]]+Q1131)/2</f>
        <v>0.39620295831465491</v>
      </c>
      <c r="S164" s="71"/>
    </row>
    <row r="165" spans="1:19" hidden="1" x14ac:dyDescent="0.45">
      <c r="A165" s="1" t="s">
        <v>189</v>
      </c>
      <c r="B165" s="2">
        <v>49</v>
      </c>
      <c r="C165" s="19">
        <v>50</v>
      </c>
      <c r="D165" s="3" t="s">
        <v>460</v>
      </c>
      <c r="E165" s="2" t="s">
        <v>15</v>
      </c>
      <c r="F165" s="55">
        <v>278128</v>
      </c>
      <c r="G165" s="15">
        <v>2009</v>
      </c>
      <c r="H165" s="45">
        <v>14.75</v>
      </c>
      <c r="I165" s="45">
        <v>5.5</v>
      </c>
      <c r="J165" s="45">
        <v>14884</v>
      </c>
      <c r="K165" s="45">
        <v>1277</v>
      </c>
      <c r="L165" s="45">
        <v>568</v>
      </c>
      <c r="M165" s="27">
        <v>1276.9626856482525</v>
      </c>
      <c r="N165" s="27">
        <v>21333.9</v>
      </c>
      <c r="O165" s="27">
        <v>4753.54</v>
      </c>
      <c r="P165" s="51">
        <f t="shared" si="2"/>
        <v>285338.62140000163</v>
      </c>
      <c r="Q165" s="51">
        <f>ABS(Table_7[[#This Row],[列1]]-Table_7[[#This Row],[Listing Price (USD)]])/Table_7[[#This Row],[Listing Price (USD)]]</f>
        <v>2.5925550106431692E-2</v>
      </c>
      <c r="R165" s="51">
        <f>(Table_7[[#This Row],[列2]]+Q1132)/2</f>
        <v>0.35887551575715254</v>
      </c>
      <c r="S165" s="71"/>
    </row>
    <row r="166" spans="1:19" hidden="1" x14ac:dyDescent="0.45">
      <c r="A166" s="1" t="s">
        <v>189</v>
      </c>
      <c r="B166" s="3">
        <v>49</v>
      </c>
      <c r="C166" s="19">
        <v>50</v>
      </c>
      <c r="D166" s="3" t="s">
        <v>459</v>
      </c>
      <c r="E166" s="2" t="s">
        <v>464</v>
      </c>
      <c r="F166" s="55">
        <v>249000</v>
      </c>
      <c r="G166" s="15">
        <v>2007</v>
      </c>
      <c r="H166" s="45">
        <v>14.75</v>
      </c>
      <c r="I166" s="45">
        <v>5.5</v>
      </c>
      <c r="J166" s="45">
        <v>14884</v>
      </c>
      <c r="K166" s="45">
        <v>1277</v>
      </c>
      <c r="L166" s="45">
        <v>568</v>
      </c>
      <c r="M166" s="27">
        <v>3020.1734000000001</v>
      </c>
      <c r="N166" s="27">
        <v>46802</v>
      </c>
      <c r="O166" s="27">
        <v>122950</v>
      </c>
      <c r="P166" s="51">
        <f t="shared" si="2"/>
        <v>306712.00899999886</v>
      </c>
      <c r="Q166" s="51">
        <f>ABS(Table_7[[#This Row],[列1]]-Table_7[[#This Row],[Listing Price (USD)]])/Table_7[[#This Row],[Listing Price (USD)]]</f>
        <v>0.23177513654618015</v>
      </c>
      <c r="R166" s="51">
        <f>(Table_7[[#This Row],[列2]]+Q1133)/2</f>
        <v>0.33514810837636527</v>
      </c>
      <c r="S166" s="71"/>
    </row>
    <row r="167" spans="1:19" hidden="1" x14ac:dyDescent="0.45">
      <c r="A167" s="1" t="s">
        <v>189</v>
      </c>
      <c r="B167" s="3">
        <v>49</v>
      </c>
      <c r="C167" s="19">
        <v>50</v>
      </c>
      <c r="D167" s="3" t="s">
        <v>459</v>
      </c>
      <c r="E167" s="2" t="s">
        <v>464</v>
      </c>
      <c r="F167" s="55">
        <v>259000</v>
      </c>
      <c r="G167" s="15">
        <v>2009</v>
      </c>
      <c r="H167" s="45">
        <v>14.75</v>
      </c>
      <c r="I167" s="45">
        <v>5.5</v>
      </c>
      <c r="J167" s="45">
        <v>14884</v>
      </c>
      <c r="K167" s="45">
        <v>1277</v>
      </c>
      <c r="L167" s="45">
        <v>568</v>
      </c>
      <c r="M167" s="27">
        <v>3020.1734000000001</v>
      </c>
      <c r="N167" s="27">
        <v>46802</v>
      </c>
      <c r="O167" s="27">
        <v>122950</v>
      </c>
      <c r="P167" s="51">
        <f t="shared" si="2"/>
        <v>332607.41499999835</v>
      </c>
      <c r="Q167" s="51">
        <f>ABS(Table_7[[#This Row],[列1]]-Table_7[[#This Row],[Listing Price (USD)]])/Table_7[[#This Row],[Listing Price (USD)]]</f>
        <v>0.28419851351350717</v>
      </c>
      <c r="R167" s="51">
        <f>(Table_7[[#This Row],[列2]]+Q1134)/2</f>
        <v>0.40066890537529687</v>
      </c>
      <c r="S167" s="71"/>
    </row>
    <row r="168" spans="1:19" hidden="1" x14ac:dyDescent="0.45">
      <c r="A168" s="1" t="s">
        <v>189</v>
      </c>
      <c r="B168" s="3">
        <v>49</v>
      </c>
      <c r="C168" s="19">
        <v>50</v>
      </c>
      <c r="D168" s="3" t="s">
        <v>459</v>
      </c>
      <c r="E168" s="2" t="s">
        <v>319</v>
      </c>
      <c r="F168" s="55">
        <v>225000</v>
      </c>
      <c r="G168" s="15">
        <v>2007</v>
      </c>
      <c r="H168" s="45">
        <v>14.75</v>
      </c>
      <c r="I168" s="45">
        <v>5.5</v>
      </c>
      <c r="J168" s="45">
        <v>14884</v>
      </c>
      <c r="K168" s="45">
        <v>1277</v>
      </c>
      <c r="L168" s="45">
        <v>568</v>
      </c>
      <c r="M168" s="27">
        <v>1116.7267999999999</v>
      </c>
      <c r="N168" s="27">
        <v>44269</v>
      </c>
      <c r="O168" s="27">
        <v>61343.7</v>
      </c>
      <c r="P168" s="51">
        <f t="shared" si="2"/>
        <v>302010.76099999918</v>
      </c>
      <c r="Q168" s="51">
        <f>ABS(Table_7[[#This Row],[列1]]-Table_7[[#This Row],[Listing Price (USD)]])/Table_7[[#This Row],[Listing Price (USD)]]</f>
        <v>0.34227004888888524</v>
      </c>
      <c r="R168" s="51">
        <f>(Table_7[[#This Row],[列2]]+Q1135)/2</f>
        <v>0.46648162841100332</v>
      </c>
      <c r="S168" s="71"/>
    </row>
    <row r="169" spans="1:19" hidden="1" x14ac:dyDescent="0.45">
      <c r="A169" s="1" t="s">
        <v>189</v>
      </c>
      <c r="B169" s="3">
        <v>49</v>
      </c>
      <c r="C169" s="19">
        <v>50</v>
      </c>
      <c r="D169" s="3" t="s">
        <v>459</v>
      </c>
      <c r="E169" s="2" t="s">
        <v>479</v>
      </c>
      <c r="F169" s="55">
        <v>249000</v>
      </c>
      <c r="G169" s="15">
        <v>2007</v>
      </c>
      <c r="H169" s="45">
        <v>14.75</v>
      </c>
      <c r="I169" s="45">
        <v>5.5</v>
      </c>
      <c r="J169" s="45">
        <v>14884</v>
      </c>
      <c r="K169" s="45">
        <v>1277</v>
      </c>
      <c r="L169" s="45">
        <v>568</v>
      </c>
      <c r="M169" s="27">
        <v>41.0931</v>
      </c>
      <c r="N169" s="27">
        <v>43658</v>
      </c>
      <c r="O169" s="27">
        <v>15144.94</v>
      </c>
      <c r="P169" s="51">
        <f t="shared" si="2"/>
        <v>300876.74500000029</v>
      </c>
      <c r="Q169" s="51">
        <f>ABS(Table_7[[#This Row],[列1]]-Table_7[[#This Row],[Listing Price (USD)]])/Table_7[[#This Row],[Listing Price (USD)]]</f>
        <v>0.20834034136546301</v>
      </c>
      <c r="R169" s="51">
        <f>(Table_7[[#This Row],[列2]]+Q1136)/2</f>
        <v>0.38452315508330509</v>
      </c>
      <c r="S169" s="71"/>
    </row>
    <row r="170" spans="1:19" hidden="1" x14ac:dyDescent="0.45">
      <c r="A170" s="1" t="s">
        <v>189</v>
      </c>
      <c r="B170" s="3">
        <v>49</v>
      </c>
      <c r="C170" s="19">
        <v>50</v>
      </c>
      <c r="D170" s="3" t="s">
        <v>459</v>
      </c>
      <c r="E170" s="2" t="s">
        <v>506</v>
      </c>
      <c r="F170" s="55">
        <v>219900</v>
      </c>
      <c r="G170" s="15">
        <v>2008</v>
      </c>
      <c r="H170" s="45">
        <v>14.75</v>
      </c>
      <c r="I170" s="45">
        <v>5.5</v>
      </c>
      <c r="J170" s="45">
        <v>14884</v>
      </c>
      <c r="K170" s="45">
        <v>1277</v>
      </c>
      <c r="L170" s="45">
        <v>568</v>
      </c>
      <c r="M170" s="27">
        <v>520.10530000000006</v>
      </c>
      <c r="N170" s="27">
        <v>40922</v>
      </c>
      <c r="O170" s="27">
        <v>17669.32</v>
      </c>
      <c r="P170" s="51">
        <f t="shared" si="2"/>
        <v>308746.43199999927</v>
      </c>
      <c r="Q170" s="51">
        <f>ABS(Table_7[[#This Row],[列1]]-Table_7[[#This Row],[Listing Price (USD)]])/Table_7[[#This Row],[Listing Price (USD)]]</f>
        <v>0.40403106866757288</v>
      </c>
      <c r="R170" s="51">
        <f>(Table_7[[#This Row],[列2]]+Q1137)/2</f>
        <v>0.50468904314393082</v>
      </c>
      <c r="S170" s="71"/>
    </row>
    <row r="171" spans="1:19" hidden="1" x14ac:dyDescent="0.45">
      <c r="A171" s="1" t="s">
        <v>294</v>
      </c>
      <c r="B171" s="2">
        <v>50</v>
      </c>
      <c r="C171" s="19">
        <v>50</v>
      </c>
      <c r="D171" s="3" t="s">
        <v>460</v>
      </c>
      <c r="E171" s="2" t="s">
        <v>497</v>
      </c>
      <c r="F171" s="55">
        <v>358209</v>
      </c>
      <c r="G171" s="15">
        <v>2006</v>
      </c>
      <c r="H171" s="45">
        <v>14</v>
      </c>
      <c r="I171" s="45">
        <v>9.8000000000000007</v>
      </c>
      <c r="J171" s="45">
        <v>12400</v>
      </c>
      <c r="K171" s="45">
        <v>1500</v>
      </c>
      <c r="L171" s="44">
        <v>400</v>
      </c>
      <c r="M171" s="27">
        <v>355.22244950521105</v>
      </c>
      <c r="N171" s="27">
        <v>43416.800000000003</v>
      </c>
      <c r="O171" s="27">
        <v>7648.5</v>
      </c>
      <c r="P171" s="51">
        <f t="shared" si="2"/>
        <v>230997.69880000054</v>
      </c>
      <c r="Q171" s="51">
        <f>ABS(Table_7[[#This Row],[列1]]-Table_7[[#This Row],[Listing Price (USD)]])/Table_7[[#This Row],[Listing Price (USD)]]</f>
        <v>0.35513150479189376</v>
      </c>
      <c r="R171" s="51">
        <f>(Table_7[[#This Row],[列2]]+Q1138)/2</f>
        <v>0.48778819043981547</v>
      </c>
      <c r="S171" s="71"/>
    </row>
    <row r="172" spans="1:19" hidden="1" x14ac:dyDescent="0.45">
      <c r="A172" s="1" t="s">
        <v>169</v>
      </c>
      <c r="B172" s="3">
        <v>50</v>
      </c>
      <c r="C172" s="19">
        <v>49</v>
      </c>
      <c r="D172" s="3" t="s">
        <v>461</v>
      </c>
      <c r="E172" s="2" t="s">
        <v>470</v>
      </c>
      <c r="F172" s="55">
        <v>273182</v>
      </c>
      <c r="G172" s="15">
        <v>2006</v>
      </c>
      <c r="H172" s="45">
        <v>14.96</v>
      </c>
      <c r="I172" s="45">
        <v>7.55</v>
      </c>
      <c r="J172" s="45">
        <v>13000</v>
      </c>
      <c r="K172" s="45">
        <v>1072</v>
      </c>
      <c r="L172" s="45">
        <v>291</v>
      </c>
      <c r="M172" s="27">
        <v>1.3702814814814799</v>
      </c>
      <c r="N172" s="27">
        <v>8400.2000000000007</v>
      </c>
      <c r="O172" s="27">
        <v>2915.9007634038121</v>
      </c>
      <c r="P172" s="51">
        <f t="shared" si="2"/>
        <v>179650.28919999971</v>
      </c>
      <c r="Q172" s="51">
        <f>ABS(Table_7[[#This Row],[列1]]-Table_7[[#This Row],[Listing Price (USD)]])/Table_7[[#This Row],[Listing Price (USD)]]</f>
        <v>0.34237874676955399</v>
      </c>
      <c r="R172" s="51">
        <f>(Table_7[[#This Row],[列2]]+Q1139)/2</f>
        <v>0.4654157769594981</v>
      </c>
      <c r="S172" s="71"/>
    </row>
    <row r="173" spans="1:19" hidden="1" x14ac:dyDescent="0.45">
      <c r="A173" s="1" t="s">
        <v>169</v>
      </c>
      <c r="B173" s="3">
        <v>50</v>
      </c>
      <c r="C173" s="19">
        <v>49</v>
      </c>
      <c r="D173" s="3" t="s">
        <v>461</v>
      </c>
      <c r="E173" s="2" t="s">
        <v>364</v>
      </c>
      <c r="F173" s="55">
        <v>230000</v>
      </c>
      <c r="G173" s="15">
        <v>2005</v>
      </c>
      <c r="H173" s="45">
        <v>14.96</v>
      </c>
      <c r="I173" s="45">
        <v>7.55</v>
      </c>
      <c r="J173" s="45">
        <v>13000</v>
      </c>
      <c r="K173" s="45">
        <v>1072</v>
      </c>
      <c r="L173" s="45">
        <v>291</v>
      </c>
      <c r="M173" s="27">
        <v>1.0434148148148099</v>
      </c>
      <c r="N173" s="27">
        <v>8551.2000000000007</v>
      </c>
      <c r="O173" s="27">
        <v>2109.5004966750644</v>
      </c>
      <c r="P173" s="51">
        <f t="shared" si="2"/>
        <v>166982.84219999908</v>
      </c>
      <c r="Q173" s="51">
        <f>ABS(Table_7[[#This Row],[列1]]-Table_7[[#This Row],[Listing Price (USD)]])/Table_7[[#This Row],[Listing Price (USD)]]</f>
        <v>0.27398764260869962</v>
      </c>
      <c r="R173" s="51">
        <f>(Table_7[[#This Row],[列2]]+Q1140)/2</f>
        <v>0.52688564717358743</v>
      </c>
      <c r="S173" s="71"/>
    </row>
    <row r="174" spans="1:19" hidden="1" x14ac:dyDescent="0.45">
      <c r="A174" s="1" t="s">
        <v>169</v>
      </c>
      <c r="B174" s="3">
        <v>50</v>
      </c>
      <c r="C174" s="19">
        <v>49</v>
      </c>
      <c r="D174" s="3" t="s">
        <v>461</v>
      </c>
      <c r="E174" s="2" t="s">
        <v>364</v>
      </c>
      <c r="F174" s="55">
        <v>229000</v>
      </c>
      <c r="G174" s="15">
        <v>2008</v>
      </c>
      <c r="H174" s="45">
        <v>14.96</v>
      </c>
      <c r="I174" s="45">
        <v>7.55</v>
      </c>
      <c r="J174" s="45">
        <v>13000</v>
      </c>
      <c r="K174" s="45">
        <v>1072</v>
      </c>
      <c r="L174" s="45">
        <v>291</v>
      </c>
      <c r="M174" s="27">
        <v>1.0434148148148099</v>
      </c>
      <c r="N174" s="27">
        <v>8551.2000000000007</v>
      </c>
      <c r="O174" s="27">
        <v>2109.5004966750644</v>
      </c>
      <c r="P174" s="51">
        <f t="shared" si="2"/>
        <v>205825.95119999646</v>
      </c>
      <c r="Q174" s="51">
        <f>ABS(Table_7[[#This Row],[列1]]-Table_7[[#This Row],[Listing Price (USD)]])/Table_7[[#This Row],[Listing Price (USD)]]</f>
        <v>0.10119671965067048</v>
      </c>
      <c r="R174" s="51">
        <f>(Table_7[[#This Row],[列2]]+Q1141)/2</f>
        <v>0.31001937080724895</v>
      </c>
      <c r="S174" s="71"/>
    </row>
    <row r="175" spans="1:19" hidden="1" x14ac:dyDescent="0.45">
      <c r="A175" s="1" t="s">
        <v>169</v>
      </c>
      <c r="B175" s="2">
        <v>50</v>
      </c>
      <c r="C175" s="19">
        <v>49</v>
      </c>
      <c r="D175" s="3" t="s">
        <v>460</v>
      </c>
      <c r="E175" s="2" t="s">
        <v>46</v>
      </c>
      <c r="F175" s="55">
        <v>267244</v>
      </c>
      <c r="G175" s="15">
        <v>2007</v>
      </c>
      <c r="H175" s="45">
        <v>14.96</v>
      </c>
      <c r="I175" s="45">
        <v>7.55</v>
      </c>
      <c r="J175" s="45">
        <v>13000</v>
      </c>
      <c r="K175" s="45">
        <v>1072</v>
      </c>
      <c r="L175" s="45">
        <v>291</v>
      </c>
      <c r="M175" s="27">
        <v>57.472012426685268</v>
      </c>
      <c r="N175" s="27">
        <v>11544.2</v>
      </c>
      <c r="O175" s="27">
        <v>7827.84</v>
      </c>
      <c r="P175" s="51">
        <f t="shared" si="2"/>
        <v>198433.25619999989</v>
      </c>
      <c r="Q175" s="51">
        <f>ABS(Table_7[[#This Row],[列1]]-Table_7[[#This Row],[Listing Price (USD)]])/Table_7[[#This Row],[Listing Price (USD)]]</f>
        <v>0.25748283890377377</v>
      </c>
      <c r="R175" s="51">
        <f>(Table_7[[#This Row],[列2]]+Q1142)/2</f>
        <v>0.49134670123655472</v>
      </c>
      <c r="S175" s="71"/>
    </row>
    <row r="176" spans="1:19" hidden="1" x14ac:dyDescent="0.45">
      <c r="A176" s="1" t="s">
        <v>169</v>
      </c>
      <c r="B176" s="2">
        <v>50</v>
      </c>
      <c r="C176" s="19">
        <v>49</v>
      </c>
      <c r="D176" s="3" t="s">
        <v>460</v>
      </c>
      <c r="E176" s="2" t="s">
        <v>46</v>
      </c>
      <c r="F176" s="55">
        <v>267233</v>
      </c>
      <c r="G176" s="15">
        <v>2007</v>
      </c>
      <c r="H176" s="45">
        <v>14.96</v>
      </c>
      <c r="I176" s="45">
        <v>7.55</v>
      </c>
      <c r="J176" s="45">
        <v>13000</v>
      </c>
      <c r="K176" s="45">
        <v>1072</v>
      </c>
      <c r="L176" s="45">
        <v>291</v>
      </c>
      <c r="M176" s="27">
        <v>57.472012426685268</v>
      </c>
      <c r="N176" s="27">
        <v>11544.2</v>
      </c>
      <c r="O176" s="27">
        <v>7827.84</v>
      </c>
      <c r="P176" s="51">
        <f t="shared" si="2"/>
        <v>198433.25619999989</v>
      </c>
      <c r="Q176" s="51">
        <f>ABS(Table_7[[#This Row],[列1]]-Table_7[[#This Row],[Listing Price (USD)]])/Table_7[[#This Row],[Listing Price (USD)]]</f>
        <v>0.25745227498100953</v>
      </c>
      <c r="R176" s="51">
        <f>(Table_7[[#This Row],[列2]]+Q1143)/2</f>
        <v>0.27653026241287132</v>
      </c>
      <c r="S176" s="71"/>
    </row>
    <row r="177" spans="1:19" hidden="1" x14ac:dyDescent="0.45">
      <c r="A177" s="1" t="s">
        <v>169</v>
      </c>
      <c r="B177" s="2">
        <v>50</v>
      </c>
      <c r="C177" s="19">
        <v>49</v>
      </c>
      <c r="D177" s="3" t="s">
        <v>460</v>
      </c>
      <c r="E177" s="2" t="s">
        <v>3</v>
      </c>
      <c r="F177" s="55">
        <v>281810</v>
      </c>
      <c r="G177" s="15">
        <v>2007</v>
      </c>
      <c r="H177" s="45">
        <v>14.96</v>
      </c>
      <c r="I177" s="45">
        <v>7.55</v>
      </c>
      <c r="J177" s="45">
        <v>13000</v>
      </c>
      <c r="K177" s="45">
        <v>1072</v>
      </c>
      <c r="L177" s="45">
        <v>291</v>
      </c>
      <c r="M177" s="27">
        <v>2639.0087016482562</v>
      </c>
      <c r="N177" s="27">
        <v>30468.7</v>
      </c>
      <c r="O177" s="27">
        <v>62827.83</v>
      </c>
      <c r="P177" s="51">
        <f t="shared" si="2"/>
        <v>233557.12820000126</v>
      </c>
      <c r="Q177" s="51">
        <f>ABS(Table_7[[#This Row],[列1]]-Table_7[[#This Row],[Listing Price (USD)]])/Table_7[[#This Row],[Listing Price (USD)]]</f>
        <v>0.17122483872111971</v>
      </c>
      <c r="R177" s="51">
        <f>(Table_7[[#This Row],[列2]]+Q1144)/2</f>
        <v>0.37746583811706913</v>
      </c>
      <c r="S177" s="71"/>
    </row>
    <row r="178" spans="1:19" hidden="1" x14ac:dyDescent="0.45">
      <c r="A178" s="1" t="s">
        <v>169</v>
      </c>
      <c r="B178" s="2">
        <v>50</v>
      </c>
      <c r="C178" s="19">
        <v>49</v>
      </c>
      <c r="D178" s="3" t="s">
        <v>460</v>
      </c>
      <c r="E178" s="2" t="s">
        <v>3</v>
      </c>
      <c r="F178" s="55">
        <v>448223</v>
      </c>
      <c r="G178" s="15">
        <v>2012</v>
      </c>
      <c r="H178" s="45">
        <v>14.96</v>
      </c>
      <c r="I178" s="45">
        <v>7.55</v>
      </c>
      <c r="J178" s="45">
        <v>13000</v>
      </c>
      <c r="K178" s="45">
        <v>1072</v>
      </c>
      <c r="L178" s="45">
        <v>291</v>
      </c>
      <c r="M178" s="27">
        <v>2639.0087016482562</v>
      </c>
      <c r="N178" s="27">
        <v>30468.7</v>
      </c>
      <c r="O178" s="27">
        <v>62827.83</v>
      </c>
      <c r="P178" s="51">
        <f t="shared" si="2"/>
        <v>298295.64320000185</v>
      </c>
      <c r="Q178" s="51">
        <f>ABS(Table_7[[#This Row],[列1]]-Table_7[[#This Row],[Listing Price (USD)]])/Table_7[[#This Row],[Listing Price (USD)]]</f>
        <v>0.33449277881768258</v>
      </c>
      <c r="R178" s="51">
        <f>(Table_7[[#This Row],[列2]]+Q1145)/2</f>
        <v>0.48631520450745735</v>
      </c>
      <c r="S178" s="71"/>
    </row>
    <row r="179" spans="1:19" hidden="1" x14ac:dyDescent="0.45">
      <c r="A179" s="1" t="s">
        <v>169</v>
      </c>
      <c r="B179" s="2">
        <v>50</v>
      </c>
      <c r="C179" s="19">
        <v>49</v>
      </c>
      <c r="D179" s="3" t="s">
        <v>460</v>
      </c>
      <c r="E179" s="2" t="s">
        <v>3</v>
      </c>
      <c r="F179" s="55">
        <v>445794</v>
      </c>
      <c r="G179" s="15">
        <v>2012</v>
      </c>
      <c r="H179" s="45">
        <v>14.96</v>
      </c>
      <c r="I179" s="45">
        <v>7.55</v>
      </c>
      <c r="J179" s="45">
        <v>13000</v>
      </c>
      <c r="K179" s="45">
        <v>1072</v>
      </c>
      <c r="L179" s="45">
        <v>291</v>
      </c>
      <c r="M179" s="27">
        <v>2639.0087016482562</v>
      </c>
      <c r="N179" s="27">
        <v>30468.7</v>
      </c>
      <c r="O179" s="27">
        <v>62827.83</v>
      </c>
      <c r="P179" s="51">
        <f t="shared" si="2"/>
        <v>298295.64320000185</v>
      </c>
      <c r="Q179" s="51">
        <f>ABS(Table_7[[#This Row],[列1]]-Table_7[[#This Row],[Listing Price (USD)]])/Table_7[[#This Row],[Listing Price (USD)]]</f>
        <v>0.33086662628926844</v>
      </c>
      <c r="R179" s="51">
        <f>(Table_7[[#This Row],[列2]]+Q1146)/2</f>
        <v>0.50395296003139989</v>
      </c>
      <c r="S179" s="71"/>
    </row>
    <row r="180" spans="1:19" hidden="1" x14ac:dyDescent="0.45">
      <c r="A180" s="1" t="s">
        <v>169</v>
      </c>
      <c r="B180" s="2">
        <v>50</v>
      </c>
      <c r="C180" s="19">
        <v>49</v>
      </c>
      <c r="D180" s="3" t="s">
        <v>460</v>
      </c>
      <c r="E180" s="2" t="s">
        <v>25</v>
      </c>
      <c r="F180" s="55">
        <v>281810</v>
      </c>
      <c r="G180" s="15">
        <v>2007</v>
      </c>
      <c r="H180" s="45">
        <v>14.96</v>
      </c>
      <c r="I180" s="45">
        <v>7.55</v>
      </c>
      <c r="J180" s="45">
        <v>13000</v>
      </c>
      <c r="K180" s="45">
        <v>1072</v>
      </c>
      <c r="L180" s="45">
        <v>291</v>
      </c>
      <c r="M180" s="27">
        <v>188.92599593680674</v>
      </c>
      <c r="N180" s="27">
        <v>16779.7</v>
      </c>
      <c r="O180" s="27">
        <v>1073.48</v>
      </c>
      <c r="P180" s="51">
        <f t="shared" si="2"/>
        <v>208150.34419999941</v>
      </c>
      <c r="Q180" s="51">
        <f>ABS(Table_7[[#This Row],[列1]]-Table_7[[#This Row],[Listing Price (USD)]])/Table_7[[#This Row],[Listing Price (USD)]]</f>
        <v>0.26138056066144066</v>
      </c>
      <c r="R180" s="51">
        <f>(Table_7[[#This Row],[列2]]+Q1147)/2</f>
        <v>0.52388113483846499</v>
      </c>
      <c r="S180" s="71"/>
    </row>
    <row r="181" spans="1:19" hidden="1" x14ac:dyDescent="0.45">
      <c r="A181" s="1" t="s">
        <v>169</v>
      </c>
      <c r="B181" s="2">
        <v>50</v>
      </c>
      <c r="C181" s="19">
        <v>49</v>
      </c>
      <c r="D181" s="3" t="s">
        <v>460</v>
      </c>
      <c r="E181" s="2" t="s">
        <v>35</v>
      </c>
      <c r="F181" s="55">
        <v>206498</v>
      </c>
      <c r="G181" s="15">
        <v>2006</v>
      </c>
      <c r="H181" s="45">
        <v>14.96</v>
      </c>
      <c r="I181" s="45">
        <v>7.55</v>
      </c>
      <c r="J181" s="45">
        <v>13000</v>
      </c>
      <c r="K181" s="45">
        <v>1072</v>
      </c>
      <c r="L181" s="45">
        <v>291</v>
      </c>
      <c r="M181" s="27">
        <v>1896.7553015181375</v>
      </c>
      <c r="N181" s="27">
        <v>24592.6</v>
      </c>
      <c r="O181" s="27">
        <v>42421.33</v>
      </c>
      <c r="P181" s="51">
        <f t="shared" si="2"/>
        <v>209703.38359999954</v>
      </c>
      <c r="Q181" s="51">
        <f>ABS(Table_7[[#This Row],[列1]]-Table_7[[#This Row],[Listing Price (USD)]])/Table_7[[#This Row],[Listing Price (USD)]]</f>
        <v>1.5522589080763665E-2</v>
      </c>
      <c r="R181" s="51">
        <f>(Table_7[[#This Row],[列2]]+Q1148)/2</f>
        <v>0.22910641547060009</v>
      </c>
      <c r="S181" s="71"/>
    </row>
    <row r="182" spans="1:19" hidden="1" x14ac:dyDescent="0.45">
      <c r="A182" s="1" t="s">
        <v>169</v>
      </c>
      <c r="B182" s="2">
        <v>50</v>
      </c>
      <c r="C182" s="19">
        <v>49</v>
      </c>
      <c r="D182" s="3" t="s">
        <v>460</v>
      </c>
      <c r="E182" s="2" t="s">
        <v>35</v>
      </c>
      <c r="F182" s="55">
        <v>285415</v>
      </c>
      <c r="G182" s="15">
        <v>2007</v>
      </c>
      <c r="H182" s="45">
        <v>14.96</v>
      </c>
      <c r="I182" s="45">
        <v>7.55</v>
      </c>
      <c r="J182" s="45">
        <v>13000</v>
      </c>
      <c r="K182" s="45">
        <v>1072</v>
      </c>
      <c r="L182" s="45">
        <v>291</v>
      </c>
      <c r="M182" s="27">
        <v>1896.7553015181375</v>
      </c>
      <c r="N182" s="27">
        <v>24592.6</v>
      </c>
      <c r="O182" s="27">
        <v>42421.33</v>
      </c>
      <c r="P182" s="51">
        <f t="shared" si="2"/>
        <v>222651.08660000114</v>
      </c>
      <c r="Q182" s="51">
        <f>ABS(Table_7[[#This Row],[列1]]-Table_7[[#This Row],[Listing Price (USD)]])/Table_7[[#This Row],[Listing Price (USD)]]</f>
        <v>0.21990404638858804</v>
      </c>
      <c r="R182" s="51">
        <f>(Table_7[[#This Row],[列2]]+Q1149)/2</f>
        <v>0.33950890060513667</v>
      </c>
      <c r="S182" s="71"/>
    </row>
    <row r="183" spans="1:19" hidden="1" x14ac:dyDescent="0.45">
      <c r="A183" s="1" t="s">
        <v>169</v>
      </c>
      <c r="B183" s="2">
        <v>50</v>
      </c>
      <c r="C183" s="19">
        <v>49</v>
      </c>
      <c r="D183" s="3" t="s">
        <v>460</v>
      </c>
      <c r="E183" s="2" t="s">
        <v>35</v>
      </c>
      <c r="F183" s="55">
        <v>546613</v>
      </c>
      <c r="G183" s="15">
        <v>2010</v>
      </c>
      <c r="H183" s="45">
        <v>14.96</v>
      </c>
      <c r="I183" s="45">
        <v>7.55</v>
      </c>
      <c r="J183" s="45">
        <v>13000</v>
      </c>
      <c r="K183" s="45">
        <v>1072</v>
      </c>
      <c r="L183" s="45">
        <v>291</v>
      </c>
      <c r="M183" s="27">
        <v>1896.7553015181375</v>
      </c>
      <c r="N183" s="27">
        <v>24592.6</v>
      </c>
      <c r="O183" s="27">
        <v>42421.33</v>
      </c>
      <c r="P183" s="51">
        <f t="shared" si="2"/>
        <v>261494.19559999852</v>
      </c>
      <c r="Q183" s="51">
        <f>ABS(Table_7[[#This Row],[列1]]-Table_7[[#This Row],[Listing Price (USD)]])/Table_7[[#This Row],[Listing Price (USD)]]</f>
        <v>0.52160999537149955</v>
      </c>
      <c r="R183" s="51">
        <f>(Table_7[[#This Row],[列2]]+Q1150)/2</f>
        <v>0.61177455049780427</v>
      </c>
      <c r="S183" s="71"/>
    </row>
    <row r="184" spans="1:19" hidden="1" x14ac:dyDescent="0.45">
      <c r="A184" s="1" t="s">
        <v>169</v>
      </c>
      <c r="B184" s="2">
        <v>50</v>
      </c>
      <c r="C184" s="19">
        <v>49</v>
      </c>
      <c r="D184" s="3" t="s">
        <v>460</v>
      </c>
      <c r="E184" s="2" t="s">
        <v>503</v>
      </c>
      <c r="F184" s="55">
        <v>393034</v>
      </c>
      <c r="G184" s="15">
        <v>2012</v>
      </c>
      <c r="H184" s="45">
        <v>14.96</v>
      </c>
      <c r="I184" s="45">
        <v>7.55</v>
      </c>
      <c r="J184" s="45">
        <v>13000</v>
      </c>
      <c r="K184" s="45">
        <v>1072</v>
      </c>
      <c r="L184" s="45">
        <v>291</v>
      </c>
      <c r="M184" s="27">
        <v>2704.6091600881505</v>
      </c>
      <c r="N184" s="38">
        <v>33874.199999999997</v>
      </c>
      <c r="O184" s="27">
        <v>12220.246359999999</v>
      </c>
      <c r="P184" s="51">
        <f t="shared" si="2"/>
        <v>304616.25120000093</v>
      </c>
      <c r="Q184" s="51">
        <f>ABS(Table_7[[#This Row],[列1]]-Table_7[[#This Row],[Listing Price (USD)]])/Table_7[[#This Row],[Listing Price (USD)]]</f>
        <v>0.22496208674058496</v>
      </c>
      <c r="R184" s="51">
        <f>(Table_7[[#This Row],[列2]]+Q1151)/2</f>
        <v>0.47319512321340107</v>
      </c>
      <c r="S184" s="71"/>
    </row>
    <row r="185" spans="1:19" hidden="1" x14ac:dyDescent="0.45">
      <c r="A185" s="1" t="s">
        <v>169</v>
      </c>
      <c r="B185" s="2">
        <v>50</v>
      </c>
      <c r="C185" s="19">
        <v>49</v>
      </c>
      <c r="D185" s="3" t="s">
        <v>460</v>
      </c>
      <c r="E185" s="2" t="s">
        <v>15</v>
      </c>
      <c r="F185" s="55">
        <v>279380</v>
      </c>
      <c r="G185" s="15">
        <v>2007</v>
      </c>
      <c r="H185" s="45">
        <v>14.96</v>
      </c>
      <c r="I185" s="45">
        <v>7.55</v>
      </c>
      <c r="J185" s="45">
        <v>13000</v>
      </c>
      <c r="K185" s="45">
        <v>1072</v>
      </c>
      <c r="L185" s="45">
        <v>291</v>
      </c>
      <c r="M185" s="27">
        <v>1276.9626856482525</v>
      </c>
      <c r="N185" s="27">
        <v>21333.9</v>
      </c>
      <c r="O185" s="27">
        <v>4753.54</v>
      </c>
      <c r="P185" s="51">
        <f t="shared" si="2"/>
        <v>216602.9394000016</v>
      </c>
      <c r="Q185" s="51">
        <f>ABS(Table_7[[#This Row],[列1]]-Table_7[[#This Row],[Listing Price (USD)]])/Table_7[[#This Row],[Listing Price (USD)]]</f>
        <v>0.22470134082610924</v>
      </c>
      <c r="R185" s="51">
        <f>(Table_7[[#This Row],[列2]]+Q1152)/2</f>
        <v>0.5141369304432728</v>
      </c>
      <c r="S185" s="71"/>
    </row>
    <row r="186" spans="1:19" hidden="1" x14ac:dyDescent="0.45">
      <c r="A186" s="1" t="s">
        <v>169</v>
      </c>
      <c r="B186" s="2">
        <v>50</v>
      </c>
      <c r="C186" s="19">
        <v>49</v>
      </c>
      <c r="D186" s="3" t="s">
        <v>460</v>
      </c>
      <c r="E186" s="2" t="s">
        <v>26</v>
      </c>
      <c r="F186" s="55">
        <v>252527</v>
      </c>
      <c r="G186" s="15">
        <v>2005</v>
      </c>
      <c r="H186" s="45">
        <v>14.96</v>
      </c>
      <c r="I186" s="45">
        <v>7.55</v>
      </c>
      <c r="J186" s="45">
        <v>13000</v>
      </c>
      <c r="K186" s="45">
        <v>1072</v>
      </c>
      <c r="L186" s="45">
        <v>291</v>
      </c>
      <c r="M186" s="27">
        <v>2704.60916008815</v>
      </c>
      <c r="N186" s="27">
        <v>33874.199999999997</v>
      </c>
      <c r="O186" s="27">
        <v>12220.24236</v>
      </c>
      <c r="P186" s="51">
        <f t="shared" si="2"/>
        <v>213982.33020000084</v>
      </c>
      <c r="Q186" s="51">
        <f>ABS(Table_7[[#This Row],[列1]]-Table_7[[#This Row],[Listing Price (USD)]])/Table_7[[#This Row],[Listing Price (USD)]]</f>
        <v>0.15263583616801038</v>
      </c>
      <c r="R186" s="51">
        <f>(Table_7[[#This Row],[列2]]+Q1153)/2</f>
        <v>0.48830334059021052</v>
      </c>
      <c r="S186" s="71"/>
    </row>
    <row r="187" spans="1:19" hidden="1" x14ac:dyDescent="0.45">
      <c r="A187" s="1" t="s">
        <v>273</v>
      </c>
      <c r="B187" s="2">
        <v>50</v>
      </c>
      <c r="C187" s="19">
        <v>50</v>
      </c>
      <c r="D187" s="3" t="s">
        <v>460</v>
      </c>
      <c r="E187" s="2" t="s">
        <v>35</v>
      </c>
      <c r="F187" s="55">
        <v>886728</v>
      </c>
      <c r="G187" s="15">
        <v>2017</v>
      </c>
      <c r="H187" s="44">
        <v>14.93</v>
      </c>
      <c r="I187" s="44">
        <v>9.19</v>
      </c>
      <c r="J187" s="44">
        <v>14200</v>
      </c>
      <c r="K187" s="44">
        <v>1721</v>
      </c>
      <c r="L187" s="44">
        <v>438</v>
      </c>
      <c r="M187" s="27">
        <v>1896.75530151814</v>
      </c>
      <c r="N187" s="27">
        <v>24592.6</v>
      </c>
      <c r="O187" s="27">
        <v>42421.33</v>
      </c>
      <c r="P187" s="51">
        <f t="shared" si="2"/>
        <v>379414.91659999936</v>
      </c>
      <c r="Q187" s="51">
        <f>ABS(Table_7[[#This Row],[列1]]-Table_7[[#This Row],[Listing Price (USD)]])/Table_7[[#This Row],[Listing Price (USD)]]</f>
        <v>0.57211803777483139</v>
      </c>
      <c r="R187" s="51">
        <f>(Table_7[[#This Row],[列2]]+Q1154)/2</f>
        <v>0.70902589649104741</v>
      </c>
      <c r="S187" s="71"/>
    </row>
    <row r="188" spans="1:19" hidden="1" x14ac:dyDescent="0.45">
      <c r="A188" s="1" t="s">
        <v>189</v>
      </c>
      <c r="B188" s="3">
        <v>50</v>
      </c>
      <c r="C188" s="19">
        <v>50</v>
      </c>
      <c r="D188" s="3" t="s">
        <v>459</v>
      </c>
      <c r="E188" s="2" t="s">
        <v>319</v>
      </c>
      <c r="F188" s="55">
        <v>239239</v>
      </c>
      <c r="G188" s="15">
        <v>2009</v>
      </c>
      <c r="H188" s="44">
        <v>14.99</v>
      </c>
      <c r="I188" s="44">
        <v>8</v>
      </c>
      <c r="J188" s="44">
        <v>9072</v>
      </c>
      <c r="K188" s="44">
        <v>1274</v>
      </c>
      <c r="L188" s="44">
        <v>568</v>
      </c>
      <c r="M188" s="27">
        <v>1116.7267999999999</v>
      </c>
      <c r="N188" s="27">
        <v>44269</v>
      </c>
      <c r="O188" s="27">
        <v>61343.7</v>
      </c>
      <c r="P188" s="51">
        <f t="shared" si="2"/>
        <v>195747.09899999871</v>
      </c>
      <c r="Q188" s="51">
        <f>ABS(Table_7[[#This Row],[列1]]-Table_7[[#This Row],[Listing Price (USD)]])/Table_7[[#This Row],[Listing Price (USD)]]</f>
        <v>0.18179268848307045</v>
      </c>
      <c r="R188" s="51">
        <f>(Table_7[[#This Row],[列2]]+Q1155)/2</f>
        <v>0.52254020643752996</v>
      </c>
      <c r="S188" s="71"/>
    </row>
    <row r="189" spans="1:19" hidden="1" x14ac:dyDescent="0.45">
      <c r="A189" s="1" t="s">
        <v>189</v>
      </c>
      <c r="B189" s="3">
        <v>50</v>
      </c>
      <c r="C189" s="19">
        <v>50</v>
      </c>
      <c r="D189" s="3" t="s">
        <v>459</v>
      </c>
      <c r="E189" s="2" t="s">
        <v>483</v>
      </c>
      <c r="F189" s="55">
        <v>284900</v>
      </c>
      <c r="G189" s="15">
        <v>2011</v>
      </c>
      <c r="H189" s="44">
        <v>14.99</v>
      </c>
      <c r="I189" s="44">
        <v>8</v>
      </c>
      <c r="J189" s="44">
        <v>9072</v>
      </c>
      <c r="K189" s="44">
        <v>1274</v>
      </c>
      <c r="L189" s="44">
        <v>568</v>
      </c>
      <c r="M189" s="27">
        <v>598.91589999999997</v>
      </c>
      <c r="N189" s="27">
        <v>38979</v>
      </c>
      <c r="O189" s="27">
        <v>20630.52</v>
      </c>
      <c r="P189" s="51">
        <f t="shared" si="2"/>
        <v>211824.26499999984</v>
      </c>
      <c r="Q189" s="51">
        <f>ABS(Table_7[[#This Row],[列1]]-Table_7[[#This Row],[Listing Price (USD)]])/Table_7[[#This Row],[Listing Price (USD)]]</f>
        <v>0.25649608634608689</v>
      </c>
      <c r="R189" s="51">
        <f>(Table_7[[#This Row],[列2]]+Q1156)/2</f>
        <v>0.56980588906490248</v>
      </c>
      <c r="S189" s="71"/>
    </row>
    <row r="190" spans="1:19" hidden="1" x14ac:dyDescent="0.45">
      <c r="A190" s="1" t="s">
        <v>197</v>
      </c>
      <c r="B190" s="2">
        <v>51</v>
      </c>
      <c r="C190" s="19">
        <v>51</v>
      </c>
      <c r="D190" s="3" t="s">
        <v>460</v>
      </c>
      <c r="E190" s="2" t="s">
        <v>3</v>
      </c>
      <c r="F190" s="55">
        <v>406923</v>
      </c>
      <c r="G190" s="15">
        <v>2017</v>
      </c>
      <c r="H190" s="45">
        <v>15.5</v>
      </c>
      <c r="I190" s="45">
        <v>7.6</v>
      </c>
      <c r="J190" s="45">
        <v>14400</v>
      </c>
      <c r="K190" s="45">
        <v>1190</v>
      </c>
      <c r="L190" s="45">
        <v>240</v>
      </c>
      <c r="M190" s="27">
        <v>2639.0087016482562</v>
      </c>
      <c r="N190" s="27">
        <v>30468.7</v>
      </c>
      <c r="O190" s="27">
        <v>62827.83</v>
      </c>
      <c r="P190" s="51">
        <f t="shared" si="2"/>
        <v>394868.75820000021</v>
      </c>
      <c r="Q190" s="51">
        <f>ABS(Table_7[[#This Row],[列1]]-Table_7[[#This Row],[Listing Price (USD)]])/Table_7[[#This Row],[Listing Price (USD)]]</f>
        <v>2.9622906053478879E-2</v>
      </c>
      <c r="R190" s="51">
        <f>(Table_7[[#This Row],[列2]]+Q1157)/2</f>
        <v>0.48439100428121362</v>
      </c>
      <c r="S190" s="71"/>
    </row>
    <row r="191" spans="1:19" hidden="1" x14ac:dyDescent="0.45">
      <c r="A191" s="1" t="s">
        <v>197</v>
      </c>
      <c r="B191" s="2">
        <v>51</v>
      </c>
      <c r="C191" s="19">
        <v>51</v>
      </c>
      <c r="D191" s="3" t="s">
        <v>460</v>
      </c>
      <c r="E191" s="2" t="s">
        <v>35</v>
      </c>
      <c r="F191" s="55">
        <v>499619</v>
      </c>
      <c r="G191" s="15">
        <v>2017</v>
      </c>
      <c r="H191" s="45">
        <v>15.5</v>
      </c>
      <c r="I191" s="45">
        <v>7.6</v>
      </c>
      <c r="J191" s="45">
        <v>14400</v>
      </c>
      <c r="K191" s="45">
        <v>1190</v>
      </c>
      <c r="L191" s="45">
        <v>240</v>
      </c>
      <c r="M191" s="27">
        <v>1896.75530151814</v>
      </c>
      <c r="N191" s="27">
        <v>24592.6</v>
      </c>
      <c r="O191" s="27">
        <v>42421.33</v>
      </c>
      <c r="P191" s="51">
        <f t="shared" si="2"/>
        <v>383962.7166000001</v>
      </c>
      <c r="Q191" s="51">
        <f>ABS(Table_7[[#This Row],[列1]]-Table_7[[#This Row],[Listing Price (USD)]])/Table_7[[#This Row],[Listing Price (USD)]]</f>
        <v>0.23148896138857789</v>
      </c>
      <c r="R191" s="51">
        <f>(Table_7[[#This Row],[列2]]+Q1158)/2</f>
        <v>0.64240065750954045</v>
      </c>
      <c r="S191" s="71"/>
    </row>
    <row r="192" spans="1:19" hidden="1" x14ac:dyDescent="0.45">
      <c r="A192" s="1" t="s">
        <v>197</v>
      </c>
      <c r="B192" s="2">
        <v>51</v>
      </c>
      <c r="C192" s="19">
        <v>51</v>
      </c>
      <c r="D192" s="3" t="s">
        <v>460</v>
      </c>
      <c r="E192" s="2" t="s">
        <v>76</v>
      </c>
      <c r="F192" s="55">
        <v>423929</v>
      </c>
      <c r="G192" s="15">
        <v>2018</v>
      </c>
      <c r="H192" s="45">
        <v>15.5</v>
      </c>
      <c r="I192" s="45">
        <v>7.6</v>
      </c>
      <c r="J192" s="45">
        <v>14400</v>
      </c>
      <c r="K192" s="45">
        <v>1190</v>
      </c>
      <c r="L192" s="45">
        <v>240</v>
      </c>
      <c r="M192" s="27">
        <v>720.28936833319096</v>
      </c>
      <c r="N192" s="27">
        <v>6140.9</v>
      </c>
      <c r="O192" s="27">
        <v>2659.28</v>
      </c>
      <c r="P192" s="51">
        <f t="shared" si="2"/>
        <v>362664.0644000016</v>
      </c>
      <c r="Q192" s="51">
        <f>ABS(Table_7[[#This Row],[列1]]-Table_7[[#This Row],[Listing Price (USD)]])/Table_7[[#This Row],[Listing Price (USD)]]</f>
        <v>0.14451697241754727</v>
      </c>
      <c r="R192" s="51">
        <f>(Table_7[[#This Row],[列2]]+Q1159)/2</f>
        <v>0.30504129330616897</v>
      </c>
      <c r="S192" s="71"/>
    </row>
    <row r="193" spans="1:19" hidden="1" x14ac:dyDescent="0.45">
      <c r="A193" s="1" t="s">
        <v>197</v>
      </c>
      <c r="B193" s="2">
        <v>51</v>
      </c>
      <c r="C193" s="19">
        <v>51</v>
      </c>
      <c r="D193" s="3" t="s">
        <v>460</v>
      </c>
      <c r="E193" s="2" t="s">
        <v>26</v>
      </c>
      <c r="F193" s="55">
        <v>433003</v>
      </c>
      <c r="G193" s="15">
        <v>2017</v>
      </c>
      <c r="H193" s="45">
        <v>15.5</v>
      </c>
      <c r="I193" s="45">
        <v>7.6</v>
      </c>
      <c r="J193" s="45">
        <v>14400</v>
      </c>
      <c r="K193" s="45">
        <v>1190</v>
      </c>
      <c r="L193" s="45">
        <v>240</v>
      </c>
      <c r="M193" s="27">
        <v>2704.60916008815</v>
      </c>
      <c r="N193" s="27">
        <v>33874.199999999997</v>
      </c>
      <c r="O193" s="27">
        <v>12220.24236</v>
      </c>
      <c r="P193" s="51">
        <f t="shared" si="2"/>
        <v>401189.36619999929</v>
      </c>
      <c r="Q193" s="51">
        <f>ABS(Table_7[[#This Row],[列1]]-Table_7[[#This Row],[Listing Price (USD)]])/Table_7[[#This Row],[Listing Price (USD)]]</f>
        <v>7.3472086336585904E-2</v>
      </c>
      <c r="R193" s="51">
        <f>(Table_7[[#This Row],[列2]]+Q1160)/2</f>
        <v>0.36722376078150643</v>
      </c>
      <c r="S193" s="71"/>
    </row>
    <row r="194" spans="1:19" hidden="1" x14ac:dyDescent="0.45">
      <c r="A194" s="1" t="s">
        <v>197</v>
      </c>
      <c r="B194" s="2">
        <v>53</v>
      </c>
      <c r="C194" s="19">
        <v>53</v>
      </c>
      <c r="D194" s="3" t="s">
        <v>460</v>
      </c>
      <c r="E194" s="2" t="s">
        <v>46</v>
      </c>
      <c r="F194" s="55">
        <v>199818</v>
      </c>
      <c r="G194" s="15">
        <v>2010</v>
      </c>
      <c r="H194" s="45">
        <v>15.7</v>
      </c>
      <c r="I194" s="45">
        <v>7.5</v>
      </c>
      <c r="J194" s="45">
        <v>14935</v>
      </c>
      <c r="K194" s="45">
        <v>1420</v>
      </c>
      <c r="L194" s="45">
        <v>286</v>
      </c>
      <c r="M194" s="27">
        <v>57.472012426685268</v>
      </c>
      <c r="N194" s="27">
        <v>11544.2</v>
      </c>
      <c r="O194" s="27">
        <v>7827.84</v>
      </c>
      <c r="P194" s="51">
        <f t="shared" ref="P194:P257" si="3">J194*22.739+12947.703*G194+1.856*N194-26169390+64750.3</f>
        <v>281276.33019999712</v>
      </c>
      <c r="Q194" s="51">
        <f>ABS(Table_7[[#This Row],[列1]]-Table_7[[#This Row],[Listing Price (USD)]])/Table_7[[#This Row],[Listing Price (USD)]]</f>
        <v>0.4076626239878145</v>
      </c>
      <c r="R194" s="51">
        <f>(Table_7[[#This Row],[列2]]+Q1161)/2</f>
        <v>0.71752805874964898</v>
      </c>
      <c r="S194" s="71"/>
    </row>
    <row r="195" spans="1:19" hidden="1" x14ac:dyDescent="0.45">
      <c r="A195" s="1" t="s">
        <v>197</v>
      </c>
      <c r="B195" s="2">
        <v>53</v>
      </c>
      <c r="C195" s="19">
        <v>53</v>
      </c>
      <c r="D195" s="3" t="s">
        <v>460</v>
      </c>
      <c r="E195" s="2" t="s">
        <v>46</v>
      </c>
      <c r="F195" s="55">
        <v>193144</v>
      </c>
      <c r="G195" s="15">
        <v>2010</v>
      </c>
      <c r="H195" s="45">
        <v>15.7</v>
      </c>
      <c r="I195" s="45">
        <v>7.5</v>
      </c>
      <c r="J195" s="45">
        <v>14935</v>
      </c>
      <c r="K195" s="45">
        <v>1420</v>
      </c>
      <c r="L195" s="45">
        <v>286</v>
      </c>
      <c r="M195" s="27">
        <v>57.472012426685268</v>
      </c>
      <c r="N195" s="27">
        <v>11544.2</v>
      </c>
      <c r="O195" s="27">
        <v>7827.84</v>
      </c>
      <c r="P195" s="51">
        <f t="shared" si="3"/>
        <v>281276.33019999712</v>
      </c>
      <c r="Q195" s="51">
        <f>ABS(Table_7[[#This Row],[列1]]-Table_7[[#This Row],[Listing Price (USD)]])/Table_7[[#This Row],[Listing Price (USD)]]</f>
        <v>0.45630374332103052</v>
      </c>
      <c r="R195" s="51">
        <f>(Table_7[[#This Row],[列2]]+Q1162)/2</f>
        <v>0.50311890442534768</v>
      </c>
      <c r="S195" s="71"/>
    </row>
    <row r="196" spans="1:19" hidden="1" x14ac:dyDescent="0.45">
      <c r="A196" s="1" t="s">
        <v>197</v>
      </c>
      <c r="B196" s="2">
        <v>53</v>
      </c>
      <c r="C196" s="19">
        <v>53</v>
      </c>
      <c r="D196" s="3" t="s">
        <v>460</v>
      </c>
      <c r="E196" s="2" t="s">
        <v>46</v>
      </c>
      <c r="F196" s="55">
        <v>261160</v>
      </c>
      <c r="G196" s="15">
        <v>2011</v>
      </c>
      <c r="H196" s="45">
        <v>15.7</v>
      </c>
      <c r="I196" s="45">
        <v>7.5</v>
      </c>
      <c r="J196" s="45">
        <v>14935</v>
      </c>
      <c r="K196" s="45">
        <v>1420</v>
      </c>
      <c r="L196" s="45">
        <v>286</v>
      </c>
      <c r="M196" s="27">
        <v>57.472012426685268</v>
      </c>
      <c r="N196" s="27">
        <v>11544.2</v>
      </c>
      <c r="O196" s="27">
        <v>7827.84</v>
      </c>
      <c r="P196" s="51">
        <f t="shared" si="3"/>
        <v>294224.03319999872</v>
      </c>
      <c r="Q196" s="51">
        <f>ABS(Table_7[[#This Row],[列1]]-Table_7[[#This Row],[Listing Price (USD)]])/Table_7[[#This Row],[Listing Price (USD)]]</f>
        <v>0.12660450758155431</v>
      </c>
      <c r="R196" s="51">
        <f>(Table_7[[#This Row],[列2]]+Q1163)/2</f>
        <v>0.34049859505223379</v>
      </c>
      <c r="S196" s="71"/>
    </row>
    <row r="197" spans="1:19" hidden="1" x14ac:dyDescent="0.45">
      <c r="A197" s="1" t="s">
        <v>197</v>
      </c>
      <c r="B197" s="2">
        <v>53</v>
      </c>
      <c r="C197" s="19">
        <v>53</v>
      </c>
      <c r="D197" s="3" t="s">
        <v>460</v>
      </c>
      <c r="E197" s="2" t="s">
        <v>46</v>
      </c>
      <c r="F197" s="55">
        <v>249782</v>
      </c>
      <c r="G197" s="15">
        <v>2011</v>
      </c>
      <c r="H197" s="45">
        <v>15.7</v>
      </c>
      <c r="I197" s="45">
        <v>7.5</v>
      </c>
      <c r="J197" s="45">
        <v>14935</v>
      </c>
      <c r="K197" s="45">
        <v>1420</v>
      </c>
      <c r="L197" s="45">
        <v>286</v>
      </c>
      <c r="M197" s="27">
        <v>57.472012426685268</v>
      </c>
      <c r="N197" s="27">
        <v>11544.2</v>
      </c>
      <c r="O197" s="27">
        <v>7827.84</v>
      </c>
      <c r="P197" s="51">
        <f t="shared" si="3"/>
        <v>294224.03319999872</v>
      </c>
      <c r="Q197" s="51">
        <f>ABS(Table_7[[#This Row],[列1]]-Table_7[[#This Row],[Listing Price (USD)]])/Table_7[[#This Row],[Listing Price (USD)]]</f>
        <v>0.17792328190181328</v>
      </c>
      <c r="R197" s="51">
        <f>(Table_7[[#This Row],[列2]]+Q1164)/2</f>
        <v>0.40854945235166851</v>
      </c>
      <c r="S197" s="71"/>
    </row>
    <row r="198" spans="1:19" hidden="1" x14ac:dyDescent="0.45">
      <c r="A198" s="1" t="s">
        <v>197</v>
      </c>
      <c r="B198" s="2">
        <v>53</v>
      </c>
      <c r="C198" s="19">
        <v>53</v>
      </c>
      <c r="D198" s="3" t="s">
        <v>460</v>
      </c>
      <c r="E198" s="2" t="s">
        <v>46</v>
      </c>
      <c r="F198" s="55">
        <v>236875</v>
      </c>
      <c r="G198" s="15">
        <v>2011</v>
      </c>
      <c r="H198" s="45">
        <v>15.7</v>
      </c>
      <c r="I198" s="45">
        <v>7.5</v>
      </c>
      <c r="J198" s="45">
        <v>14935</v>
      </c>
      <c r="K198" s="45">
        <v>1420</v>
      </c>
      <c r="L198" s="45">
        <v>286</v>
      </c>
      <c r="M198" s="27">
        <v>57.472012426685268</v>
      </c>
      <c r="N198" s="27">
        <v>11544.2</v>
      </c>
      <c r="O198" s="27">
        <v>7827.84</v>
      </c>
      <c r="P198" s="51">
        <f t="shared" si="3"/>
        <v>294224.03319999872</v>
      </c>
      <c r="Q198" s="51">
        <f>ABS(Table_7[[#This Row],[列1]]-Table_7[[#This Row],[Listing Price (USD)]])/Table_7[[#This Row],[Listing Price (USD)]]</f>
        <v>0.24210673646437456</v>
      </c>
      <c r="R198" s="51">
        <f>(Table_7[[#This Row],[列2]]+Q1165)/2</f>
        <v>0.6375753557813697</v>
      </c>
      <c r="S198" s="71"/>
    </row>
    <row r="199" spans="1:19" hidden="1" x14ac:dyDescent="0.45">
      <c r="A199" s="1" t="s">
        <v>197</v>
      </c>
      <c r="B199" s="2">
        <v>53</v>
      </c>
      <c r="C199" s="19">
        <v>53</v>
      </c>
      <c r="D199" s="3" t="s">
        <v>460</v>
      </c>
      <c r="E199" s="2" t="s">
        <v>46</v>
      </c>
      <c r="F199" s="55">
        <v>236866</v>
      </c>
      <c r="G199" s="15">
        <v>2011</v>
      </c>
      <c r="H199" s="45">
        <v>15.7</v>
      </c>
      <c r="I199" s="45">
        <v>7.5</v>
      </c>
      <c r="J199" s="45">
        <v>14935</v>
      </c>
      <c r="K199" s="45">
        <v>1420</v>
      </c>
      <c r="L199" s="45">
        <v>286</v>
      </c>
      <c r="M199" s="27">
        <v>57.472012426685268</v>
      </c>
      <c r="N199" s="27">
        <v>11544.2</v>
      </c>
      <c r="O199" s="27">
        <v>7827.84</v>
      </c>
      <c r="P199" s="51">
        <f t="shared" si="3"/>
        <v>294224.03319999872</v>
      </c>
      <c r="Q199" s="51">
        <f>ABS(Table_7[[#This Row],[列1]]-Table_7[[#This Row],[Listing Price (USD)]])/Table_7[[#This Row],[Listing Price (USD)]]</f>
        <v>0.24215393175887939</v>
      </c>
      <c r="R199" s="51">
        <f>(Table_7[[#This Row],[列2]]+Q1166)/2</f>
        <v>0.40177636185841781</v>
      </c>
      <c r="S199" s="71"/>
    </row>
    <row r="200" spans="1:19" hidden="1" x14ac:dyDescent="0.45">
      <c r="A200" s="1" t="s">
        <v>197</v>
      </c>
      <c r="B200" s="2">
        <v>53</v>
      </c>
      <c r="C200" s="19">
        <v>53</v>
      </c>
      <c r="D200" s="3" t="s">
        <v>460</v>
      </c>
      <c r="E200" s="2" t="s">
        <v>46</v>
      </c>
      <c r="F200" s="55">
        <v>229578</v>
      </c>
      <c r="G200" s="15">
        <v>2011</v>
      </c>
      <c r="H200" s="45">
        <v>15.7</v>
      </c>
      <c r="I200" s="45">
        <v>7.5</v>
      </c>
      <c r="J200" s="45">
        <v>14935</v>
      </c>
      <c r="K200" s="45">
        <v>1420</v>
      </c>
      <c r="L200" s="45">
        <v>286</v>
      </c>
      <c r="M200" s="27">
        <v>57.472012426685268</v>
      </c>
      <c r="N200" s="27">
        <v>11544.2</v>
      </c>
      <c r="O200" s="27">
        <v>7827.84</v>
      </c>
      <c r="P200" s="51">
        <f t="shared" si="3"/>
        <v>294224.03319999872</v>
      </c>
      <c r="Q200" s="51">
        <f>ABS(Table_7[[#This Row],[列1]]-Table_7[[#This Row],[Listing Price (USD)]])/Table_7[[#This Row],[Listing Price (USD)]]</f>
        <v>0.28158635932013837</v>
      </c>
      <c r="R200" s="51">
        <f>(Table_7[[#This Row],[列2]]+Q1167)/2</f>
        <v>0.4539066350658032</v>
      </c>
      <c r="S200" s="71"/>
    </row>
    <row r="201" spans="1:19" hidden="1" x14ac:dyDescent="0.45">
      <c r="A201" s="1" t="s">
        <v>197</v>
      </c>
      <c r="B201" s="2">
        <v>53</v>
      </c>
      <c r="C201" s="19">
        <v>53</v>
      </c>
      <c r="D201" s="3" t="s">
        <v>460</v>
      </c>
      <c r="E201" s="2" t="s">
        <v>46</v>
      </c>
      <c r="F201" s="55">
        <v>212572</v>
      </c>
      <c r="G201" s="15">
        <v>2011</v>
      </c>
      <c r="H201" s="45">
        <v>15.7</v>
      </c>
      <c r="I201" s="45">
        <v>7.5</v>
      </c>
      <c r="J201" s="45">
        <v>14935</v>
      </c>
      <c r="K201" s="45">
        <v>1420</v>
      </c>
      <c r="L201" s="45">
        <v>286</v>
      </c>
      <c r="M201" s="27">
        <v>57.472012426685268</v>
      </c>
      <c r="N201" s="27">
        <v>11544.2</v>
      </c>
      <c r="O201" s="27">
        <v>7827.84</v>
      </c>
      <c r="P201" s="51">
        <f t="shared" si="3"/>
        <v>294224.03319999872</v>
      </c>
      <c r="Q201" s="51">
        <f>ABS(Table_7[[#This Row],[列1]]-Table_7[[#This Row],[Listing Price (USD)]])/Table_7[[#This Row],[Listing Price (USD)]]</f>
        <v>0.38411471501420097</v>
      </c>
      <c r="R201" s="51">
        <f>(Table_7[[#This Row],[列2]]+Q1168)/2</f>
        <v>0.60083168268216347</v>
      </c>
      <c r="S201" s="71"/>
    </row>
    <row r="202" spans="1:19" hidden="1" x14ac:dyDescent="0.45">
      <c r="A202" s="1" t="s">
        <v>197</v>
      </c>
      <c r="B202" s="2">
        <v>53</v>
      </c>
      <c r="C202" s="19">
        <v>53</v>
      </c>
      <c r="D202" s="3" t="s">
        <v>460</v>
      </c>
      <c r="E202" s="2" t="s">
        <v>46</v>
      </c>
      <c r="F202" s="55">
        <v>200433</v>
      </c>
      <c r="G202" s="15">
        <v>2011</v>
      </c>
      <c r="H202" s="45">
        <v>15.7</v>
      </c>
      <c r="I202" s="45">
        <v>7.5</v>
      </c>
      <c r="J202" s="45">
        <v>14935</v>
      </c>
      <c r="K202" s="45">
        <v>1420</v>
      </c>
      <c r="L202" s="45">
        <v>286</v>
      </c>
      <c r="M202" s="27">
        <v>57.472012426685268</v>
      </c>
      <c r="N202" s="27">
        <v>11544.2</v>
      </c>
      <c r="O202" s="27">
        <v>7827.84</v>
      </c>
      <c r="P202" s="51">
        <f t="shared" si="3"/>
        <v>294224.03319999872</v>
      </c>
      <c r="Q202" s="51">
        <f>ABS(Table_7[[#This Row],[列1]]-Table_7[[#This Row],[Listing Price (USD)]])/Table_7[[#This Row],[Listing Price (USD)]]</f>
        <v>0.4679420714153793</v>
      </c>
      <c r="R202" s="51">
        <f>(Table_7[[#This Row],[列2]]+Q1169)/2</f>
        <v>0.6592868464810252</v>
      </c>
      <c r="S202" s="71"/>
    </row>
    <row r="203" spans="1:19" hidden="1" x14ac:dyDescent="0.45">
      <c r="A203" s="1" t="s">
        <v>197</v>
      </c>
      <c r="B203" s="2">
        <v>53</v>
      </c>
      <c r="C203" s="19">
        <v>53</v>
      </c>
      <c r="D203" s="3" t="s">
        <v>460</v>
      </c>
      <c r="E203" s="2" t="s">
        <v>46</v>
      </c>
      <c r="F203" s="55">
        <v>200425</v>
      </c>
      <c r="G203" s="15">
        <v>2011</v>
      </c>
      <c r="H203" s="45">
        <v>15.7</v>
      </c>
      <c r="I203" s="45">
        <v>7.5</v>
      </c>
      <c r="J203" s="45">
        <v>14935</v>
      </c>
      <c r="K203" s="45">
        <v>1420</v>
      </c>
      <c r="L203" s="45">
        <v>286</v>
      </c>
      <c r="M203" s="27">
        <v>57.472012426685268</v>
      </c>
      <c r="N203" s="27">
        <v>11544.2</v>
      </c>
      <c r="O203" s="27">
        <v>7827.84</v>
      </c>
      <c r="P203" s="51">
        <f t="shared" si="3"/>
        <v>294224.03319999872</v>
      </c>
      <c r="Q203" s="51">
        <f>ABS(Table_7[[#This Row],[列1]]-Table_7[[#This Row],[Listing Price (USD)]])/Table_7[[#This Row],[Listing Price (USD)]]</f>
        <v>0.46800066458774464</v>
      </c>
      <c r="R203" s="51">
        <f>(Table_7[[#This Row],[列2]]+Q1170)/2</f>
        <v>0.51745019428410977</v>
      </c>
      <c r="S203" s="71"/>
    </row>
    <row r="204" spans="1:19" hidden="1" x14ac:dyDescent="0.45">
      <c r="A204" s="1" t="s">
        <v>197</v>
      </c>
      <c r="B204" s="2">
        <v>53</v>
      </c>
      <c r="C204" s="19">
        <v>53</v>
      </c>
      <c r="D204" s="3" t="s">
        <v>460</v>
      </c>
      <c r="E204" s="2" t="s">
        <v>46</v>
      </c>
      <c r="F204" s="55">
        <v>199818</v>
      </c>
      <c r="G204" s="15">
        <v>2011</v>
      </c>
      <c r="H204" s="45">
        <v>15.7</v>
      </c>
      <c r="I204" s="45">
        <v>7.5</v>
      </c>
      <c r="J204" s="45">
        <v>14935</v>
      </c>
      <c r="K204" s="45">
        <v>1420</v>
      </c>
      <c r="L204" s="45">
        <v>286</v>
      </c>
      <c r="M204" s="27">
        <v>57.472012426685268</v>
      </c>
      <c r="N204" s="27">
        <v>11544.2</v>
      </c>
      <c r="O204" s="27">
        <v>7827.84</v>
      </c>
      <c r="P204" s="51">
        <f t="shared" si="3"/>
        <v>294224.03319999872</v>
      </c>
      <c r="Q204" s="51">
        <f>ABS(Table_7[[#This Row],[列1]]-Table_7[[#This Row],[Listing Price (USD)]])/Table_7[[#This Row],[Listing Price (USD)]]</f>
        <v>0.47246010469526634</v>
      </c>
      <c r="R204" s="51">
        <f>(Table_7[[#This Row],[列2]]+Q1171)/2</f>
        <v>0.77212781593758595</v>
      </c>
      <c r="S204" s="71"/>
    </row>
    <row r="205" spans="1:19" hidden="1" x14ac:dyDescent="0.45">
      <c r="A205" s="1" t="s">
        <v>197</v>
      </c>
      <c r="B205" s="2">
        <v>53</v>
      </c>
      <c r="C205" s="19">
        <v>53</v>
      </c>
      <c r="D205" s="3" t="s">
        <v>460</v>
      </c>
      <c r="E205" s="2" t="s">
        <v>46</v>
      </c>
      <c r="F205" s="55">
        <v>168850</v>
      </c>
      <c r="G205" s="15">
        <v>2011</v>
      </c>
      <c r="H205" s="45">
        <v>15.7</v>
      </c>
      <c r="I205" s="45">
        <v>7.5</v>
      </c>
      <c r="J205" s="45">
        <v>14935</v>
      </c>
      <c r="K205" s="45">
        <v>1420</v>
      </c>
      <c r="L205" s="45">
        <v>286</v>
      </c>
      <c r="M205" s="27">
        <v>57.472012426685268</v>
      </c>
      <c r="N205" s="27">
        <v>11544.2</v>
      </c>
      <c r="O205" s="27">
        <v>7827.84</v>
      </c>
      <c r="P205" s="51">
        <f t="shared" si="3"/>
        <v>294224.03319999872</v>
      </c>
      <c r="Q205" s="51">
        <f>ABS(Table_7[[#This Row],[列1]]-Table_7[[#This Row],[Listing Price (USD)]])/Table_7[[#This Row],[Listing Price (USD)]]</f>
        <v>0.74251722357120953</v>
      </c>
      <c r="R205" s="51">
        <f>(Table_7[[#This Row],[列2]]+Q1172)/2</f>
        <v>0.90719427765645322</v>
      </c>
      <c r="S205" s="71"/>
    </row>
    <row r="206" spans="1:19" hidden="1" x14ac:dyDescent="0.45">
      <c r="A206" s="1" t="s">
        <v>197</v>
      </c>
      <c r="B206" s="2">
        <v>53</v>
      </c>
      <c r="C206" s="19">
        <v>53</v>
      </c>
      <c r="D206" s="3" t="s">
        <v>460</v>
      </c>
      <c r="E206" s="2" t="s">
        <v>46</v>
      </c>
      <c r="F206" s="55">
        <v>413013</v>
      </c>
      <c r="G206" s="15">
        <v>2012</v>
      </c>
      <c r="H206" s="45">
        <v>15.7</v>
      </c>
      <c r="I206" s="45">
        <v>7.5</v>
      </c>
      <c r="J206" s="45">
        <v>14935</v>
      </c>
      <c r="K206" s="45">
        <v>1420</v>
      </c>
      <c r="L206" s="45">
        <v>286</v>
      </c>
      <c r="M206" s="27">
        <v>57.472012426685268</v>
      </c>
      <c r="N206" s="27">
        <v>11544.2</v>
      </c>
      <c r="O206" s="27">
        <v>7827.84</v>
      </c>
      <c r="P206" s="51">
        <f t="shared" si="3"/>
        <v>307171.73620000033</v>
      </c>
      <c r="Q206" s="51">
        <f>ABS(Table_7[[#This Row],[列1]]-Table_7[[#This Row],[Listing Price (USD)]])/Table_7[[#This Row],[Listing Price (USD)]]</f>
        <v>0.25626617999917595</v>
      </c>
      <c r="R206" s="51">
        <f>(Table_7[[#This Row],[列2]]+Q1173)/2</f>
        <v>0.41351824289619887</v>
      </c>
      <c r="S206" s="71"/>
    </row>
    <row r="207" spans="1:19" hidden="1" x14ac:dyDescent="0.45">
      <c r="A207" s="1" t="s">
        <v>197</v>
      </c>
      <c r="B207" s="2">
        <v>53</v>
      </c>
      <c r="C207" s="19">
        <v>53</v>
      </c>
      <c r="D207" s="3" t="s">
        <v>460</v>
      </c>
      <c r="E207" s="2" t="s">
        <v>46</v>
      </c>
      <c r="F207" s="55">
        <v>249023</v>
      </c>
      <c r="G207" s="15">
        <v>2012</v>
      </c>
      <c r="H207" s="45">
        <v>15.7</v>
      </c>
      <c r="I207" s="45">
        <v>7.5</v>
      </c>
      <c r="J207" s="45">
        <v>14935</v>
      </c>
      <c r="K207" s="45">
        <v>1420</v>
      </c>
      <c r="L207" s="45">
        <v>286</v>
      </c>
      <c r="M207" s="27">
        <v>57.472012426685268</v>
      </c>
      <c r="N207" s="27">
        <v>11544.2</v>
      </c>
      <c r="O207" s="27">
        <v>7827.84</v>
      </c>
      <c r="P207" s="51">
        <f t="shared" si="3"/>
        <v>307171.73620000033</v>
      </c>
      <c r="Q207" s="51">
        <f>ABS(Table_7[[#This Row],[列1]]-Table_7[[#This Row],[Listing Price (USD)]])/Table_7[[#This Row],[Listing Price (USD)]]</f>
        <v>0.23350749207904625</v>
      </c>
      <c r="R207" s="51">
        <f>(Table_7[[#This Row],[列2]]+Q1174)/2</f>
        <v>0.26569427280433611</v>
      </c>
      <c r="S207" s="71"/>
    </row>
    <row r="208" spans="1:19" hidden="1" x14ac:dyDescent="0.45">
      <c r="A208" s="1" t="s">
        <v>197</v>
      </c>
      <c r="B208" s="2">
        <v>53</v>
      </c>
      <c r="C208" s="19">
        <v>53</v>
      </c>
      <c r="D208" s="3" t="s">
        <v>460</v>
      </c>
      <c r="E208" s="2" t="s">
        <v>46</v>
      </c>
      <c r="F208" s="55">
        <v>230761</v>
      </c>
      <c r="G208" s="15">
        <v>2012</v>
      </c>
      <c r="H208" s="45">
        <v>15.7</v>
      </c>
      <c r="I208" s="45">
        <v>7.5</v>
      </c>
      <c r="J208" s="45">
        <v>14935</v>
      </c>
      <c r="K208" s="45">
        <v>1420</v>
      </c>
      <c r="L208" s="45">
        <v>286</v>
      </c>
      <c r="M208" s="27">
        <v>57.472012426685268</v>
      </c>
      <c r="N208" s="27">
        <v>11544.2</v>
      </c>
      <c r="O208" s="27">
        <v>7827.84</v>
      </c>
      <c r="P208" s="51">
        <f t="shared" si="3"/>
        <v>307171.73620000033</v>
      </c>
      <c r="Q208" s="51">
        <f>ABS(Table_7[[#This Row],[列1]]-Table_7[[#This Row],[Listing Price (USD)]])/Table_7[[#This Row],[Listing Price (USD)]]</f>
        <v>0.33112500032501302</v>
      </c>
      <c r="R208" s="51">
        <f>(Table_7[[#This Row],[列2]]+Q1175)/2</f>
        <v>0.53260576607704135</v>
      </c>
      <c r="S208" s="71"/>
    </row>
    <row r="209" spans="1:19" hidden="1" x14ac:dyDescent="0.45">
      <c r="A209" s="1" t="s">
        <v>197</v>
      </c>
      <c r="B209" s="2">
        <v>53</v>
      </c>
      <c r="C209" s="19">
        <v>53</v>
      </c>
      <c r="D209" s="3" t="s">
        <v>460</v>
      </c>
      <c r="E209" s="2" t="s">
        <v>46</v>
      </c>
      <c r="F209" s="55">
        <v>191930</v>
      </c>
      <c r="G209" s="15">
        <v>2012</v>
      </c>
      <c r="H209" s="45">
        <v>15.7</v>
      </c>
      <c r="I209" s="45">
        <v>7.5</v>
      </c>
      <c r="J209" s="45">
        <v>14935</v>
      </c>
      <c r="K209" s="45">
        <v>1420</v>
      </c>
      <c r="L209" s="45">
        <v>286</v>
      </c>
      <c r="M209" s="27">
        <v>57.472012426685268</v>
      </c>
      <c r="N209" s="27">
        <v>11544.2</v>
      </c>
      <c r="O209" s="27">
        <v>7827.84</v>
      </c>
      <c r="P209" s="51">
        <f t="shared" si="3"/>
        <v>307171.73620000033</v>
      </c>
      <c r="Q209" s="51">
        <f>ABS(Table_7[[#This Row],[列1]]-Table_7[[#This Row],[Listing Price (USD)]])/Table_7[[#This Row],[Listing Price (USD)]]</f>
        <v>0.60043628510394587</v>
      </c>
      <c r="R209" s="51">
        <f>(Table_7[[#This Row],[列2]]+Q1176)/2</f>
        <v>0.58651287547682207</v>
      </c>
      <c r="S209" s="71"/>
    </row>
    <row r="210" spans="1:19" hidden="1" x14ac:dyDescent="0.45">
      <c r="A210" s="1" t="s">
        <v>197</v>
      </c>
      <c r="B210" s="2">
        <v>53</v>
      </c>
      <c r="C210" s="19">
        <v>53</v>
      </c>
      <c r="D210" s="3" t="s">
        <v>460</v>
      </c>
      <c r="E210" s="2" t="s">
        <v>46</v>
      </c>
      <c r="F210" s="55">
        <v>191922</v>
      </c>
      <c r="G210" s="15">
        <v>2012</v>
      </c>
      <c r="H210" s="45">
        <v>15.7</v>
      </c>
      <c r="I210" s="45">
        <v>7.5</v>
      </c>
      <c r="J210" s="45">
        <v>14935</v>
      </c>
      <c r="K210" s="45">
        <v>1420</v>
      </c>
      <c r="L210" s="45">
        <v>286</v>
      </c>
      <c r="M210" s="27">
        <v>57.472012426685268</v>
      </c>
      <c r="N210" s="27">
        <v>11544.2</v>
      </c>
      <c r="O210" s="27">
        <v>7827.84</v>
      </c>
      <c r="P210" s="51">
        <f t="shared" si="3"/>
        <v>307171.73620000033</v>
      </c>
      <c r="Q210" s="51">
        <f>ABS(Table_7[[#This Row],[列1]]-Table_7[[#This Row],[Listing Price (USD)]])/Table_7[[#This Row],[Listing Price (USD)]]</f>
        <v>0.60050299705088694</v>
      </c>
      <c r="R210" s="51">
        <f>(Table_7[[#This Row],[列2]]+Q1177)/2</f>
        <v>0.42319579189372003</v>
      </c>
      <c r="S210" s="71"/>
    </row>
    <row r="211" spans="1:19" hidden="1" x14ac:dyDescent="0.45">
      <c r="A211" s="1" t="s">
        <v>197</v>
      </c>
      <c r="B211" s="2">
        <v>53</v>
      </c>
      <c r="C211" s="19">
        <v>53</v>
      </c>
      <c r="D211" s="3" t="s">
        <v>460</v>
      </c>
      <c r="E211" s="2" t="s">
        <v>46</v>
      </c>
      <c r="F211" s="55">
        <v>230792</v>
      </c>
      <c r="G211" s="15">
        <v>2013</v>
      </c>
      <c r="H211" s="45">
        <v>15.7</v>
      </c>
      <c r="I211" s="45">
        <v>7.5</v>
      </c>
      <c r="J211" s="45">
        <v>14935</v>
      </c>
      <c r="K211" s="45">
        <v>1420</v>
      </c>
      <c r="L211" s="45">
        <v>286</v>
      </c>
      <c r="M211" s="27">
        <v>57.472012426685268</v>
      </c>
      <c r="N211" s="27">
        <v>11544.2</v>
      </c>
      <c r="O211" s="27">
        <v>7827.84</v>
      </c>
      <c r="P211" s="51">
        <f t="shared" si="3"/>
        <v>320119.43919999822</v>
      </c>
      <c r="Q211" s="51">
        <f>ABS(Table_7[[#This Row],[列1]]-Table_7[[#This Row],[Listing Price (USD)]])/Table_7[[#This Row],[Listing Price (USD)]]</f>
        <v>0.38704738119171472</v>
      </c>
      <c r="R211" s="51">
        <f>(Table_7[[#This Row],[列2]]+Q1178)/2</f>
        <v>0.3181677119923268</v>
      </c>
      <c r="S211" s="71"/>
    </row>
    <row r="212" spans="1:19" hidden="1" x14ac:dyDescent="0.45">
      <c r="A212" s="1" t="s">
        <v>197</v>
      </c>
      <c r="B212" s="2">
        <v>53</v>
      </c>
      <c r="C212" s="19">
        <v>53</v>
      </c>
      <c r="D212" s="3" t="s">
        <v>460</v>
      </c>
      <c r="E212" s="2" t="s">
        <v>46</v>
      </c>
      <c r="F212" s="55">
        <v>218645</v>
      </c>
      <c r="G212" s="15">
        <v>2013</v>
      </c>
      <c r="H212" s="45">
        <v>15.7</v>
      </c>
      <c r="I212" s="45">
        <v>7.5</v>
      </c>
      <c r="J212" s="45">
        <v>14935</v>
      </c>
      <c r="K212" s="45">
        <v>1420</v>
      </c>
      <c r="L212" s="45">
        <v>286</v>
      </c>
      <c r="M212" s="27">
        <v>57.472012426685268</v>
      </c>
      <c r="N212" s="27">
        <v>11544.2</v>
      </c>
      <c r="O212" s="27">
        <v>7827.84</v>
      </c>
      <c r="P212" s="51">
        <f t="shared" si="3"/>
        <v>320119.43919999822</v>
      </c>
      <c r="Q212" s="51">
        <f>ABS(Table_7[[#This Row],[列1]]-Table_7[[#This Row],[Listing Price (USD)]])/Table_7[[#This Row],[Listing Price (USD)]]</f>
        <v>0.46410592147086932</v>
      </c>
      <c r="R212" s="51">
        <f>(Table_7[[#This Row],[列2]]+Q1179)/2</f>
        <v>0.46359323191581259</v>
      </c>
      <c r="S212" s="71"/>
    </row>
    <row r="213" spans="1:19" hidden="1" x14ac:dyDescent="0.45">
      <c r="A213" s="1" t="s">
        <v>197</v>
      </c>
      <c r="B213" s="2">
        <v>53</v>
      </c>
      <c r="C213" s="19">
        <v>53</v>
      </c>
      <c r="D213" s="3" t="s">
        <v>460</v>
      </c>
      <c r="E213" s="2" t="s">
        <v>178</v>
      </c>
      <c r="F213" s="55">
        <v>334055</v>
      </c>
      <c r="G213" s="15">
        <v>2014</v>
      </c>
      <c r="H213" s="45">
        <v>15.7</v>
      </c>
      <c r="I213" s="45">
        <v>7.5</v>
      </c>
      <c r="J213" s="45">
        <v>14935</v>
      </c>
      <c r="K213" s="45">
        <v>1420</v>
      </c>
      <c r="L213" s="45">
        <v>286</v>
      </c>
      <c r="M213" s="27">
        <v>25.00844888635066</v>
      </c>
      <c r="N213" s="27">
        <v>23538.3</v>
      </c>
      <c r="O213" s="27">
        <v>179.95</v>
      </c>
      <c r="P213" s="51">
        <f t="shared" si="3"/>
        <v>355328.19180000125</v>
      </c>
      <c r="Q213" s="51">
        <f>ABS(Table_7[[#This Row],[列1]]-Table_7[[#This Row],[Listing Price (USD)]])/Table_7[[#This Row],[Listing Price (USD)]]</f>
        <v>6.3681704509740172E-2</v>
      </c>
      <c r="R213" s="51">
        <f>(Table_7[[#This Row],[列2]]+Q1180)/2</f>
        <v>0.44715297976169055</v>
      </c>
      <c r="S213" s="71"/>
    </row>
    <row r="214" spans="1:19" hidden="1" x14ac:dyDescent="0.45">
      <c r="A214" s="1" t="s">
        <v>197</v>
      </c>
      <c r="B214" s="2">
        <v>53</v>
      </c>
      <c r="C214" s="19">
        <v>53</v>
      </c>
      <c r="D214" s="3" t="s">
        <v>460</v>
      </c>
      <c r="E214" s="2" t="s">
        <v>497</v>
      </c>
      <c r="F214" s="55">
        <v>341932</v>
      </c>
      <c r="G214" s="15">
        <v>2011</v>
      </c>
      <c r="H214" s="45">
        <v>15.7</v>
      </c>
      <c r="I214" s="45">
        <v>7.5</v>
      </c>
      <c r="J214" s="45">
        <v>14935</v>
      </c>
      <c r="K214" s="45">
        <v>1420</v>
      </c>
      <c r="L214" s="45">
        <v>286</v>
      </c>
      <c r="M214" s="27">
        <v>355.22244950521105</v>
      </c>
      <c r="N214" s="27">
        <v>43416.800000000003</v>
      </c>
      <c r="O214" s="27">
        <v>7648.5</v>
      </c>
      <c r="P214" s="51">
        <f t="shared" si="3"/>
        <v>353379.57879999949</v>
      </c>
      <c r="Q214" s="51">
        <f>ABS(Table_7[[#This Row],[列1]]-Table_7[[#This Row],[Listing Price (USD)]])/Table_7[[#This Row],[Listing Price (USD)]]</f>
        <v>3.3479109296583806E-2</v>
      </c>
      <c r="R214" s="51">
        <f>(Table_7[[#This Row],[列2]]+Q1181)/2</f>
        <v>0.23614517048998501</v>
      </c>
      <c r="S214" s="71"/>
    </row>
    <row r="215" spans="1:19" hidden="1" x14ac:dyDescent="0.45">
      <c r="A215" s="1" t="s">
        <v>197</v>
      </c>
      <c r="B215" s="2">
        <v>53</v>
      </c>
      <c r="C215" s="19">
        <v>53</v>
      </c>
      <c r="D215" s="3" t="s">
        <v>460</v>
      </c>
      <c r="E215" s="2" t="s">
        <v>3</v>
      </c>
      <c r="F215" s="55">
        <v>218645</v>
      </c>
      <c r="G215" s="15">
        <v>2010</v>
      </c>
      <c r="H215" s="45">
        <v>15.7</v>
      </c>
      <c r="I215" s="45">
        <v>7.5</v>
      </c>
      <c r="J215" s="45">
        <v>14935</v>
      </c>
      <c r="K215" s="45">
        <v>1420</v>
      </c>
      <c r="L215" s="45">
        <v>286</v>
      </c>
      <c r="M215" s="27">
        <v>2639.0087016482562</v>
      </c>
      <c r="N215" s="27">
        <v>30468.7</v>
      </c>
      <c r="O215" s="27">
        <v>62827.83</v>
      </c>
      <c r="P215" s="51">
        <f t="shared" si="3"/>
        <v>316400.20219999849</v>
      </c>
      <c r="Q215" s="51">
        <f>ABS(Table_7[[#This Row],[列1]]-Table_7[[#This Row],[Listing Price (USD)]])/Table_7[[#This Row],[Listing Price (USD)]]</f>
        <v>0.44709553019734494</v>
      </c>
      <c r="R215" s="51">
        <f>(Table_7[[#This Row],[列2]]+Q1182)/2</f>
        <v>0.33030410930001697</v>
      </c>
      <c r="S215" s="71"/>
    </row>
    <row r="216" spans="1:19" hidden="1" x14ac:dyDescent="0.45">
      <c r="A216" s="1" t="s">
        <v>197</v>
      </c>
      <c r="B216" s="2">
        <v>53</v>
      </c>
      <c r="C216" s="19">
        <v>53</v>
      </c>
      <c r="D216" s="3" t="s">
        <v>460</v>
      </c>
      <c r="E216" s="2" t="s">
        <v>3</v>
      </c>
      <c r="F216" s="55">
        <v>267233</v>
      </c>
      <c r="G216" s="15">
        <v>2011</v>
      </c>
      <c r="H216" s="45">
        <v>15.7</v>
      </c>
      <c r="I216" s="45">
        <v>7.5</v>
      </c>
      <c r="J216" s="45">
        <v>14935</v>
      </c>
      <c r="K216" s="45">
        <v>1420</v>
      </c>
      <c r="L216" s="45">
        <v>286</v>
      </c>
      <c r="M216" s="27">
        <v>2639.0087016482562</v>
      </c>
      <c r="N216" s="27">
        <v>30468.7</v>
      </c>
      <c r="O216" s="27">
        <v>62827.83</v>
      </c>
      <c r="P216" s="51">
        <f t="shared" si="3"/>
        <v>329347.9052000001</v>
      </c>
      <c r="Q216" s="51">
        <f>ABS(Table_7[[#This Row],[列1]]-Table_7[[#This Row],[Listing Price (USD)]])/Table_7[[#This Row],[Listing Price (USD)]]</f>
        <v>0.23243725587782982</v>
      </c>
      <c r="R216" s="51">
        <f>(Table_7[[#This Row],[列2]]+Q1183)/2</f>
        <v>0.11891201355275431</v>
      </c>
      <c r="S216" s="71"/>
    </row>
    <row r="217" spans="1:19" hidden="1" x14ac:dyDescent="0.45">
      <c r="A217" s="1" t="s">
        <v>197</v>
      </c>
      <c r="B217" s="2">
        <v>53</v>
      </c>
      <c r="C217" s="19">
        <v>53</v>
      </c>
      <c r="D217" s="3" t="s">
        <v>460</v>
      </c>
      <c r="E217" s="2" t="s">
        <v>25</v>
      </c>
      <c r="F217" s="55">
        <v>224719</v>
      </c>
      <c r="G217" s="15">
        <v>2010</v>
      </c>
      <c r="H217" s="45">
        <v>15.7</v>
      </c>
      <c r="I217" s="45">
        <v>7.5</v>
      </c>
      <c r="J217" s="45">
        <v>14935</v>
      </c>
      <c r="K217" s="45">
        <v>1420</v>
      </c>
      <c r="L217" s="45">
        <v>286</v>
      </c>
      <c r="M217" s="27">
        <v>188.92599593680674</v>
      </c>
      <c r="N217" s="27">
        <v>16779.7</v>
      </c>
      <c r="O217" s="27">
        <v>1073.48</v>
      </c>
      <c r="P217" s="51">
        <f t="shared" si="3"/>
        <v>290993.41819999664</v>
      </c>
      <c r="Q217" s="51">
        <f>ABS(Table_7[[#This Row],[列1]]-Table_7[[#This Row],[Listing Price (USD)]])/Table_7[[#This Row],[Listing Price (USD)]]</f>
        <v>0.29492129370456721</v>
      </c>
      <c r="R217" s="51">
        <f>(Table_7[[#This Row],[列2]]+Q1184)/2</f>
        <v>0.32875270158913444</v>
      </c>
      <c r="S217" s="71"/>
    </row>
    <row r="218" spans="1:19" hidden="1" x14ac:dyDescent="0.45">
      <c r="A218" s="1" t="s">
        <v>197</v>
      </c>
      <c r="B218" s="2">
        <v>53</v>
      </c>
      <c r="C218" s="19">
        <v>53</v>
      </c>
      <c r="D218" s="3" t="s">
        <v>460</v>
      </c>
      <c r="E218" s="2" t="s">
        <v>25</v>
      </c>
      <c r="F218" s="55">
        <v>199218</v>
      </c>
      <c r="G218" s="15">
        <v>2010</v>
      </c>
      <c r="H218" s="45">
        <v>15.7</v>
      </c>
      <c r="I218" s="45">
        <v>7.5</v>
      </c>
      <c r="J218" s="45">
        <v>14935</v>
      </c>
      <c r="K218" s="45">
        <v>1420</v>
      </c>
      <c r="L218" s="45">
        <v>286</v>
      </c>
      <c r="M218" s="27">
        <v>188.92599593680674</v>
      </c>
      <c r="N218" s="27">
        <v>16779.7</v>
      </c>
      <c r="O218" s="27">
        <v>1073.48</v>
      </c>
      <c r="P218" s="51">
        <f t="shared" si="3"/>
        <v>290993.41819999664</v>
      </c>
      <c r="Q218" s="51">
        <f>ABS(Table_7[[#This Row],[列1]]-Table_7[[#This Row],[Listing Price (USD)]])/Table_7[[#This Row],[Listing Price (USD)]]</f>
        <v>0.46067834332237367</v>
      </c>
      <c r="R218" s="51">
        <f>(Table_7[[#This Row],[列2]]+Q1185)/2</f>
        <v>0.23446460682762385</v>
      </c>
      <c r="S218" s="71"/>
    </row>
    <row r="219" spans="1:19" hidden="1" x14ac:dyDescent="0.45">
      <c r="A219" s="1" t="s">
        <v>197</v>
      </c>
      <c r="B219" s="2">
        <v>53</v>
      </c>
      <c r="C219" s="19">
        <v>53</v>
      </c>
      <c r="D219" s="3" t="s">
        <v>460</v>
      </c>
      <c r="E219" s="2" t="s">
        <v>25</v>
      </c>
      <c r="F219" s="55">
        <v>199210</v>
      </c>
      <c r="G219" s="15">
        <v>2010</v>
      </c>
      <c r="H219" s="45">
        <v>15.7</v>
      </c>
      <c r="I219" s="45">
        <v>7.5</v>
      </c>
      <c r="J219" s="45">
        <v>14935</v>
      </c>
      <c r="K219" s="45">
        <v>1420</v>
      </c>
      <c r="L219" s="45">
        <v>286</v>
      </c>
      <c r="M219" s="27">
        <v>188.92599593680674</v>
      </c>
      <c r="N219" s="27">
        <v>16779.7</v>
      </c>
      <c r="O219" s="27">
        <v>1073.48</v>
      </c>
      <c r="P219" s="51">
        <f t="shared" si="3"/>
        <v>290993.41819999664</v>
      </c>
      <c r="Q219" s="51">
        <f>ABS(Table_7[[#This Row],[列1]]-Table_7[[#This Row],[Listing Price (USD)]])/Table_7[[#This Row],[Listing Price (USD)]]</f>
        <v>0.46073700215850932</v>
      </c>
      <c r="R219" s="51">
        <f>(Table_7[[#This Row],[列2]]+Q1186)/2</f>
        <v>0.58560416572572893</v>
      </c>
      <c r="S219" s="71"/>
    </row>
    <row r="220" spans="1:19" hidden="1" x14ac:dyDescent="0.45">
      <c r="A220" s="1" t="s">
        <v>197</v>
      </c>
      <c r="B220" s="2">
        <v>53</v>
      </c>
      <c r="C220" s="19">
        <v>53</v>
      </c>
      <c r="D220" s="3" t="s">
        <v>460</v>
      </c>
      <c r="E220" s="2" t="s">
        <v>25</v>
      </c>
      <c r="F220" s="55">
        <v>194359</v>
      </c>
      <c r="G220" s="15">
        <v>2010</v>
      </c>
      <c r="H220" s="45">
        <v>15.7</v>
      </c>
      <c r="I220" s="45">
        <v>7.5</v>
      </c>
      <c r="J220" s="45">
        <v>14935</v>
      </c>
      <c r="K220" s="45">
        <v>1420</v>
      </c>
      <c r="L220" s="45">
        <v>286</v>
      </c>
      <c r="M220" s="27">
        <v>188.92599593680674</v>
      </c>
      <c r="N220" s="27">
        <v>16779.7</v>
      </c>
      <c r="O220" s="27">
        <v>1073.48</v>
      </c>
      <c r="P220" s="51">
        <f t="shared" si="3"/>
        <v>290993.41819999664</v>
      </c>
      <c r="Q220" s="51">
        <f>ABS(Table_7[[#This Row],[列1]]-Table_7[[#This Row],[Listing Price (USD)]])/Table_7[[#This Row],[Listing Price (USD)]]</f>
        <v>0.4971954897894959</v>
      </c>
      <c r="R220" s="51">
        <f>(Table_7[[#This Row],[列2]]+Q1187)/2</f>
        <v>0.35715400328402669</v>
      </c>
      <c r="S220" s="71"/>
    </row>
    <row r="221" spans="1:19" hidden="1" x14ac:dyDescent="0.45">
      <c r="A221" s="1" t="s">
        <v>197</v>
      </c>
      <c r="B221" s="2">
        <v>53</v>
      </c>
      <c r="C221" s="19">
        <v>53</v>
      </c>
      <c r="D221" s="3" t="s">
        <v>460</v>
      </c>
      <c r="E221" s="2" t="s">
        <v>25</v>
      </c>
      <c r="F221" s="55">
        <v>194351</v>
      </c>
      <c r="G221" s="15">
        <v>2010</v>
      </c>
      <c r="H221" s="45">
        <v>15.7</v>
      </c>
      <c r="I221" s="45">
        <v>7.5</v>
      </c>
      <c r="J221" s="45">
        <v>14935</v>
      </c>
      <c r="K221" s="45">
        <v>1420</v>
      </c>
      <c r="L221" s="45">
        <v>286</v>
      </c>
      <c r="M221" s="27">
        <v>188.92599593680674</v>
      </c>
      <c r="N221" s="27">
        <v>16779.7</v>
      </c>
      <c r="O221" s="27">
        <v>1073.48</v>
      </c>
      <c r="P221" s="51">
        <f t="shared" si="3"/>
        <v>290993.41819999664</v>
      </c>
      <c r="Q221" s="51">
        <f>ABS(Table_7[[#This Row],[列1]]-Table_7[[#This Row],[Listing Price (USD)]])/Table_7[[#This Row],[Listing Price (USD)]]</f>
        <v>0.49725711830655173</v>
      </c>
      <c r="R221" s="51">
        <f>(Table_7[[#This Row],[列2]]+Q1188)/2</f>
        <v>0.42764971141663238</v>
      </c>
      <c r="S221" s="71"/>
    </row>
    <row r="222" spans="1:19" hidden="1" x14ac:dyDescent="0.45">
      <c r="A222" s="1" t="s">
        <v>197</v>
      </c>
      <c r="B222" s="2">
        <v>53</v>
      </c>
      <c r="C222" s="19">
        <v>53</v>
      </c>
      <c r="D222" s="3" t="s">
        <v>460</v>
      </c>
      <c r="E222" s="2" t="s">
        <v>25</v>
      </c>
      <c r="F222" s="55">
        <v>188278</v>
      </c>
      <c r="G222" s="15">
        <v>2010</v>
      </c>
      <c r="H222" s="45">
        <v>15.7</v>
      </c>
      <c r="I222" s="45">
        <v>7.5</v>
      </c>
      <c r="J222" s="45">
        <v>14935</v>
      </c>
      <c r="K222" s="45">
        <v>1420</v>
      </c>
      <c r="L222" s="45">
        <v>286</v>
      </c>
      <c r="M222" s="27">
        <v>188.92599593680674</v>
      </c>
      <c r="N222" s="27">
        <v>16779.7</v>
      </c>
      <c r="O222" s="27">
        <v>1073.48</v>
      </c>
      <c r="P222" s="51">
        <f t="shared" si="3"/>
        <v>290993.41819999664</v>
      </c>
      <c r="Q222" s="51">
        <f>ABS(Table_7[[#This Row],[列1]]-Table_7[[#This Row],[Listing Price (USD)]])/Table_7[[#This Row],[Listing Price (USD)]]</f>
        <v>0.54555188710309566</v>
      </c>
      <c r="R222" s="51">
        <f>(Table_7[[#This Row],[列2]]+Q1189)/2</f>
        <v>0.2885877970868857</v>
      </c>
      <c r="S222" s="71"/>
    </row>
    <row r="223" spans="1:19" hidden="1" x14ac:dyDescent="0.45">
      <c r="A223" s="1" t="s">
        <v>197</v>
      </c>
      <c r="B223" s="2">
        <v>53</v>
      </c>
      <c r="C223" s="19">
        <v>53</v>
      </c>
      <c r="D223" s="3" t="s">
        <v>460</v>
      </c>
      <c r="E223" s="2" t="s">
        <v>25</v>
      </c>
      <c r="F223" s="55">
        <v>326766</v>
      </c>
      <c r="G223" s="15">
        <v>2011</v>
      </c>
      <c r="H223" s="45">
        <v>15.7</v>
      </c>
      <c r="I223" s="45">
        <v>7.5</v>
      </c>
      <c r="J223" s="45">
        <v>14935</v>
      </c>
      <c r="K223" s="45">
        <v>1420</v>
      </c>
      <c r="L223" s="45">
        <v>286</v>
      </c>
      <c r="M223" s="27">
        <v>188.92599593680674</v>
      </c>
      <c r="N223" s="27">
        <v>16779.7</v>
      </c>
      <c r="O223" s="27">
        <v>1073.48</v>
      </c>
      <c r="P223" s="51">
        <f t="shared" si="3"/>
        <v>303941.12119999825</v>
      </c>
      <c r="Q223" s="51">
        <f>ABS(Table_7[[#This Row],[列1]]-Table_7[[#This Row],[Listing Price (USD)]])/Table_7[[#This Row],[Listing Price (USD)]]</f>
        <v>6.9850837602448701E-2</v>
      </c>
      <c r="R223" s="51">
        <f>(Table_7[[#This Row],[列2]]+Q1190)/2</f>
        <v>0.18943693333946557</v>
      </c>
      <c r="S223" s="71"/>
    </row>
    <row r="224" spans="1:19" hidden="1" x14ac:dyDescent="0.45">
      <c r="A224" s="1" t="s">
        <v>197</v>
      </c>
      <c r="B224" s="2">
        <v>53</v>
      </c>
      <c r="C224" s="19">
        <v>53</v>
      </c>
      <c r="D224" s="3" t="s">
        <v>460</v>
      </c>
      <c r="E224" s="2" t="s">
        <v>25</v>
      </c>
      <c r="F224" s="55">
        <v>176138</v>
      </c>
      <c r="G224" s="15">
        <v>2011</v>
      </c>
      <c r="H224" s="45">
        <v>15.7</v>
      </c>
      <c r="I224" s="45">
        <v>7.5</v>
      </c>
      <c r="J224" s="45">
        <v>14935</v>
      </c>
      <c r="K224" s="45">
        <v>1420</v>
      </c>
      <c r="L224" s="45">
        <v>286</v>
      </c>
      <c r="M224" s="27">
        <v>188.92599593680674</v>
      </c>
      <c r="N224" s="27">
        <v>16779.7</v>
      </c>
      <c r="O224" s="27">
        <v>1073.48</v>
      </c>
      <c r="P224" s="51">
        <f t="shared" si="3"/>
        <v>303941.12119999825</v>
      </c>
      <c r="Q224" s="51">
        <f>ABS(Table_7[[#This Row],[列1]]-Table_7[[#This Row],[Listing Price (USD)]])/Table_7[[#This Row],[Listing Price (USD)]]</f>
        <v>0.72558517298935066</v>
      </c>
      <c r="R224" s="51">
        <f>(Table_7[[#This Row],[列2]]+Q1191)/2</f>
        <v>0.51028389144107811</v>
      </c>
      <c r="S224" s="71"/>
    </row>
    <row r="225" spans="1:19" hidden="1" x14ac:dyDescent="0.45">
      <c r="A225" s="1" t="s">
        <v>197</v>
      </c>
      <c r="B225" s="2">
        <v>53</v>
      </c>
      <c r="C225" s="19">
        <v>53</v>
      </c>
      <c r="D225" s="3" t="s">
        <v>460</v>
      </c>
      <c r="E225" s="2" t="s">
        <v>25</v>
      </c>
      <c r="F225" s="55">
        <v>236866</v>
      </c>
      <c r="G225" s="15">
        <v>2013</v>
      </c>
      <c r="H225" s="45">
        <v>15.7</v>
      </c>
      <c r="I225" s="45">
        <v>7.5</v>
      </c>
      <c r="J225" s="45">
        <v>14935</v>
      </c>
      <c r="K225" s="45">
        <v>1420</v>
      </c>
      <c r="L225" s="45">
        <v>286</v>
      </c>
      <c r="M225" s="27">
        <v>188.92599593680674</v>
      </c>
      <c r="N225" s="27">
        <v>16779.7</v>
      </c>
      <c r="O225" s="27">
        <v>1073.48</v>
      </c>
      <c r="P225" s="51">
        <f t="shared" si="3"/>
        <v>329836.52719999774</v>
      </c>
      <c r="Q225" s="51">
        <f>ABS(Table_7[[#This Row],[列1]]-Table_7[[#This Row],[Listing Price (USD)]])/Table_7[[#This Row],[Listing Price (USD)]]</f>
        <v>0.39250262680164205</v>
      </c>
      <c r="R225" s="51">
        <f>(Table_7[[#This Row],[列2]]+Q1192)/2</f>
        <v>0.28994733518539378</v>
      </c>
      <c r="S225" s="71"/>
    </row>
    <row r="226" spans="1:19" hidden="1" x14ac:dyDescent="0.45">
      <c r="A226" s="1" t="s">
        <v>197</v>
      </c>
      <c r="B226" s="2">
        <v>53</v>
      </c>
      <c r="C226" s="19">
        <v>53</v>
      </c>
      <c r="D226" s="3" t="s">
        <v>460</v>
      </c>
      <c r="E226" s="2" t="s">
        <v>35</v>
      </c>
      <c r="F226" s="55">
        <v>340069</v>
      </c>
      <c r="G226" s="15">
        <v>2010</v>
      </c>
      <c r="H226" s="45">
        <v>15.7</v>
      </c>
      <c r="I226" s="45">
        <v>7.5</v>
      </c>
      <c r="J226" s="45">
        <v>14935</v>
      </c>
      <c r="K226" s="45">
        <v>1420</v>
      </c>
      <c r="L226" s="45">
        <v>286</v>
      </c>
      <c r="M226" s="27">
        <v>1896.75530151814</v>
      </c>
      <c r="N226" s="27">
        <v>24592.6</v>
      </c>
      <c r="O226" s="27">
        <v>42421.33</v>
      </c>
      <c r="P226" s="51">
        <f t="shared" si="3"/>
        <v>305494.16059999837</v>
      </c>
      <c r="Q226" s="51">
        <f>ABS(Table_7[[#This Row],[列1]]-Table_7[[#This Row],[Listing Price (USD)]])/Table_7[[#This Row],[Listing Price (USD)]]</f>
        <v>0.10167007107381627</v>
      </c>
      <c r="R226" s="51">
        <f>(Table_7[[#This Row],[列2]]+Q1193)/2</f>
        <v>0.1092027085500408</v>
      </c>
      <c r="S226" s="71"/>
    </row>
    <row r="227" spans="1:19" hidden="1" x14ac:dyDescent="0.45">
      <c r="A227" s="1" t="s">
        <v>197</v>
      </c>
      <c r="B227" s="2">
        <v>53</v>
      </c>
      <c r="C227" s="19">
        <v>53</v>
      </c>
      <c r="D227" s="3" t="s">
        <v>460</v>
      </c>
      <c r="E227" s="2" t="s">
        <v>35</v>
      </c>
      <c r="F227" s="55">
        <v>370482</v>
      </c>
      <c r="G227" s="15">
        <v>2015</v>
      </c>
      <c r="H227" s="45">
        <v>15.7</v>
      </c>
      <c r="I227" s="45">
        <v>7.5</v>
      </c>
      <c r="J227" s="45">
        <v>14935</v>
      </c>
      <c r="K227" s="45">
        <v>1420</v>
      </c>
      <c r="L227" s="45">
        <v>286</v>
      </c>
      <c r="M227" s="27">
        <v>1896.75530151814</v>
      </c>
      <c r="N227" s="27">
        <v>24592.6</v>
      </c>
      <c r="O227" s="27">
        <v>42421.33</v>
      </c>
      <c r="P227" s="51">
        <f t="shared" si="3"/>
        <v>370232.67559999897</v>
      </c>
      <c r="Q227" s="51">
        <f>ABS(Table_7[[#This Row],[列1]]-Table_7[[#This Row],[Listing Price (USD)]])/Table_7[[#This Row],[Listing Price (USD)]]</f>
        <v>6.7297304592674103E-4</v>
      </c>
      <c r="R227" s="51">
        <f>(Table_7[[#This Row],[列2]]+Q1194)/2</f>
        <v>2.0158504844136633E-2</v>
      </c>
      <c r="S227" s="71"/>
    </row>
    <row r="228" spans="1:19" hidden="1" x14ac:dyDescent="0.45">
      <c r="A228" s="1" t="s">
        <v>197</v>
      </c>
      <c r="B228" s="2">
        <v>53</v>
      </c>
      <c r="C228" s="19">
        <v>53</v>
      </c>
      <c r="D228" s="3" t="s">
        <v>460</v>
      </c>
      <c r="E228" s="2" t="s">
        <v>239</v>
      </c>
      <c r="F228" s="55">
        <v>255086</v>
      </c>
      <c r="G228" s="15">
        <v>2010</v>
      </c>
      <c r="H228" s="45">
        <v>15.7</v>
      </c>
      <c r="I228" s="45">
        <v>7.5</v>
      </c>
      <c r="J228" s="45">
        <v>14935</v>
      </c>
      <c r="K228" s="45">
        <v>1420</v>
      </c>
      <c r="L228" s="45">
        <v>286</v>
      </c>
      <c r="M228" s="27">
        <v>229.03186052077729</v>
      </c>
      <c r="N228" s="27">
        <v>18683.400000000001</v>
      </c>
      <c r="O228" s="27">
        <v>3353.62</v>
      </c>
      <c r="P228" s="51">
        <f t="shared" si="3"/>
        <v>294526.68539999722</v>
      </c>
      <c r="Q228" s="51">
        <f>ABS(Table_7[[#This Row],[列1]]-Table_7[[#This Row],[Listing Price (USD)]])/Table_7[[#This Row],[Listing Price (USD)]]</f>
        <v>0.1546172090980972</v>
      </c>
      <c r="R228" s="51">
        <f>(Table_7[[#This Row],[列2]]+Q1195)/2</f>
        <v>0.14491438789648098</v>
      </c>
      <c r="S228" s="71"/>
    </row>
    <row r="229" spans="1:19" hidden="1" x14ac:dyDescent="0.45">
      <c r="A229" s="1" t="s">
        <v>197</v>
      </c>
      <c r="B229" s="2">
        <v>53</v>
      </c>
      <c r="C229" s="19">
        <v>53</v>
      </c>
      <c r="D229" s="3" t="s">
        <v>460</v>
      </c>
      <c r="E229" s="2" t="s">
        <v>200</v>
      </c>
      <c r="F229" s="55">
        <v>388718</v>
      </c>
      <c r="G229" s="15">
        <v>2012</v>
      </c>
      <c r="H229" s="45">
        <v>15.7</v>
      </c>
      <c r="I229" s="45">
        <v>7.5</v>
      </c>
      <c r="J229" s="45">
        <v>14935</v>
      </c>
      <c r="K229" s="45">
        <v>1420</v>
      </c>
      <c r="L229" s="45">
        <v>286</v>
      </c>
      <c r="M229" s="27">
        <v>53.706800043684197</v>
      </c>
      <c r="N229" s="27">
        <v>18244.400000000001</v>
      </c>
      <c r="O229" s="27">
        <v>3377.5</v>
      </c>
      <c r="P229" s="51">
        <f t="shared" si="3"/>
        <v>319607.30740000232</v>
      </c>
      <c r="Q229" s="51">
        <f>ABS(Table_7[[#This Row],[列1]]-Table_7[[#This Row],[Listing Price (USD)]])/Table_7[[#This Row],[Listing Price (USD)]]</f>
        <v>0.17779133613570167</v>
      </c>
      <c r="R229" s="51">
        <f>(Table_7[[#This Row],[列2]]+Q1196)/2</f>
        <v>0.28512141545627662</v>
      </c>
      <c r="S229" s="71"/>
    </row>
    <row r="230" spans="1:19" hidden="1" x14ac:dyDescent="0.45">
      <c r="A230" s="1" t="s">
        <v>197</v>
      </c>
      <c r="B230" s="2">
        <v>53</v>
      </c>
      <c r="C230" s="19">
        <v>53</v>
      </c>
      <c r="D230" s="3" t="s">
        <v>460</v>
      </c>
      <c r="E230" s="2" t="s">
        <v>200</v>
      </c>
      <c r="F230" s="55">
        <v>388703</v>
      </c>
      <c r="G230" s="15">
        <v>2012</v>
      </c>
      <c r="H230" s="45">
        <v>15.7</v>
      </c>
      <c r="I230" s="45">
        <v>7.5</v>
      </c>
      <c r="J230" s="45">
        <v>14935</v>
      </c>
      <c r="K230" s="45">
        <v>1420</v>
      </c>
      <c r="L230" s="45">
        <v>286</v>
      </c>
      <c r="M230" s="27">
        <v>53.706800043684197</v>
      </c>
      <c r="N230" s="27">
        <v>18244.400000000001</v>
      </c>
      <c r="O230" s="27">
        <v>3377.5</v>
      </c>
      <c r="P230" s="51">
        <f t="shared" si="3"/>
        <v>319607.30740000232</v>
      </c>
      <c r="Q230" s="51">
        <f>ABS(Table_7[[#This Row],[列1]]-Table_7[[#This Row],[Listing Price (USD)]])/Table_7[[#This Row],[Listing Price (USD)]]</f>
        <v>0.17775960720652448</v>
      </c>
      <c r="R230" s="51">
        <f>(Table_7[[#This Row],[列2]]+Q1197)/2</f>
        <v>0.16379680724513349</v>
      </c>
      <c r="S230" s="71"/>
    </row>
    <row r="231" spans="1:19" hidden="1" x14ac:dyDescent="0.45">
      <c r="A231" s="1" t="s">
        <v>197</v>
      </c>
      <c r="B231" s="2">
        <v>53</v>
      </c>
      <c r="C231" s="19">
        <v>53</v>
      </c>
      <c r="D231" s="3" t="s">
        <v>460</v>
      </c>
      <c r="E231" s="2" t="s">
        <v>15</v>
      </c>
      <c r="F231" s="55">
        <v>291406</v>
      </c>
      <c r="G231" s="15">
        <v>2011</v>
      </c>
      <c r="H231" s="45">
        <v>15.7</v>
      </c>
      <c r="I231" s="45">
        <v>7.5</v>
      </c>
      <c r="J231" s="45">
        <v>14935</v>
      </c>
      <c r="K231" s="45">
        <v>1420</v>
      </c>
      <c r="L231" s="45">
        <v>286</v>
      </c>
      <c r="M231" s="27">
        <v>1276.9626856482525</v>
      </c>
      <c r="N231" s="27">
        <v>21333.9</v>
      </c>
      <c r="O231" s="27">
        <v>4753.54</v>
      </c>
      <c r="P231" s="51">
        <f t="shared" si="3"/>
        <v>312393.71640000044</v>
      </c>
      <c r="Q231" s="51">
        <f>ABS(Table_7[[#This Row],[列1]]-Table_7[[#This Row],[Listing Price (USD)]])/Table_7[[#This Row],[Listing Price (USD)]]</f>
        <v>7.2022252115606547E-2</v>
      </c>
      <c r="R231" s="51">
        <f>(Table_7[[#This Row],[列2]]+Q1198)/2</f>
        <v>6.03152565295971E-2</v>
      </c>
      <c r="S231" s="71"/>
    </row>
    <row r="232" spans="1:19" hidden="1" x14ac:dyDescent="0.45">
      <c r="A232" s="1" t="s">
        <v>197</v>
      </c>
      <c r="B232" s="2">
        <v>53</v>
      </c>
      <c r="C232" s="19">
        <v>53</v>
      </c>
      <c r="D232" s="3" t="s">
        <v>460</v>
      </c>
      <c r="E232" s="2" t="s">
        <v>76</v>
      </c>
      <c r="F232" s="55">
        <v>261160</v>
      </c>
      <c r="G232" s="15">
        <v>2010</v>
      </c>
      <c r="H232" s="45">
        <v>15.7</v>
      </c>
      <c r="I232" s="45">
        <v>7.5</v>
      </c>
      <c r="J232" s="45">
        <v>14935</v>
      </c>
      <c r="K232" s="45">
        <v>1420</v>
      </c>
      <c r="L232" s="45">
        <v>286</v>
      </c>
      <c r="M232" s="27">
        <v>720.28936833319096</v>
      </c>
      <c r="N232" s="27">
        <v>6140.9</v>
      </c>
      <c r="O232" s="27">
        <v>2659.28</v>
      </c>
      <c r="P232" s="51">
        <f t="shared" si="3"/>
        <v>271247.80539999827</v>
      </c>
      <c r="Q232" s="51">
        <f>ABS(Table_7[[#This Row],[列1]]-Table_7[[#This Row],[Listing Price (USD)]])/Table_7[[#This Row],[Listing Price (USD)]]</f>
        <v>3.8626916066772349E-2</v>
      </c>
      <c r="R232" s="51">
        <f>(Table_7[[#This Row],[列2]]+Q1199)/2</f>
        <v>6.9147238034624359E-2</v>
      </c>
      <c r="S232" s="71"/>
    </row>
    <row r="233" spans="1:19" hidden="1" x14ac:dyDescent="0.45">
      <c r="A233" s="1" t="s">
        <v>197</v>
      </c>
      <c r="B233" s="2">
        <v>53</v>
      </c>
      <c r="C233" s="19">
        <v>53</v>
      </c>
      <c r="D233" s="3" t="s">
        <v>460</v>
      </c>
      <c r="E233" s="2" t="s">
        <v>76</v>
      </c>
      <c r="F233" s="55">
        <v>212580</v>
      </c>
      <c r="G233" s="15">
        <v>2010</v>
      </c>
      <c r="H233" s="45">
        <v>15.7</v>
      </c>
      <c r="I233" s="45">
        <v>7.5</v>
      </c>
      <c r="J233" s="45">
        <v>14935</v>
      </c>
      <c r="K233" s="45">
        <v>1420</v>
      </c>
      <c r="L233" s="45">
        <v>286</v>
      </c>
      <c r="M233" s="27">
        <v>720.28936833319096</v>
      </c>
      <c r="N233" s="27">
        <v>6140.9</v>
      </c>
      <c r="O233" s="27">
        <v>2659.28</v>
      </c>
      <c r="P233" s="51">
        <f t="shared" si="3"/>
        <v>271247.80539999827</v>
      </c>
      <c r="Q233" s="51">
        <f>ABS(Table_7[[#This Row],[列1]]-Table_7[[#This Row],[Listing Price (USD)]])/Table_7[[#This Row],[Listing Price (USD)]]</f>
        <v>0.27597989180542981</v>
      </c>
      <c r="R233" s="51">
        <f>(Table_7[[#This Row],[列2]]+Q1200)/2</f>
        <v>0.33548747386204736</v>
      </c>
      <c r="S233" s="71"/>
    </row>
    <row r="234" spans="1:19" hidden="1" x14ac:dyDescent="0.45">
      <c r="A234" s="1" t="s">
        <v>197</v>
      </c>
      <c r="B234" s="2">
        <v>53</v>
      </c>
      <c r="C234" s="19">
        <v>53</v>
      </c>
      <c r="D234" s="3" t="s">
        <v>460</v>
      </c>
      <c r="E234" s="2" t="s">
        <v>76</v>
      </c>
      <c r="F234" s="55">
        <v>212572</v>
      </c>
      <c r="G234" s="15">
        <v>2010</v>
      </c>
      <c r="H234" s="45">
        <v>15.7</v>
      </c>
      <c r="I234" s="45">
        <v>7.5</v>
      </c>
      <c r="J234" s="45">
        <v>14935</v>
      </c>
      <c r="K234" s="45">
        <v>1420</v>
      </c>
      <c r="L234" s="45">
        <v>286</v>
      </c>
      <c r="M234" s="27">
        <v>720.28936833319096</v>
      </c>
      <c r="N234" s="27">
        <v>6140.9</v>
      </c>
      <c r="O234" s="27">
        <v>2659.28</v>
      </c>
      <c r="P234" s="51">
        <f t="shared" si="3"/>
        <v>271247.80539999827</v>
      </c>
      <c r="Q234" s="51">
        <f>ABS(Table_7[[#This Row],[列1]]-Table_7[[#This Row],[Listing Price (USD)]])/Table_7[[#This Row],[Listing Price (USD)]]</f>
        <v>0.27602791242495844</v>
      </c>
      <c r="R234" s="51">
        <f>(Table_7[[#This Row],[列2]]+Q1201)/2</f>
        <v>0.25988586616164483</v>
      </c>
      <c r="S234" s="71"/>
    </row>
    <row r="235" spans="1:19" hidden="1" x14ac:dyDescent="0.45">
      <c r="A235" s="1" t="s">
        <v>197</v>
      </c>
      <c r="B235" s="2">
        <v>53</v>
      </c>
      <c r="C235" s="19">
        <v>53</v>
      </c>
      <c r="D235" s="3" t="s">
        <v>460</v>
      </c>
      <c r="E235" s="2" t="s">
        <v>76</v>
      </c>
      <c r="F235" s="55">
        <v>241725</v>
      </c>
      <c r="G235" s="15">
        <v>2011</v>
      </c>
      <c r="H235" s="45">
        <v>15.7</v>
      </c>
      <c r="I235" s="45">
        <v>7.5</v>
      </c>
      <c r="J235" s="45">
        <v>14935</v>
      </c>
      <c r="K235" s="45">
        <v>1420</v>
      </c>
      <c r="L235" s="45">
        <v>286</v>
      </c>
      <c r="M235" s="27">
        <v>720.28936833319096</v>
      </c>
      <c r="N235" s="27">
        <v>6140.9</v>
      </c>
      <c r="O235" s="27">
        <v>2659.28</v>
      </c>
      <c r="P235" s="51">
        <f t="shared" si="3"/>
        <v>284195.50839999988</v>
      </c>
      <c r="Q235" s="51">
        <f>ABS(Table_7[[#This Row],[列1]]-Table_7[[#This Row],[Listing Price (USD)]])/Table_7[[#This Row],[Listing Price (USD)]]</f>
        <v>0.17569762498707156</v>
      </c>
      <c r="R235" s="51">
        <f>(Table_7[[#This Row],[列2]]+Q1202)/2</f>
        <v>0.33390060146492051</v>
      </c>
      <c r="S235" s="71"/>
    </row>
    <row r="236" spans="1:19" hidden="1" x14ac:dyDescent="0.45">
      <c r="A236" s="1" t="s">
        <v>272</v>
      </c>
      <c r="B236" s="2">
        <v>53</v>
      </c>
      <c r="C236" s="19">
        <v>53</v>
      </c>
      <c r="D236" s="3" t="s">
        <v>460</v>
      </c>
      <c r="E236" s="2" t="s">
        <v>3</v>
      </c>
      <c r="F236" s="55">
        <v>382629</v>
      </c>
      <c r="G236" s="15">
        <v>2008</v>
      </c>
      <c r="H236" s="44">
        <v>14.43</v>
      </c>
      <c r="I236" s="44">
        <v>9.8000000000000007</v>
      </c>
      <c r="J236" s="44">
        <v>11500</v>
      </c>
      <c r="K236" s="44">
        <v>899</v>
      </c>
      <c r="L236" s="44">
        <v>390</v>
      </c>
      <c r="M236" s="27">
        <v>2639.0087016482562</v>
      </c>
      <c r="N236" s="27">
        <v>30468.7</v>
      </c>
      <c r="O236" s="27">
        <v>62827.83</v>
      </c>
      <c r="P236" s="51">
        <f t="shared" si="3"/>
        <v>212396.33119999914</v>
      </c>
      <c r="Q236" s="51">
        <f>ABS(Table_7[[#This Row],[列1]]-Table_7[[#This Row],[Listing Price (USD)]])/Table_7[[#This Row],[Listing Price (USD)]]</f>
        <v>0.4449026832780601</v>
      </c>
      <c r="R236" s="51">
        <f>(Table_7[[#This Row],[列2]]+Q1203)/2</f>
        <v>0.39894379672285718</v>
      </c>
      <c r="S236" s="71"/>
    </row>
    <row r="237" spans="1:19" hidden="1" x14ac:dyDescent="0.45">
      <c r="A237" s="1" t="s">
        <v>272</v>
      </c>
      <c r="B237" s="2">
        <v>53</v>
      </c>
      <c r="C237" s="19">
        <v>53</v>
      </c>
      <c r="D237" s="3" t="s">
        <v>460</v>
      </c>
      <c r="E237" s="2" t="s">
        <v>35</v>
      </c>
      <c r="F237" s="55">
        <v>388703</v>
      </c>
      <c r="G237" s="15">
        <v>2007</v>
      </c>
      <c r="H237" s="44">
        <v>14.43</v>
      </c>
      <c r="I237" s="44">
        <v>9.8000000000000007</v>
      </c>
      <c r="J237" s="44">
        <v>11500</v>
      </c>
      <c r="K237" s="44">
        <v>899</v>
      </c>
      <c r="L237" s="44">
        <v>390</v>
      </c>
      <c r="M237" s="27">
        <v>1896.75530151814</v>
      </c>
      <c r="N237" s="27">
        <v>24592.6</v>
      </c>
      <c r="O237" s="27">
        <v>42421.33</v>
      </c>
      <c r="P237" s="51">
        <f t="shared" si="3"/>
        <v>188542.58660000114</v>
      </c>
      <c r="Q237" s="51">
        <f>ABS(Table_7[[#This Row],[列1]]-Table_7[[#This Row],[Listing Price (USD)]])/Table_7[[#This Row],[Listing Price (USD)]]</f>
        <v>0.51494434928466937</v>
      </c>
      <c r="R237" s="51">
        <f>(Table_7[[#This Row],[列2]]+Q1204)/2</f>
        <v>0.496465873536032</v>
      </c>
      <c r="S237" s="71"/>
    </row>
    <row r="238" spans="1:19" hidden="1" x14ac:dyDescent="0.45">
      <c r="A238" s="1" t="s">
        <v>272</v>
      </c>
      <c r="B238" s="2">
        <v>53</v>
      </c>
      <c r="C238" s="19">
        <v>53</v>
      </c>
      <c r="D238" s="3" t="s">
        <v>460</v>
      </c>
      <c r="E238" s="2" t="s">
        <v>76</v>
      </c>
      <c r="F238" s="55">
        <v>364424</v>
      </c>
      <c r="G238" s="15">
        <v>2008</v>
      </c>
      <c r="H238" s="44">
        <v>14.43</v>
      </c>
      <c r="I238" s="44">
        <v>9.8000000000000007</v>
      </c>
      <c r="J238" s="44">
        <v>11500</v>
      </c>
      <c r="K238" s="44">
        <v>899</v>
      </c>
      <c r="L238" s="44">
        <v>390</v>
      </c>
      <c r="M238" s="27">
        <v>720.28936833319096</v>
      </c>
      <c r="N238" s="27">
        <v>6140.9</v>
      </c>
      <c r="O238" s="27">
        <v>2659.28</v>
      </c>
      <c r="P238" s="51">
        <f t="shared" si="3"/>
        <v>167243.93439999892</v>
      </c>
      <c r="Q238" s="51">
        <f>ABS(Table_7[[#This Row],[列1]]-Table_7[[#This Row],[Listing Price (USD)]])/Table_7[[#This Row],[Listing Price (USD)]]</f>
        <v>0.5410732158145487</v>
      </c>
      <c r="R238" s="51">
        <f>(Table_7[[#This Row],[列2]]+Q1205)/2</f>
        <v>0.49724709227031738</v>
      </c>
      <c r="S238" s="71"/>
    </row>
    <row r="239" spans="1:19" hidden="1" x14ac:dyDescent="0.45">
      <c r="A239" s="1" t="s">
        <v>259</v>
      </c>
      <c r="B239" s="2">
        <v>53</v>
      </c>
      <c r="C239" s="19">
        <v>53</v>
      </c>
      <c r="D239" s="3" t="s">
        <v>460</v>
      </c>
      <c r="E239" s="2" t="s">
        <v>26</v>
      </c>
      <c r="F239" s="55">
        <v>646174</v>
      </c>
      <c r="G239" s="15">
        <v>2007</v>
      </c>
      <c r="H239" s="44">
        <v>15.75</v>
      </c>
      <c r="I239" s="44">
        <v>7</v>
      </c>
      <c r="J239" s="44">
        <v>18507</v>
      </c>
      <c r="K239" s="44">
        <v>1236</v>
      </c>
      <c r="L239" s="44">
        <v>681</v>
      </c>
      <c r="M239" s="27">
        <v>2704.60916008815</v>
      </c>
      <c r="N239" s="27">
        <v>33874.199999999997</v>
      </c>
      <c r="O239" s="27">
        <v>12220.24236</v>
      </c>
      <c r="P239" s="51">
        <f t="shared" si="3"/>
        <v>365101.40920000075</v>
      </c>
      <c r="Q239" s="51">
        <f>ABS(Table_7[[#This Row],[列1]]-Table_7[[#This Row],[Listing Price (USD)]])/Table_7[[#This Row],[Listing Price (USD)]]</f>
        <v>0.43497972806086171</v>
      </c>
      <c r="R239" s="51">
        <f>(Table_7[[#This Row],[列2]]+Q1206)/2</f>
        <v>0.28301693430252767</v>
      </c>
      <c r="S239" s="71"/>
    </row>
    <row r="240" spans="1:19" hidden="1" x14ac:dyDescent="0.45">
      <c r="A240" s="1" t="s">
        <v>278</v>
      </c>
      <c r="B240" s="2">
        <v>53</v>
      </c>
      <c r="C240" s="19">
        <v>53</v>
      </c>
      <c r="D240" s="3" t="s">
        <v>460</v>
      </c>
      <c r="E240" s="2" t="s">
        <v>15</v>
      </c>
      <c r="F240" s="55">
        <v>399651</v>
      </c>
      <c r="G240" s="15">
        <v>2005</v>
      </c>
      <c r="H240" s="44">
        <v>14.93</v>
      </c>
      <c r="I240" s="44">
        <v>7.87</v>
      </c>
      <c r="J240" s="44">
        <v>19800</v>
      </c>
      <c r="K240" s="44">
        <v>1216</v>
      </c>
      <c r="L240" s="44">
        <v>850</v>
      </c>
      <c r="M240" s="27">
        <v>1276.9626856482525</v>
      </c>
      <c r="N240" s="27">
        <v>21333.9</v>
      </c>
      <c r="O240" s="27">
        <v>4753.54</v>
      </c>
      <c r="P240" s="51">
        <f t="shared" si="3"/>
        <v>345332.73340000137</v>
      </c>
      <c r="Q240" s="51">
        <f>ABS(Table_7[[#This Row],[列1]]-Table_7[[#This Row],[Listing Price (USD)]])/Table_7[[#This Row],[Listing Price (USD)]]</f>
        <v>0.1359142516845914</v>
      </c>
      <c r="R240" s="51">
        <f>(Table_7[[#This Row],[列2]]+Q1207)/2</f>
        <v>7.6815166265137763E-2</v>
      </c>
      <c r="S240" s="71"/>
    </row>
    <row r="241" spans="1:19" hidden="1" x14ac:dyDescent="0.45">
      <c r="A241" s="1" t="s">
        <v>272</v>
      </c>
      <c r="B241" s="2">
        <v>53</v>
      </c>
      <c r="C241" s="19">
        <v>53</v>
      </c>
      <c r="D241" s="3" t="s">
        <v>460</v>
      </c>
      <c r="E241" s="2" t="s">
        <v>76</v>
      </c>
      <c r="F241" s="55">
        <v>297601</v>
      </c>
      <c r="G241" s="15">
        <v>2008</v>
      </c>
      <c r="H241" s="44">
        <v>14.43</v>
      </c>
      <c r="I241" s="44">
        <v>9.8000000000000007</v>
      </c>
      <c r="J241" s="44">
        <v>11500</v>
      </c>
      <c r="K241" s="44">
        <v>899</v>
      </c>
      <c r="L241" s="44">
        <v>390</v>
      </c>
      <c r="M241" s="27">
        <v>720.28936833319096</v>
      </c>
      <c r="N241" s="27">
        <v>6140.9</v>
      </c>
      <c r="O241" s="27">
        <v>2659.28</v>
      </c>
      <c r="P241" s="51">
        <f t="shared" si="3"/>
        <v>167243.93439999892</v>
      </c>
      <c r="Q241" s="51">
        <f>ABS(Table_7[[#This Row],[列1]]-Table_7[[#This Row],[Listing Price (USD)]])/Table_7[[#This Row],[Listing Price (USD)]]</f>
        <v>0.438026302330977</v>
      </c>
      <c r="R241" s="51">
        <f>(Table_7[[#This Row],[列2]]+Q1208)/2</f>
        <v>0.49298499920396377</v>
      </c>
      <c r="S241" s="71"/>
    </row>
    <row r="242" spans="1:19" hidden="1" x14ac:dyDescent="0.45">
      <c r="A242" s="1" t="s">
        <v>16</v>
      </c>
      <c r="B242" s="3">
        <v>54</v>
      </c>
      <c r="C242" s="19">
        <v>56</v>
      </c>
      <c r="D242" s="3" t="s">
        <v>461</v>
      </c>
      <c r="E242" s="2" t="s">
        <v>470</v>
      </c>
      <c r="F242" s="55">
        <v>495000</v>
      </c>
      <c r="G242" s="15">
        <v>2006</v>
      </c>
      <c r="H242" s="44">
        <v>15.75</v>
      </c>
      <c r="I242" s="44">
        <v>6.89</v>
      </c>
      <c r="J242" s="44">
        <v>17500</v>
      </c>
      <c r="K242" s="44">
        <v>1506</v>
      </c>
      <c r="L242" s="44">
        <v>901</v>
      </c>
      <c r="M242" s="27">
        <v>1.3702814814814799</v>
      </c>
      <c r="N242" s="27">
        <v>8400.2000000000007</v>
      </c>
      <c r="O242" s="27">
        <v>2915.9007634038121</v>
      </c>
      <c r="P242" s="51">
        <f t="shared" si="3"/>
        <v>281975.78919999971</v>
      </c>
      <c r="Q242" s="51">
        <f>ABS(Table_7[[#This Row],[列1]]-Table_7[[#This Row],[Listing Price (USD)]])/Table_7[[#This Row],[Listing Price (USD)]]</f>
        <v>0.4303519410101016</v>
      </c>
      <c r="R242" s="51">
        <f>(Table_7[[#This Row],[列2]]+Q244+Q252)/3</f>
        <v>0.39763543866602241</v>
      </c>
      <c r="S242" s="71"/>
    </row>
    <row r="243" spans="1:19" hidden="1" x14ac:dyDescent="0.45">
      <c r="A243" s="1" t="s">
        <v>246</v>
      </c>
      <c r="B243" s="3">
        <v>54</v>
      </c>
      <c r="C243" s="19">
        <v>54</v>
      </c>
      <c r="D243" s="3" t="s">
        <v>459</v>
      </c>
      <c r="E243" s="2" t="s">
        <v>464</v>
      </c>
      <c r="F243" s="55">
        <v>919000</v>
      </c>
      <c r="G243" s="15">
        <v>2016</v>
      </c>
      <c r="H243" s="44">
        <v>15.92</v>
      </c>
      <c r="I243" s="44">
        <v>5.92</v>
      </c>
      <c r="J243" s="44">
        <v>20018</v>
      </c>
      <c r="K243" s="44">
        <v>1289</v>
      </c>
      <c r="L243" s="44">
        <v>681</v>
      </c>
      <c r="M243" s="27">
        <v>3020.1734000000001</v>
      </c>
      <c r="N243" s="27">
        <v>46802</v>
      </c>
      <c r="O243" s="27">
        <v>122950</v>
      </c>
      <c r="P243" s="51">
        <f t="shared" si="3"/>
        <v>539983.36199999903</v>
      </c>
      <c r="Q243" s="51">
        <f>ABS(Table_7[[#This Row],[列1]]-Table_7[[#This Row],[Listing Price (USD)]])/Table_7[[#This Row],[Listing Price (USD)]]</f>
        <v>0.41242289227421214</v>
      </c>
      <c r="R243" s="51">
        <f>(Table_7[[#This Row],[列2]]+Q1210)/2</f>
        <v>0.35981347942711084</v>
      </c>
      <c r="S243" s="71"/>
    </row>
    <row r="244" spans="1:19" hidden="1" x14ac:dyDescent="0.45">
      <c r="A244" s="1" t="s">
        <v>16</v>
      </c>
      <c r="B244" s="2">
        <v>54</v>
      </c>
      <c r="C244" s="19">
        <v>56</v>
      </c>
      <c r="D244" s="3" t="s">
        <v>460</v>
      </c>
      <c r="E244" s="2" t="s">
        <v>35</v>
      </c>
      <c r="F244" s="55">
        <v>558760</v>
      </c>
      <c r="G244" s="15">
        <v>2008</v>
      </c>
      <c r="H244" s="44">
        <v>15.75</v>
      </c>
      <c r="I244" s="44">
        <v>6.89</v>
      </c>
      <c r="J244" s="44">
        <v>17500</v>
      </c>
      <c r="K244" s="44">
        <v>1506</v>
      </c>
      <c r="L244" s="44">
        <v>901</v>
      </c>
      <c r="M244" s="27">
        <v>1896.7553015181375</v>
      </c>
      <c r="N244" s="27">
        <v>24592.6</v>
      </c>
      <c r="O244" s="27">
        <v>42421.33</v>
      </c>
      <c r="P244" s="51">
        <f t="shared" si="3"/>
        <v>337924.28959999903</v>
      </c>
      <c r="Q244" s="51">
        <f>ABS(Table_7[[#This Row],[列1]]-Table_7[[#This Row],[Listing Price (USD)]])/Table_7[[#This Row],[Listing Price (USD)]]</f>
        <v>0.39522462309399559</v>
      </c>
      <c r="R244" s="51">
        <f>(Table_7[[#This Row],[列2]]+Q242+Q252)/3</f>
        <v>0.39763543866602241</v>
      </c>
      <c r="S244" s="71"/>
    </row>
    <row r="245" spans="1:19" hidden="1" x14ac:dyDescent="0.45">
      <c r="A245" s="1" t="s">
        <v>169</v>
      </c>
      <c r="B245" s="2">
        <v>54</v>
      </c>
      <c r="C245" s="19">
        <v>53</v>
      </c>
      <c r="D245" s="3" t="s">
        <v>460</v>
      </c>
      <c r="E245" s="2" t="s">
        <v>46</v>
      </c>
      <c r="F245" s="55">
        <v>479805</v>
      </c>
      <c r="G245" s="15">
        <v>2011</v>
      </c>
      <c r="H245" s="44">
        <v>15.26</v>
      </c>
      <c r="I245" s="44">
        <v>8.86</v>
      </c>
      <c r="J245" s="44">
        <v>16000</v>
      </c>
      <c r="K245" s="44">
        <v>1883</v>
      </c>
      <c r="L245" s="44">
        <v>401</v>
      </c>
      <c r="M245" s="27">
        <v>57.472012426685268</v>
      </c>
      <c r="N245" s="27">
        <v>11544.2</v>
      </c>
      <c r="O245" s="27">
        <v>7827.84</v>
      </c>
      <c r="P245" s="51">
        <f t="shared" si="3"/>
        <v>318441.06819999887</v>
      </c>
      <c r="Q245" s="51">
        <f>ABS(Table_7[[#This Row],[列1]]-Table_7[[#This Row],[Listing Price (USD)]])/Table_7[[#This Row],[Listing Price (USD)]]</f>
        <v>0.33631148445722975</v>
      </c>
      <c r="R245" s="51">
        <f>(Table_7[[#This Row],[列2]]+Q1212)/2</f>
        <v>0.5949384141862929</v>
      </c>
      <c r="S245" s="71"/>
    </row>
    <row r="246" spans="1:19" hidden="1" x14ac:dyDescent="0.45">
      <c r="A246" s="1" t="s">
        <v>169</v>
      </c>
      <c r="B246" s="2">
        <v>54</v>
      </c>
      <c r="C246" s="19">
        <v>53</v>
      </c>
      <c r="D246" s="3" t="s">
        <v>460</v>
      </c>
      <c r="E246" s="2" t="s">
        <v>3</v>
      </c>
      <c r="F246" s="55">
        <v>455449</v>
      </c>
      <c r="G246" s="15">
        <v>2008</v>
      </c>
      <c r="H246" s="44">
        <v>15.26</v>
      </c>
      <c r="I246" s="44">
        <v>8.86</v>
      </c>
      <c r="J246" s="44">
        <v>16000</v>
      </c>
      <c r="K246" s="44">
        <v>1883</v>
      </c>
      <c r="L246" s="44">
        <v>401</v>
      </c>
      <c r="M246" s="27">
        <v>2639.0087016482562</v>
      </c>
      <c r="N246" s="27">
        <v>30468.7</v>
      </c>
      <c r="O246" s="27">
        <v>62827.83</v>
      </c>
      <c r="P246" s="51">
        <f t="shared" si="3"/>
        <v>314721.83119999914</v>
      </c>
      <c r="Q246" s="51">
        <f>ABS(Table_7[[#This Row],[列1]]-Table_7[[#This Row],[Listing Price (USD)]])/Table_7[[#This Row],[Listing Price (USD)]]</f>
        <v>0.30898556984426545</v>
      </c>
      <c r="R246" s="51">
        <f>(Table_7[[#This Row],[列2]]+Q1213)/2</f>
        <v>0.5951007619027715</v>
      </c>
      <c r="S246" s="71"/>
    </row>
    <row r="247" spans="1:19" hidden="1" x14ac:dyDescent="0.45">
      <c r="A247" s="1" t="s">
        <v>169</v>
      </c>
      <c r="B247" s="2">
        <v>54</v>
      </c>
      <c r="C247" s="19">
        <v>53</v>
      </c>
      <c r="D247" s="3" t="s">
        <v>460</v>
      </c>
      <c r="E247" s="2" t="s">
        <v>35</v>
      </c>
      <c r="F247" s="55">
        <v>376556</v>
      </c>
      <c r="G247" s="15">
        <v>2008</v>
      </c>
      <c r="H247" s="44">
        <v>15.26</v>
      </c>
      <c r="I247" s="44">
        <v>8.86</v>
      </c>
      <c r="J247" s="44">
        <v>16000</v>
      </c>
      <c r="K247" s="44">
        <v>1883</v>
      </c>
      <c r="L247" s="44">
        <v>401</v>
      </c>
      <c r="M247" s="27">
        <v>1896.7553015181375</v>
      </c>
      <c r="N247" s="27">
        <v>24592.6</v>
      </c>
      <c r="O247" s="27">
        <v>42421.33</v>
      </c>
      <c r="P247" s="51">
        <f t="shared" si="3"/>
        <v>303815.78959999903</v>
      </c>
      <c r="Q247" s="51">
        <f>ABS(Table_7[[#This Row],[列1]]-Table_7[[#This Row],[Listing Price (USD)]])/Table_7[[#This Row],[Listing Price (USD)]]</f>
        <v>0.19317235789630485</v>
      </c>
      <c r="R247" s="51">
        <f>(Table_7[[#This Row],[列2]]+Q1214)/2</f>
        <v>0.64068347993501862</v>
      </c>
      <c r="S247" s="71"/>
    </row>
    <row r="248" spans="1:19" hidden="1" x14ac:dyDescent="0.45">
      <c r="A248" s="1" t="s">
        <v>169</v>
      </c>
      <c r="B248" s="2">
        <v>54</v>
      </c>
      <c r="C248" s="19">
        <v>53</v>
      </c>
      <c r="D248" s="3" t="s">
        <v>460</v>
      </c>
      <c r="E248" s="2" t="s">
        <v>35</v>
      </c>
      <c r="F248" s="55">
        <v>601275</v>
      </c>
      <c r="G248" s="15">
        <v>2015</v>
      </c>
      <c r="H248" s="44">
        <v>15.26</v>
      </c>
      <c r="I248" s="44">
        <v>8.86</v>
      </c>
      <c r="J248" s="44">
        <v>16000</v>
      </c>
      <c r="K248" s="44">
        <v>1883</v>
      </c>
      <c r="L248" s="44">
        <v>401</v>
      </c>
      <c r="M248" s="27">
        <v>1896.7553015181375</v>
      </c>
      <c r="N248" s="27">
        <v>24592.6</v>
      </c>
      <c r="O248" s="27">
        <v>42421.33</v>
      </c>
      <c r="P248" s="51">
        <f t="shared" si="3"/>
        <v>394449.71059999912</v>
      </c>
      <c r="Q248" s="51">
        <f>ABS(Table_7[[#This Row],[列1]]-Table_7[[#This Row],[Listing Price (USD)]])/Table_7[[#This Row],[Listing Price (USD)]]</f>
        <v>0.34397786270841274</v>
      </c>
      <c r="R248" s="51">
        <f>(Table_7[[#This Row],[列2]]+Q1215)/2</f>
        <v>0.70165028753014769</v>
      </c>
      <c r="S248" s="71"/>
    </row>
    <row r="249" spans="1:19" hidden="1" x14ac:dyDescent="0.45">
      <c r="A249" s="1" t="s">
        <v>169</v>
      </c>
      <c r="B249" s="2">
        <v>54</v>
      </c>
      <c r="C249" s="19">
        <v>53</v>
      </c>
      <c r="D249" s="3" t="s">
        <v>460</v>
      </c>
      <c r="E249" s="2" t="s">
        <v>15</v>
      </c>
      <c r="F249" s="55">
        <v>467658</v>
      </c>
      <c r="G249" s="15">
        <v>2007</v>
      </c>
      <c r="H249" s="44">
        <v>15.26</v>
      </c>
      <c r="I249" s="44">
        <v>8.86</v>
      </c>
      <c r="J249" s="44">
        <v>16000</v>
      </c>
      <c r="K249" s="44">
        <v>1883</v>
      </c>
      <c r="L249" s="44">
        <v>401</v>
      </c>
      <c r="M249" s="27">
        <v>1276.9626856482525</v>
      </c>
      <c r="N249" s="27">
        <v>21333.9</v>
      </c>
      <c r="O249" s="27">
        <v>4753.54</v>
      </c>
      <c r="P249" s="51">
        <f t="shared" si="3"/>
        <v>284819.9394000016</v>
      </c>
      <c r="Q249" s="51">
        <f>ABS(Table_7[[#This Row],[列1]]-Table_7[[#This Row],[Listing Price (USD)]])/Table_7[[#This Row],[Listing Price (USD)]]</f>
        <v>0.39096532209434759</v>
      </c>
      <c r="R249" s="51">
        <f>(Table_7[[#This Row],[列2]]+Q1216)/2</f>
        <v>0.57232821570765824</v>
      </c>
      <c r="S249" s="71"/>
    </row>
    <row r="250" spans="1:19" hidden="1" x14ac:dyDescent="0.45">
      <c r="A250" s="1" t="s">
        <v>282</v>
      </c>
      <c r="B250" s="2">
        <v>54</v>
      </c>
      <c r="C250" s="19">
        <v>54</v>
      </c>
      <c r="D250" s="3" t="s">
        <v>460</v>
      </c>
      <c r="E250" s="2" t="s">
        <v>70</v>
      </c>
      <c r="F250" s="55">
        <v>479805</v>
      </c>
      <c r="G250" s="15">
        <v>2010</v>
      </c>
      <c r="H250" s="44">
        <v>13.9</v>
      </c>
      <c r="I250" s="44">
        <v>8.6</v>
      </c>
      <c r="J250" s="44">
        <v>12000</v>
      </c>
      <c r="K250" s="44">
        <v>1679</v>
      </c>
      <c r="L250" s="44">
        <v>400</v>
      </c>
      <c r="M250" s="27">
        <v>14.933066818960594</v>
      </c>
      <c r="N250" s="27">
        <v>21999.8</v>
      </c>
      <c r="O250" s="27">
        <v>149.72</v>
      </c>
      <c r="P250" s="51">
        <f t="shared" si="3"/>
        <v>233942.95879999845</v>
      </c>
      <c r="Q250" s="51">
        <f>ABS(Table_7[[#This Row],[列1]]-Table_7[[#This Row],[Listing Price (USD)]])/Table_7[[#This Row],[Listing Price (USD)]]</f>
        <v>0.5124207567657727</v>
      </c>
      <c r="R250" s="51">
        <f>(Table_7[[#This Row],[列2]]+Q1217)/2</f>
        <v>0.78318376463935402</v>
      </c>
      <c r="S250" s="71"/>
    </row>
    <row r="251" spans="1:19" hidden="1" x14ac:dyDescent="0.45">
      <c r="A251" s="1" t="s">
        <v>279</v>
      </c>
      <c r="B251" s="2">
        <v>54</v>
      </c>
      <c r="C251" s="19">
        <v>54</v>
      </c>
      <c r="D251" s="3" t="s">
        <v>460</v>
      </c>
      <c r="E251" s="2" t="s">
        <v>480</v>
      </c>
      <c r="F251" s="55">
        <v>727025</v>
      </c>
      <c r="G251" s="15">
        <v>2008</v>
      </c>
      <c r="H251" s="44">
        <v>14.9</v>
      </c>
      <c r="I251" s="44">
        <v>8.6</v>
      </c>
      <c r="J251" s="44">
        <v>18000</v>
      </c>
      <c r="K251" s="44">
        <v>1605</v>
      </c>
      <c r="L251" s="44">
        <v>350</v>
      </c>
      <c r="M251" s="27">
        <v>909.79346666148103</v>
      </c>
      <c r="N251" s="27">
        <v>36186.300000000003</v>
      </c>
      <c r="O251" s="27">
        <v>19565.62</v>
      </c>
      <c r="P251" s="51">
        <f t="shared" si="3"/>
        <v>370811.69679999648</v>
      </c>
      <c r="Q251" s="51">
        <f>ABS(Table_7[[#This Row],[列1]]-Table_7[[#This Row],[Listing Price (USD)]])/Table_7[[#This Row],[Listing Price (USD)]]</f>
        <v>0.4899601845878801</v>
      </c>
      <c r="R251" s="51">
        <f>(Table_7[[#This Row],[列2]]+Q1218)/2</f>
        <v>0.66191983667525756</v>
      </c>
      <c r="S251" s="71"/>
    </row>
    <row r="252" spans="1:19" hidden="1" x14ac:dyDescent="0.45">
      <c r="A252" s="1" t="s">
        <v>16</v>
      </c>
      <c r="B252" s="2">
        <v>54</v>
      </c>
      <c r="C252" s="19">
        <v>56</v>
      </c>
      <c r="D252" s="3" t="s">
        <v>460</v>
      </c>
      <c r="E252" s="2" t="s">
        <v>15</v>
      </c>
      <c r="F252" s="55">
        <v>504099</v>
      </c>
      <c r="G252" s="15">
        <v>2007</v>
      </c>
      <c r="H252" s="44">
        <v>15.75</v>
      </c>
      <c r="I252" s="44">
        <v>6.89</v>
      </c>
      <c r="J252" s="44">
        <v>17500</v>
      </c>
      <c r="K252" s="44">
        <v>1506</v>
      </c>
      <c r="L252" s="44">
        <v>901</v>
      </c>
      <c r="M252" s="27">
        <v>1276.9626856482525</v>
      </c>
      <c r="N252" s="27">
        <v>21333.9</v>
      </c>
      <c r="O252" s="27">
        <v>4753.54</v>
      </c>
      <c r="P252" s="51">
        <f t="shared" si="3"/>
        <v>318928.4394000016</v>
      </c>
      <c r="Q252" s="51">
        <f>ABS(Table_7[[#This Row],[列1]]-Table_7[[#This Row],[Listing Price (USD)]])/Table_7[[#This Row],[Listing Price (USD)]]</f>
        <v>0.36732975189397005</v>
      </c>
      <c r="R252" s="51">
        <f>(Table_7[[#This Row],[列2]]+Q242+Q244)/3</f>
        <v>0.39763543866602241</v>
      </c>
      <c r="S252" s="71"/>
    </row>
    <row r="253" spans="1:19" hidden="1" x14ac:dyDescent="0.45">
      <c r="A253" s="1" t="s">
        <v>177</v>
      </c>
      <c r="B253" s="2">
        <v>54</v>
      </c>
      <c r="C253" s="19">
        <v>55</v>
      </c>
      <c r="D253" s="3" t="s">
        <v>460</v>
      </c>
      <c r="E253" s="2" t="s">
        <v>46</v>
      </c>
      <c r="F253" s="55">
        <v>971625</v>
      </c>
      <c r="G253" s="15">
        <v>2009</v>
      </c>
      <c r="H253" s="44">
        <v>15.42</v>
      </c>
      <c r="I253" s="44">
        <v>7.55</v>
      </c>
      <c r="J253" s="44">
        <v>26300</v>
      </c>
      <c r="K253" s="44">
        <v>1523</v>
      </c>
      <c r="L253" s="44">
        <v>901</v>
      </c>
      <c r="M253" s="27">
        <v>57.472012426685268</v>
      </c>
      <c r="N253" s="27">
        <v>11544.2</v>
      </c>
      <c r="O253" s="27">
        <v>7827.84</v>
      </c>
      <c r="P253" s="51">
        <f t="shared" si="3"/>
        <v>526757.36219999869</v>
      </c>
      <c r="Q253" s="51">
        <f>ABS(Table_7[[#This Row],[列1]]-Table_7[[#This Row],[Listing Price (USD)]])/Table_7[[#This Row],[Listing Price (USD)]]</f>
        <v>0.45785939822462507</v>
      </c>
      <c r="R253" s="51">
        <f>(Table_7[[#This Row],[列2]]+Q1220)/2</f>
        <v>0.73379630563288722</v>
      </c>
      <c r="S253" s="71"/>
    </row>
    <row r="254" spans="1:19" hidden="1" x14ac:dyDescent="0.45">
      <c r="A254" s="1" t="s">
        <v>177</v>
      </c>
      <c r="B254" s="2">
        <v>54</v>
      </c>
      <c r="C254" s="19">
        <v>55</v>
      </c>
      <c r="D254" s="3" t="s">
        <v>460</v>
      </c>
      <c r="E254" s="2" t="s">
        <v>25</v>
      </c>
      <c r="F254" s="55">
        <v>1080933</v>
      </c>
      <c r="G254" s="15">
        <v>2012</v>
      </c>
      <c r="H254" s="44">
        <v>15.42</v>
      </c>
      <c r="I254" s="44">
        <v>7.55</v>
      </c>
      <c r="J254" s="44">
        <v>26300</v>
      </c>
      <c r="K254" s="44">
        <v>1523</v>
      </c>
      <c r="L254" s="44">
        <v>901</v>
      </c>
      <c r="M254" s="27">
        <v>188.92599593680674</v>
      </c>
      <c r="N254" s="27">
        <v>16779.7</v>
      </c>
      <c r="O254" s="27">
        <v>1073.48</v>
      </c>
      <c r="P254" s="51">
        <f t="shared" si="3"/>
        <v>575317.55919999932</v>
      </c>
      <c r="Q254" s="51">
        <f>ABS(Table_7[[#This Row],[列1]]-Table_7[[#This Row],[Listing Price (USD)]])/Table_7[[#This Row],[Listing Price (USD)]]</f>
        <v>0.46775835394053161</v>
      </c>
      <c r="R254" s="51">
        <f>(Table_7[[#This Row],[列2]]+Q1221)/2</f>
        <v>0.75270577488010726</v>
      </c>
      <c r="S254" s="71"/>
    </row>
    <row r="255" spans="1:19" hidden="1" x14ac:dyDescent="0.45">
      <c r="A255" s="1" t="s">
        <v>177</v>
      </c>
      <c r="B255" s="2">
        <v>54</v>
      </c>
      <c r="C255" s="19">
        <v>55</v>
      </c>
      <c r="D255" s="3" t="s">
        <v>460</v>
      </c>
      <c r="E255" s="2" t="s">
        <v>35</v>
      </c>
      <c r="F255" s="55">
        <v>789445</v>
      </c>
      <c r="G255" s="15">
        <v>2007</v>
      </c>
      <c r="H255" s="44">
        <v>15.42</v>
      </c>
      <c r="I255" s="44">
        <v>7.55</v>
      </c>
      <c r="J255" s="44">
        <v>26300</v>
      </c>
      <c r="K255" s="44">
        <v>1523</v>
      </c>
      <c r="L255" s="44">
        <v>901</v>
      </c>
      <c r="M255" s="27">
        <v>1896.75530151814</v>
      </c>
      <c r="N255" s="27">
        <v>24592.6</v>
      </c>
      <c r="O255" s="27">
        <v>42421.33</v>
      </c>
      <c r="P255" s="51">
        <f t="shared" si="3"/>
        <v>525079.78660000046</v>
      </c>
      <c r="Q255" s="51">
        <f>ABS(Table_7[[#This Row],[列1]]-Table_7[[#This Row],[Listing Price (USD)]])/Table_7[[#This Row],[Listing Price (USD)]]</f>
        <v>0.33487477075667027</v>
      </c>
      <c r="R255" s="51">
        <f>(Table_7[[#This Row],[列2]]+Q1222)/2</f>
        <v>0.50008152462512467</v>
      </c>
      <c r="S255" s="71"/>
    </row>
    <row r="256" spans="1:19" hidden="1" x14ac:dyDescent="0.45">
      <c r="A256" s="1" t="s">
        <v>177</v>
      </c>
      <c r="B256" s="2">
        <v>54</v>
      </c>
      <c r="C256" s="19">
        <v>55</v>
      </c>
      <c r="D256" s="3" t="s">
        <v>460</v>
      </c>
      <c r="E256" s="2" t="s">
        <v>480</v>
      </c>
      <c r="F256" s="55">
        <v>1001988</v>
      </c>
      <c r="G256" s="15">
        <v>2008</v>
      </c>
      <c r="H256" s="44">
        <v>15.42</v>
      </c>
      <c r="I256" s="44">
        <v>7.55</v>
      </c>
      <c r="J256" s="44">
        <v>26300</v>
      </c>
      <c r="K256" s="44">
        <v>1523</v>
      </c>
      <c r="L256" s="44">
        <v>901</v>
      </c>
      <c r="M256" s="27">
        <v>909.79346666148103</v>
      </c>
      <c r="N256" s="27">
        <v>36186.300000000003</v>
      </c>
      <c r="O256" s="27">
        <v>19565.62</v>
      </c>
      <c r="P256" s="51">
        <f t="shared" si="3"/>
        <v>559545.3967999958</v>
      </c>
      <c r="Q256" s="51">
        <f>ABS(Table_7[[#This Row],[列1]]-Table_7[[#This Row],[Listing Price (USD)]])/Table_7[[#This Row],[Listing Price (USD)]]</f>
        <v>0.44156477243240855</v>
      </c>
      <c r="R256" s="51">
        <f>(Table_7[[#This Row],[列2]]+Q1223)/2</f>
        <v>0.81363138916618849</v>
      </c>
      <c r="S256" s="71"/>
    </row>
    <row r="257" spans="1:19" hidden="1" x14ac:dyDescent="0.45">
      <c r="A257" s="1" t="s">
        <v>177</v>
      </c>
      <c r="B257" s="2">
        <v>54</v>
      </c>
      <c r="C257" s="19">
        <v>55</v>
      </c>
      <c r="D257" s="3" t="s">
        <v>460</v>
      </c>
      <c r="E257" s="2" t="s">
        <v>15</v>
      </c>
      <c r="F257" s="55">
        <v>1032351</v>
      </c>
      <c r="G257" s="15">
        <v>2009</v>
      </c>
      <c r="H257" s="44">
        <v>15.42</v>
      </c>
      <c r="I257" s="44">
        <v>7.55</v>
      </c>
      <c r="J257" s="44">
        <v>26300</v>
      </c>
      <c r="K257" s="44">
        <v>1523</v>
      </c>
      <c r="L257" s="44">
        <v>901</v>
      </c>
      <c r="M257" s="27">
        <v>1276.9626856482525</v>
      </c>
      <c r="N257" s="27">
        <v>21333.9</v>
      </c>
      <c r="O257" s="27">
        <v>4753.54</v>
      </c>
      <c r="P257" s="51">
        <f t="shared" si="3"/>
        <v>544927.04540000041</v>
      </c>
      <c r="Q257" s="51">
        <f>ABS(Table_7[[#This Row],[列1]]-Table_7[[#This Row],[Listing Price (USD)]])/Table_7[[#This Row],[Listing Price (USD)]]</f>
        <v>0.4721494478137761</v>
      </c>
      <c r="R257" s="51">
        <f>(Table_7[[#This Row],[列2]]+Q1224)/2</f>
        <v>0.6252827176386786</v>
      </c>
      <c r="S257" s="71"/>
    </row>
    <row r="258" spans="1:19" hidden="1" x14ac:dyDescent="0.45">
      <c r="A258" s="1" t="s">
        <v>259</v>
      </c>
      <c r="B258" s="2">
        <v>54</v>
      </c>
      <c r="C258" s="19">
        <v>54</v>
      </c>
      <c r="D258" s="3" t="s">
        <v>460</v>
      </c>
      <c r="E258" s="2" t="s">
        <v>498</v>
      </c>
      <c r="F258" s="55">
        <v>792729</v>
      </c>
      <c r="G258" s="15">
        <v>2008</v>
      </c>
      <c r="H258" s="44">
        <v>15.58</v>
      </c>
      <c r="I258" s="44">
        <v>7.83</v>
      </c>
      <c r="J258" s="44">
        <v>21315</v>
      </c>
      <c r="K258" s="44">
        <v>1657</v>
      </c>
      <c r="L258" s="44">
        <v>848</v>
      </c>
      <c r="M258" s="27">
        <v>1276.9626860000001</v>
      </c>
      <c r="N258" s="27">
        <v>21333.9</v>
      </c>
      <c r="O258" s="27">
        <v>4753.54</v>
      </c>
      <c r="P258" s="51">
        <f t="shared" ref="P258:P321" si="4">J258*22.739+12947.703*G258+1.856*N258-26169390+64750.3</f>
        <v>418625.42739999964</v>
      </c>
      <c r="Q258" s="51">
        <f>ABS(Table_7[[#This Row],[列1]]-Table_7[[#This Row],[Listing Price (USD)]])/Table_7[[#This Row],[Listing Price (USD)]]</f>
        <v>0.47191861607182323</v>
      </c>
      <c r="R258" s="51">
        <f>(Table_7[[#This Row],[列2]]+Q1225)/2</f>
        <v>0.83842612654702531</v>
      </c>
      <c r="S258" s="71"/>
    </row>
    <row r="259" spans="1:19" hidden="1" x14ac:dyDescent="0.45">
      <c r="A259" s="1" t="s">
        <v>259</v>
      </c>
      <c r="B259" s="2">
        <v>54</v>
      </c>
      <c r="C259" s="19">
        <v>54</v>
      </c>
      <c r="D259" s="3" t="s">
        <v>460</v>
      </c>
      <c r="E259" s="2" t="s">
        <v>15</v>
      </c>
      <c r="F259" s="55">
        <v>839360</v>
      </c>
      <c r="G259" s="15">
        <v>2011</v>
      </c>
      <c r="H259" s="44">
        <v>15.58</v>
      </c>
      <c r="I259" s="44">
        <v>7.83</v>
      </c>
      <c r="J259" s="44">
        <v>21315</v>
      </c>
      <c r="K259" s="44">
        <v>1657</v>
      </c>
      <c r="L259" s="44">
        <v>848</v>
      </c>
      <c r="M259" s="27">
        <v>1276.9626856482525</v>
      </c>
      <c r="N259" s="27">
        <v>21333.9</v>
      </c>
      <c r="O259" s="27">
        <v>4753.54</v>
      </c>
      <c r="P259" s="51">
        <f t="shared" si="4"/>
        <v>457468.53640000074</v>
      </c>
      <c r="Q259" s="51">
        <f>ABS(Table_7[[#This Row],[列1]]-Table_7[[#This Row],[Listing Price (USD)]])/Table_7[[#This Row],[Listing Price (USD)]]</f>
        <v>0.45497934569195492</v>
      </c>
      <c r="R259" s="51">
        <f>(Table_7[[#This Row],[列2]]+Q1226)/2</f>
        <v>0.70553198880684531</v>
      </c>
      <c r="S259" s="71"/>
    </row>
    <row r="260" spans="1:19" hidden="1" x14ac:dyDescent="0.45">
      <c r="A260" s="1" t="s">
        <v>259</v>
      </c>
      <c r="B260" s="2">
        <v>54</v>
      </c>
      <c r="C260" s="19">
        <v>54</v>
      </c>
      <c r="D260" s="3" t="s">
        <v>460</v>
      </c>
      <c r="E260" s="2" t="s">
        <v>26</v>
      </c>
      <c r="F260" s="55">
        <v>692805</v>
      </c>
      <c r="G260" s="15">
        <v>2009</v>
      </c>
      <c r="H260" s="44">
        <v>15.58</v>
      </c>
      <c r="I260" s="44">
        <v>7.83</v>
      </c>
      <c r="J260" s="44">
        <v>21315</v>
      </c>
      <c r="K260" s="44">
        <v>1657</v>
      </c>
      <c r="L260" s="44">
        <v>848</v>
      </c>
      <c r="M260" s="27">
        <v>2704.60916008815</v>
      </c>
      <c r="N260" s="27">
        <v>33874.199999999997</v>
      </c>
      <c r="O260" s="27">
        <v>12220.24236</v>
      </c>
      <c r="P260" s="51">
        <f t="shared" si="4"/>
        <v>454847.92719999998</v>
      </c>
      <c r="Q260" s="51">
        <f>ABS(Table_7[[#This Row],[列1]]-Table_7[[#This Row],[Listing Price (USD)]])/Table_7[[#This Row],[Listing Price (USD)]]</f>
        <v>0.34346904655711208</v>
      </c>
      <c r="R260" s="51">
        <f>(Table_7[[#This Row],[列2]]+Q1227)/2</f>
        <v>0.63103043166962158</v>
      </c>
      <c r="S260" s="71"/>
    </row>
    <row r="261" spans="1:19" hidden="1" x14ac:dyDescent="0.45">
      <c r="A261" s="1" t="s">
        <v>259</v>
      </c>
      <c r="B261" s="3">
        <v>54</v>
      </c>
      <c r="C261" s="19">
        <v>54</v>
      </c>
      <c r="D261" s="3" t="s">
        <v>459</v>
      </c>
      <c r="E261" s="2" t="s">
        <v>479</v>
      </c>
      <c r="F261" s="55">
        <v>615000</v>
      </c>
      <c r="G261" s="15">
        <v>2010</v>
      </c>
      <c r="H261" s="44">
        <v>15.58</v>
      </c>
      <c r="I261" s="44">
        <v>7.83</v>
      </c>
      <c r="J261" s="44">
        <v>21315</v>
      </c>
      <c r="K261" s="44">
        <v>1657</v>
      </c>
      <c r="L261" s="44">
        <v>848</v>
      </c>
      <c r="M261" s="27">
        <v>41.0931</v>
      </c>
      <c r="N261" s="27">
        <v>43658</v>
      </c>
      <c r="O261" s="27">
        <v>15144.94</v>
      </c>
      <c r="P261" s="51">
        <f t="shared" si="4"/>
        <v>485954.36299999728</v>
      </c>
      <c r="Q261" s="51">
        <f>ABS(Table_7[[#This Row],[列1]]-Table_7[[#This Row],[Listing Price (USD)]])/Table_7[[#This Row],[Listing Price (USD)]]</f>
        <v>0.20983030406504508</v>
      </c>
      <c r="R261" s="51">
        <f>(Table_7[[#This Row],[列2]]+Q1228)/2</f>
        <v>0.36199161774680549</v>
      </c>
      <c r="S261" s="71"/>
    </row>
    <row r="262" spans="1:19" hidden="1" x14ac:dyDescent="0.45">
      <c r="A262" s="1" t="s">
        <v>134</v>
      </c>
      <c r="B262" s="2">
        <v>55</v>
      </c>
      <c r="C262" s="19">
        <v>55</v>
      </c>
      <c r="D262" s="3" t="s">
        <v>460</v>
      </c>
      <c r="E262" s="2" t="s">
        <v>26</v>
      </c>
      <c r="F262" s="55">
        <v>766082</v>
      </c>
      <c r="G262" s="15">
        <v>2010</v>
      </c>
      <c r="H262" s="44">
        <v>15.68</v>
      </c>
      <c r="I262" s="44">
        <v>7.32</v>
      </c>
      <c r="J262" s="44">
        <v>22500</v>
      </c>
      <c r="K262" s="44">
        <v>1237.8499999999999</v>
      </c>
      <c r="L262" s="44">
        <v>1334</v>
      </c>
      <c r="M262" s="27">
        <v>2704.60916008815</v>
      </c>
      <c r="N262" s="27">
        <v>33874.199999999997</v>
      </c>
      <c r="O262" s="27">
        <v>12220.24236</v>
      </c>
      <c r="P262" s="51">
        <f t="shared" si="4"/>
        <v>494741.34519999771</v>
      </c>
      <c r="Q262" s="51">
        <f>ABS(Table_7[[#This Row],[列1]]-Table_7[[#This Row],[Listing Price (USD)]])/Table_7[[#This Row],[Listing Price (USD)]]</f>
        <v>0.35419270365313671</v>
      </c>
      <c r="R262" s="51">
        <f>(Table_7[[#This Row],[列2]]+Q1229)/2</f>
        <v>0.52572216119832405</v>
      </c>
      <c r="S262" s="71"/>
    </row>
    <row r="263" spans="1:19" hidden="1" x14ac:dyDescent="0.45">
      <c r="A263" s="1" t="s">
        <v>134</v>
      </c>
      <c r="B263" s="2">
        <v>55</v>
      </c>
      <c r="C263" s="19">
        <v>55</v>
      </c>
      <c r="D263" s="3" t="s">
        <v>460</v>
      </c>
      <c r="E263" s="2" t="s">
        <v>26</v>
      </c>
      <c r="F263" s="55">
        <v>1885229</v>
      </c>
      <c r="G263" s="15">
        <v>2018</v>
      </c>
      <c r="H263" s="44">
        <v>15.68</v>
      </c>
      <c r="I263" s="44">
        <v>7.32</v>
      </c>
      <c r="J263" s="44">
        <v>22500</v>
      </c>
      <c r="K263" s="44">
        <v>1237.8499999999999</v>
      </c>
      <c r="L263" s="44">
        <v>1334</v>
      </c>
      <c r="M263" s="27">
        <v>2704.60916008815</v>
      </c>
      <c r="N263" s="27">
        <v>33874.199999999997</v>
      </c>
      <c r="O263" s="27">
        <v>12220.24236</v>
      </c>
      <c r="P263" s="51">
        <f t="shared" si="4"/>
        <v>598322.96919999947</v>
      </c>
      <c r="Q263" s="51">
        <f>ABS(Table_7[[#This Row],[列1]]-Table_7[[#This Row],[Listing Price (USD)]])/Table_7[[#This Row],[Listing Price (USD)]]</f>
        <v>0.68262584057427533</v>
      </c>
      <c r="R263" s="51">
        <f>(Table_7[[#This Row],[列2]]+Q1230)/2</f>
        <v>0.46241572796114044</v>
      </c>
      <c r="S263" s="71"/>
    </row>
    <row r="264" spans="1:19" hidden="1" x14ac:dyDescent="0.45">
      <c r="A264" s="1" t="s">
        <v>169</v>
      </c>
      <c r="B264" s="2">
        <v>56</v>
      </c>
      <c r="C264" s="19">
        <v>55</v>
      </c>
      <c r="D264" s="3" t="s">
        <v>460</v>
      </c>
      <c r="E264" s="2" t="s">
        <v>35</v>
      </c>
      <c r="F264" s="55">
        <v>473751</v>
      </c>
      <c r="G264" s="15">
        <v>2007</v>
      </c>
      <c r="H264" s="44">
        <v>15.85</v>
      </c>
      <c r="I264" s="44">
        <v>9.02</v>
      </c>
      <c r="J264" s="44">
        <v>19000</v>
      </c>
      <c r="K264" s="44">
        <v>2044</v>
      </c>
      <c r="L264" s="44">
        <v>598</v>
      </c>
      <c r="M264" s="27">
        <v>1896.7553015181375</v>
      </c>
      <c r="N264" s="27">
        <v>24592.6</v>
      </c>
      <c r="O264" s="27">
        <v>42421.33</v>
      </c>
      <c r="P264" s="51">
        <f t="shared" si="4"/>
        <v>359085.08660000114</v>
      </c>
      <c r="Q264" s="51">
        <f>ABS(Table_7[[#This Row],[列1]]-Table_7[[#This Row],[Listing Price (USD)]])/Table_7[[#This Row],[Listing Price (USD)]]</f>
        <v>0.24203835643618452</v>
      </c>
      <c r="R264" s="51">
        <f>(Table_7[[#This Row],[列2]]+Q1231)/2</f>
        <v>0.28437352934982341</v>
      </c>
      <c r="S264" s="71"/>
    </row>
    <row r="265" spans="1:19" hidden="1" x14ac:dyDescent="0.45">
      <c r="A265" s="1" t="s">
        <v>169</v>
      </c>
      <c r="B265" s="2">
        <v>56</v>
      </c>
      <c r="C265" s="19">
        <v>55</v>
      </c>
      <c r="D265" s="3" t="s">
        <v>460</v>
      </c>
      <c r="E265" s="2" t="s">
        <v>35</v>
      </c>
      <c r="F265" s="55">
        <v>473732</v>
      </c>
      <c r="G265" s="15">
        <v>2007</v>
      </c>
      <c r="H265" s="44">
        <v>15.85</v>
      </c>
      <c r="I265" s="44">
        <v>9.02</v>
      </c>
      <c r="J265" s="44">
        <v>19000</v>
      </c>
      <c r="K265" s="44">
        <v>2044</v>
      </c>
      <c r="L265" s="44">
        <v>598</v>
      </c>
      <c r="M265" s="27">
        <v>1896.7553015181375</v>
      </c>
      <c r="N265" s="27">
        <v>24592.6</v>
      </c>
      <c r="O265" s="27">
        <v>42421.33</v>
      </c>
      <c r="P265" s="51">
        <f t="shared" si="4"/>
        <v>359085.08660000114</v>
      </c>
      <c r="Q265" s="51">
        <f>ABS(Table_7[[#This Row],[列1]]-Table_7[[#This Row],[Listing Price (USD)]])/Table_7[[#This Row],[Listing Price (USD)]]</f>
        <v>0.24200795681946513</v>
      </c>
      <c r="R265" s="51">
        <f>(Table_7[[#This Row],[列2]]+Q1232)/2</f>
        <v>0.32583483172778904</v>
      </c>
      <c r="S265" s="71"/>
    </row>
    <row r="266" spans="1:19" hidden="1" x14ac:dyDescent="0.45">
      <c r="A266" s="1" t="s">
        <v>169</v>
      </c>
      <c r="B266" s="2">
        <v>56</v>
      </c>
      <c r="C266" s="19">
        <v>55</v>
      </c>
      <c r="D266" s="3" t="s">
        <v>460</v>
      </c>
      <c r="E266" s="2" t="s">
        <v>35</v>
      </c>
      <c r="F266" s="55">
        <v>498026</v>
      </c>
      <c r="G266" s="15">
        <v>2011</v>
      </c>
      <c r="H266" s="44">
        <v>15.85</v>
      </c>
      <c r="I266" s="44">
        <v>9.02</v>
      </c>
      <c r="J266" s="44">
        <v>19000</v>
      </c>
      <c r="K266" s="44">
        <v>2044</v>
      </c>
      <c r="L266" s="44">
        <v>598</v>
      </c>
      <c r="M266" s="27">
        <v>1896.7553015181375</v>
      </c>
      <c r="N266" s="27">
        <v>24592.6</v>
      </c>
      <c r="O266" s="27">
        <v>42421.33</v>
      </c>
      <c r="P266" s="51">
        <f t="shared" si="4"/>
        <v>410875.89860000013</v>
      </c>
      <c r="Q266" s="51">
        <f>ABS(Table_7[[#This Row],[列1]]-Table_7[[#This Row],[Listing Price (USD)]])/Table_7[[#This Row],[Listing Price (USD)]]</f>
        <v>0.17499106753462645</v>
      </c>
      <c r="R266" s="51">
        <f>(Table_7[[#This Row],[列2]]+Q1233)/2</f>
        <v>0.34947118750312645</v>
      </c>
      <c r="S266" s="71"/>
    </row>
    <row r="267" spans="1:19" hidden="1" x14ac:dyDescent="0.45">
      <c r="A267" s="1" t="s">
        <v>169</v>
      </c>
      <c r="B267" s="2">
        <v>56</v>
      </c>
      <c r="C267" s="19">
        <v>55</v>
      </c>
      <c r="D267" s="3" t="s">
        <v>460</v>
      </c>
      <c r="E267" s="2" t="s">
        <v>26</v>
      </c>
      <c r="F267" s="55">
        <v>353064</v>
      </c>
      <c r="G267" s="15">
        <v>2008</v>
      </c>
      <c r="H267" s="44">
        <v>15.85</v>
      </c>
      <c r="I267" s="44">
        <v>9.02</v>
      </c>
      <c r="J267" s="44">
        <v>19000</v>
      </c>
      <c r="K267" s="44">
        <v>2044</v>
      </c>
      <c r="L267" s="44">
        <v>598</v>
      </c>
      <c r="M267" s="27">
        <v>2704.60916008815</v>
      </c>
      <c r="N267" s="27">
        <v>33874.199999999997</v>
      </c>
      <c r="O267" s="27">
        <v>12220.24236</v>
      </c>
      <c r="P267" s="51">
        <f t="shared" si="4"/>
        <v>389259.43919999822</v>
      </c>
      <c r="Q267" s="51">
        <f>ABS(Table_7[[#This Row],[列1]]-Table_7[[#This Row],[Listing Price (USD)]])/Table_7[[#This Row],[Listing Price (USD)]]</f>
        <v>0.10251806811229187</v>
      </c>
      <c r="R267" s="51">
        <f>(Table_7[[#This Row],[列2]]+Q1234)/2</f>
        <v>0.17643886165785577</v>
      </c>
      <c r="S267" s="71"/>
    </row>
    <row r="268" spans="1:19" hidden="1" x14ac:dyDescent="0.45">
      <c r="A268" s="1" t="s">
        <v>314</v>
      </c>
      <c r="B268" s="3">
        <v>115</v>
      </c>
      <c r="C268" s="19">
        <v>38</v>
      </c>
      <c r="D268" s="3" t="s">
        <v>459</v>
      </c>
      <c r="E268" s="2" t="s">
        <v>464</v>
      </c>
      <c r="F268" s="55">
        <v>129900</v>
      </c>
      <c r="G268" s="15">
        <v>2006</v>
      </c>
      <c r="H268" s="44">
        <v>11.92</v>
      </c>
      <c r="I268" s="44">
        <v>6.67</v>
      </c>
      <c r="J268" s="44">
        <v>5352</v>
      </c>
      <c r="K268" s="47">
        <v>781</v>
      </c>
      <c r="L268" s="44">
        <v>98</v>
      </c>
      <c r="M268" s="27">
        <v>3020.1734000000001</v>
      </c>
      <c r="N268" s="27">
        <v>46802</v>
      </c>
      <c r="O268" s="27">
        <v>122950</v>
      </c>
      <c r="P268" s="51">
        <f t="shared" si="4"/>
        <v>77016.157999995354</v>
      </c>
      <c r="Q268" s="51">
        <f>ABS(Table_7[[#This Row],[列1]]-Table_7[[#This Row],[Listing Price (USD)]])/Table_7[[#This Row],[Listing Price (USD)]]</f>
        <v>0.40711194765207581</v>
      </c>
      <c r="R268" s="51">
        <f>(Q268+Q269+Q270+Q271+Q272)/5</f>
        <v>0.40412959801111192</v>
      </c>
      <c r="S268" s="71"/>
    </row>
    <row r="269" spans="1:19" hidden="1" x14ac:dyDescent="0.45">
      <c r="A269" s="1" t="s">
        <v>314</v>
      </c>
      <c r="B269" s="3">
        <v>115</v>
      </c>
      <c r="C269" s="19">
        <v>38</v>
      </c>
      <c r="D269" s="3" t="s">
        <v>459</v>
      </c>
      <c r="E269" s="2" t="s">
        <v>464</v>
      </c>
      <c r="F269" s="55">
        <v>144900</v>
      </c>
      <c r="G269" s="15">
        <v>2006</v>
      </c>
      <c r="H269" s="44">
        <v>11.92</v>
      </c>
      <c r="I269" s="44">
        <v>6.67</v>
      </c>
      <c r="J269" s="44">
        <v>5352</v>
      </c>
      <c r="K269" s="47">
        <v>781</v>
      </c>
      <c r="L269" s="44">
        <v>98</v>
      </c>
      <c r="M269" s="27">
        <v>3020.1734000000001</v>
      </c>
      <c r="N269" s="27">
        <v>46802</v>
      </c>
      <c r="O269" s="27">
        <v>122950</v>
      </c>
      <c r="P269" s="51">
        <f t="shared" si="4"/>
        <v>77016.157999995354</v>
      </c>
      <c r="Q269" s="51">
        <f>ABS(Table_7[[#This Row],[列1]]-Table_7[[#This Row],[Listing Price (USD)]])/Table_7[[#This Row],[Listing Price (USD)]]</f>
        <v>0.46848752242929365</v>
      </c>
      <c r="R269" s="51">
        <f>(Q268+Q269+Q270+Q271+Q272)/5</f>
        <v>0.40412959801111192</v>
      </c>
      <c r="S269" s="71"/>
    </row>
    <row r="270" spans="1:19" hidden="1" x14ac:dyDescent="0.45">
      <c r="A270" s="1" t="s">
        <v>314</v>
      </c>
      <c r="B270" s="3">
        <v>115</v>
      </c>
      <c r="C270" s="19">
        <v>38</v>
      </c>
      <c r="D270" s="3" t="s">
        <v>459</v>
      </c>
      <c r="E270" s="2" t="s">
        <v>479</v>
      </c>
      <c r="F270" s="55">
        <v>129000</v>
      </c>
      <c r="G270" s="15">
        <v>2006</v>
      </c>
      <c r="H270" s="44">
        <v>11.92</v>
      </c>
      <c r="I270" s="44">
        <v>6.67</v>
      </c>
      <c r="J270" s="44">
        <v>5352</v>
      </c>
      <c r="K270" s="47">
        <v>781</v>
      </c>
      <c r="L270" s="44">
        <v>98</v>
      </c>
      <c r="M270" s="27">
        <v>41.0931</v>
      </c>
      <c r="N270" s="27">
        <v>43658</v>
      </c>
      <c r="O270" s="27">
        <v>15144.94</v>
      </c>
      <c r="P270" s="51">
        <f t="shared" si="4"/>
        <v>71180.893999996784</v>
      </c>
      <c r="Q270" s="51">
        <f>ABS(Table_7[[#This Row],[列1]]-Table_7[[#This Row],[Listing Price (USD)]])/Table_7[[#This Row],[Listing Price (USD)]]</f>
        <v>0.44821012403103266</v>
      </c>
      <c r="R270" s="51">
        <f>(Q268+Q269+Q270+Q271+Q272)/5</f>
        <v>0.40412959801111192</v>
      </c>
      <c r="S270" s="71"/>
    </row>
    <row r="271" spans="1:19" hidden="1" x14ac:dyDescent="0.45">
      <c r="A271" s="1" t="s">
        <v>314</v>
      </c>
      <c r="B271" s="3">
        <v>115</v>
      </c>
      <c r="C271" s="19">
        <v>38</v>
      </c>
      <c r="D271" s="3" t="s">
        <v>459</v>
      </c>
      <c r="E271" s="2" t="s">
        <v>487</v>
      </c>
      <c r="F271" s="56">
        <v>134900</v>
      </c>
      <c r="G271" s="43">
        <v>2008</v>
      </c>
      <c r="H271" s="45">
        <v>11.92</v>
      </c>
      <c r="I271" s="45">
        <v>6.67</v>
      </c>
      <c r="J271" s="45">
        <v>5352</v>
      </c>
      <c r="K271" s="45">
        <v>781</v>
      </c>
      <c r="L271" s="44">
        <v>98</v>
      </c>
      <c r="M271" s="27">
        <v>1789.9333999999999</v>
      </c>
      <c r="N271" s="27">
        <v>40003</v>
      </c>
      <c r="O271" s="27">
        <v>60296.14</v>
      </c>
      <c r="P271" s="51">
        <f t="shared" si="4"/>
        <v>90292.619999996576</v>
      </c>
      <c r="Q271" s="51">
        <f>ABS(Table_7[[#This Row],[列1]]-Table_7[[#This Row],[Listing Price (USD)]])/Table_7[[#This Row],[Listing Price (USD)]]</f>
        <v>0.33066997776133006</v>
      </c>
      <c r="R271" s="51">
        <f>(Q268+Q269+Q270+Q271+Q272)/5</f>
        <v>0.40412959801111192</v>
      </c>
      <c r="S271" s="71"/>
    </row>
    <row r="272" spans="1:19" hidden="1" x14ac:dyDescent="0.45">
      <c r="A272" s="1" t="s">
        <v>314</v>
      </c>
      <c r="B272" s="3">
        <v>115</v>
      </c>
      <c r="C272" s="19">
        <v>38</v>
      </c>
      <c r="D272" s="3" t="s">
        <v>459</v>
      </c>
      <c r="E272" s="2" t="s">
        <v>516</v>
      </c>
      <c r="F272" s="55">
        <v>165000</v>
      </c>
      <c r="G272" s="15">
        <v>2009</v>
      </c>
      <c r="H272" s="44">
        <v>11.92</v>
      </c>
      <c r="I272" s="44">
        <v>6.67</v>
      </c>
      <c r="J272" s="44">
        <v>5352</v>
      </c>
      <c r="K272" s="47">
        <v>781</v>
      </c>
      <c r="L272" s="44">
        <v>98</v>
      </c>
      <c r="M272" s="27">
        <v>340.59109999999998</v>
      </c>
      <c r="N272" s="27">
        <v>40726</v>
      </c>
      <c r="O272" s="27">
        <v>10470.06</v>
      </c>
      <c r="P272" s="51">
        <f t="shared" si="4"/>
        <v>104582.21099999845</v>
      </c>
      <c r="Q272" s="51">
        <f>ABS(Table_7[[#This Row],[列1]]-Table_7[[#This Row],[Listing Price (USD)]])/Table_7[[#This Row],[Listing Price (USD)]]</f>
        <v>0.36616841818182755</v>
      </c>
      <c r="R272" s="51">
        <f>(Q268+Q269+Q270+Q271+Q272)/5</f>
        <v>0.40412959801111192</v>
      </c>
      <c r="S272" s="71"/>
    </row>
    <row r="273" spans="1:19" hidden="1" x14ac:dyDescent="0.45">
      <c r="A273" s="1" t="s">
        <v>314</v>
      </c>
      <c r="B273" s="3">
        <v>121</v>
      </c>
      <c r="C273" s="19">
        <v>40</v>
      </c>
      <c r="D273" s="3" t="s">
        <v>459</v>
      </c>
      <c r="E273" s="2" t="s">
        <v>485</v>
      </c>
      <c r="F273" s="56">
        <v>184900</v>
      </c>
      <c r="G273" s="43">
        <v>2005</v>
      </c>
      <c r="H273" s="45">
        <v>13.08</v>
      </c>
      <c r="I273" s="45">
        <v>6.5</v>
      </c>
      <c r="J273" s="45">
        <v>6396</v>
      </c>
      <c r="K273" s="45">
        <v>846</v>
      </c>
      <c r="L273" s="45">
        <v>132</v>
      </c>
      <c r="M273" s="27">
        <v>60.770600000000002</v>
      </c>
      <c r="N273" s="27">
        <v>41548</v>
      </c>
      <c r="O273" s="27">
        <v>2875.28</v>
      </c>
      <c r="P273" s="51">
        <f t="shared" si="4"/>
        <v>78056.547000001374</v>
      </c>
      <c r="Q273" s="51">
        <f>ABS(Table_7[[#This Row],[列1]]-Table_7[[#This Row],[Listing Price (USD)]])/Table_7[[#This Row],[Listing Price (USD)]]</f>
        <v>0.57784452677122022</v>
      </c>
      <c r="R273" s="51">
        <f>Q273</f>
        <v>0.57784452677122022</v>
      </c>
      <c r="S273" s="71"/>
    </row>
    <row r="274" spans="1:19" hidden="1" x14ac:dyDescent="0.45">
      <c r="A274" s="1" t="s">
        <v>193</v>
      </c>
      <c r="B274" s="3">
        <v>370</v>
      </c>
      <c r="C274" s="19">
        <v>38</v>
      </c>
      <c r="D274" s="3" t="s">
        <v>459</v>
      </c>
      <c r="E274" s="2" t="s">
        <v>319</v>
      </c>
      <c r="F274" s="55">
        <v>169900</v>
      </c>
      <c r="G274" s="15">
        <v>2005</v>
      </c>
      <c r="H274" s="45">
        <v>13.08</v>
      </c>
      <c r="I274" s="45">
        <v>4.25</v>
      </c>
      <c r="J274" s="45">
        <v>9525</v>
      </c>
      <c r="K274" s="45">
        <v>814</v>
      </c>
      <c r="L274" s="45">
        <v>284</v>
      </c>
      <c r="M274" s="27">
        <v>1116.7267999999999</v>
      </c>
      <c r="N274" s="27">
        <v>44269</v>
      </c>
      <c r="O274" s="27">
        <v>61343.7</v>
      </c>
      <c r="P274" s="51">
        <f t="shared" si="4"/>
        <v>154257.05400000064</v>
      </c>
      <c r="Q274" s="51">
        <f>ABS(Table_7[[#This Row],[列1]]-Table_7[[#This Row],[Listing Price (USD)]])/Table_7[[#This Row],[Listing Price (USD)]]</f>
        <v>9.2071489111238122E-2</v>
      </c>
      <c r="R274" s="51">
        <f>(Table_7[[#This Row],[列2]]+Q1241)/2</f>
        <v>0.18542150784422667</v>
      </c>
      <c r="S274" s="71"/>
    </row>
    <row r="275" spans="1:19" hidden="1" x14ac:dyDescent="0.45">
      <c r="A275" s="1" t="s">
        <v>114</v>
      </c>
      <c r="B275" s="2">
        <v>375</v>
      </c>
      <c r="C275" s="19">
        <v>38</v>
      </c>
      <c r="D275" s="3" t="s">
        <v>460</v>
      </c>
      <c r="E275" s="2" t="s">
        <v>480</v>
      </c>
      <c r="F275" s="55">
        <v>173094</v>
      </c>
      <c r="G275" s="15">
        <v>2011</v>
      </c>
      <c r="H275" s="44">
        <v>13</v>
      </c>
      <c r="I275" s="44">
        <v>6.83</v>
      </c>
      <c r="J275" s="44">
        <v>7031</v>
      </c>
      <c r="K275" s="44">
        <v>646</v>
      </c>
      <c r="L275" s="44">
        <v>151</v>
      </c>
      <c r="M275" s="27">
        <v>909.79346666148103</v>
      </c>
      <c r="N275" s="27">
        <v>36186.300000000003</v>
      </c>
      <c r="O275" s="27">
        <v>19565.62</v>
      </c>
      <c r="P275" s="51">
        <f t="shared" si="4"/>
        <v>160230.71479999943</v>
      </c>
      <c r="Q275" s="51">
        <f>ABS(Table_7[[#This Row],[列1]]-Table_7[[#This Row],[Listing Price (USD)]])/Table_7[[#This Row],[Listing Price (USD)]]</f>
        <v>7.4313871075834897E-2</v>
      </c>
      <c r="R275" s="51">
        <f>(Table_7[[#This Row],[列2]]+Q1242)/2</f>
        <v>0.16086247208312898</v>
      </c>
      <c r="S275" s="71"/>
    </row>
    <row r="276" spans="1:19" hidden="1" x14ac:dyDescent="0.45">
      <c r="A276" s="1" t="s">
        <v>135</v>
      </c>
      <c r="B276" s="3">
        <v>380</v>
      </c>
      <c r="C276" s="19">
        <v>38</v>
      </c>
      <c r="D276" s="3" t="s">
        <v>461</v>
      </c>
      <c r="E276" s="2" t="s">
        <v>489</v>
      </c>
      <c r="F276" s="55">
        <v>99950</v>
      </c>
      <c r="G276" s="15">
        <v>2013</v>
      </c>
      <c r="H276" s="44">
        <v>10.66</v>
      </c>
      <c r="I276" s="44">
        <v>5.58</v>
      </c>
      <c r="J276" s="44">
        <v>3792</v>
      </c>
      <c r="K276" s="44">
        <v>439</v>
      </c>
      <c r="L276" s="44">
        <v>45</v>
      </c>
      <c r="M276" s="27">
        <v>4.2039999999999997</v>
      </c>
      <c r="N276" s="27">
        <v>16666</v>
      </c>
      <c r="O276" s="27">
        <v>648.10692510432523</v>
      </c>
      <c r="P276" s="51">
        <f t="shared" si="4"/>
        <v>76244.822999998185</v>
      </c>
      <c r="Q276" s="51">
        <f>ABS(Table_7[[#This Row],[列1]]-Table_7[[#This Row],[Listing Price (USD)]])/Table_7[[#This Row],[Listing Price (USD)]]</f>
        <v>0.23717035517760696</v>
      </c>
      <c r="R276" s="51">
        <f>(Table_7[[#This Row],[列2]]+Q1243)/2</f>
        <v>0.20946549372257334</v>
      </c>
      <c r="S276" s="71"/>
    </row>
    <row r="277" spans="1:19" hidden="1" x14ac:dyDescent="0.45">
      <c r="A277" s="1" t="s">
        <v>250</v>
      </c>
      <c r="B277" s="2">
        <v>380</v>
      </c>
      <c r="C277" s="19">
        <v>38</v>
      </c>
      <c r="D277" s="3" t="s">
        <v>460</v>
      </c>
      <c r="E277" s="2" t="s">
        <v>26</v>
      </c>
      <c r="F277" s="55">
        <v>233156</v>
      </c>
      <c r="G277" s="15">
        <v>2005</v>
      </c>
      <c r="H277" s="44">
        <v>11.97</v>
      </c>
      <c r="I277" s="44">
        <v>6.4</v>
      </c>
      <c r="J277" s="44">
        <v>9100</v>
      </c>
      <c r="K277" s="44">
        <v>691</v>
      </c>
      <c r="L277" s="44">
        <v>326</v>
      </c>
      <c r="M277" s="27">
        <v>2704.60916008815</v>
      </c>
      <c r="N277" s="27">
        <v>33874.199999999997</v>
      </c>
      <c r="O277" s="27">
        <v>12220.24236</v>
      </c>
      <c r="P277" s="51">
        <f t="shared" si="4"/>
        <v>125300.23019999937</v>
      </c>
      <c r="Q277" s="51">
        <f>ABS(Table_7[[#This Row],[列1]]-Table_7[[#This Row],[Listing Price (USD)]])/Table_7[[#This Row],[Listing Price (USD)]]</f>
        <v>0.46259058227110017</v>
      </c>
      <c r="R277" s="51">
        <f>(Table_7[[#This Row],[列2]]+Q1244)/2</f>
        <v>0.26231199526613103</v>
      </c>
      <c r="S277" s="71"/>
    </row>
    <row r="278" spans="1:19" hidden="1" x14ac:dyDescent="0.45">
      <c r="A278" s="1" t="s">
        <v>189</v>
      </c>
      <c r="B278" s="3">
        <v>380</v>
      </c>
      <c r="C278" s="19">
        <v>37</v>
      </c>
      <c r="D278" s="3" t="s">
        <v>459</v>
      </c>
      <c r="E278" s="2" t="s">
        <v>319</v>
      </c>
      <c r="F278" s="55">
        <v>109000</v>
      </c>
      <c r="G278" s="15">
        <v>2006</v>
      </c>
      <c r="H278" s="45">
        <v>12.58</v>
      </c>
      <c r="I278" s="45">
        <v>5</v>
      </c>
      <c r="J278" s="45">
        <v>7257</v>
      </c>
      <c r="K278" s="45">
        <v>740</v>
      </c>
      <c r="L278" s="45">
        <v>114</v>
      </c>
      <c r="M278" s="27">
        <v>1116.7267999999999</v>
      </c>
      <c r="N278" s="27">
        <v>44269</v>
      </c>
      <c r="O278" s="27">
        <v>61343.7</v>
      </c>
      <c r="P278" s="51">
        <f t="shared" si="4"/>
        <v>115632.70499999747</v>
      </c>
      <c r="Q278" s="51">
        <f>ABS(Table_7[[#This Row],[列1]]-Table_7[[#This Row],[Listing Price (USD)]])/Table_7[[#This Row],[Listing Price (USD)]]</f>
        <v>6.0850504587132752E-2</v>
      </c>
      <c r="R278" s="51">
        <f>(Table_7[[#This Row],[列2]]+Q1245)/2</f>
        <v>0.12007053645151851</v>
      </c>
      <c r="S278" s="71"/>
    </row>
    <row r="279" spans="1:19" hidden="1" x14ac:dyDescent="0.45">
      <c r="A279" s="1" t="s">
        <v>179</v>
      </c>
      <c r="B279" s="3">
        <v>385</v>
      </c>
      <c r="C279" s="19">
        <v>37</v>
      </c>
      <c r="D279" s="3" t="s">
        <v>459</v>
      </c>
      <c r="E279" s="2" t="s">
        <v>464</v>
      </c>
      <c r="F279" s="55">
        <v>199000</v>
      </c>
      <c r="G279" s="15">
        <v>2015</v>
      </c>
      <c r="H279" s="45">
        <v>12.8</v>
      </c>
      <c r="I279" s="45">
        <v>6.6</v>
      </c>
      <c r="J279" s="45">
        <v>7600</v>
      </c>
      <c r="K279" s="45">
        <v>684</v>
      </c>
      <c r="L279" s="45">
        <v>160</v>
      </c>
      <c r="M279" s="27">
        <v>3020.1734000000001</v>
      </c>
      <c r="N279" s="27">
        <v>46802</v>
      </c>
      <c r="O279" s="27">
        <v>122950</v>
      </c>
      <c r="P279" s="51">
        <f t="shared" si="4"/>
        <v>244662.7569999948</v>
      </c>
      <c r="Q279" s="51">
        <f>ABS(Table_7[[#This Row],[列1]]-Table_7[[#This Row],[Listing Price (USD)]])/Table_7[[#This Row],[Listing Price (USD)]]</f>
        <v>0.2294610904522352</v>
      </c>
      <c r="R279" s="51">
        <f>(Table_7[[#This Row],[列2]]+Q1246)/2</f>
        <v>0.13707349052298173</v>
      </c>
      <c r="S279" s="71"/>
    </row>
    <row r="280" spans="1:19" hidden="1" x14ac:dyDescent="0.45">
      <c r="A280" s="1" t="s">
        <v>135</v>
      </c>
      <c r="B280" s="3">
        <v>385</v>
      </c>
      <c r="C280" s="19">
        <v>38</v>
      </c>
      <c r="D280" s="3" t="s">
        <v>461</v>
      </c>
      <c r="E280" s="2" t="s">
        <v>470</v>
      </c>
      <c r="F280" s="55">
        <v>72908</v>
      </c>
      <c r="G280" s="15">
        <v>2007</v>
      </c>
      <c r="H280" s="44">
        <v>12.89</v>
      </c>
      <c r="I280" s="44">
        <v>5.77</v>
      </c>
      <c r="J280" s="44">
        <v>6980</v>
      </c>
      <c r="K280" s="44">
        <v>624</v>
      </c>
      <c r="L280" s="44">
        <v>159</v>
      </c>
      <c r="M280" s="27">
        <v>1.3702814814814799</v>
      </c>
      <c r="N280" s="27">
        <v>8400.2000000000007</v>
      </c>
      <c r="O280" s="27">
        <v>2915.9007634038121</v>
      </c>
      <c r="P280" s="51">
        <f t="shared" si="4"/>
        <v>55709.21220000014</v>
      </c>
      <c r="Q280" s="51">
        <f>ABS(Table_7[[#This Row],[列1]]-Table_7[[#This Row],[Listing Price (USD)]])/Table_7[[#This Row],[Listing Price (USD)]]</f>
        <v>0.23589712788719838</v>
      </c>
      <c r="R280" s="51">
        <f>(Table_7[[#This Row],[列2]]+Q1247)/2</f>
        <v>0.21619711454394008</v>
      </c>
      <c r="S280" s="71"/>
    </row>
    <row r="281" spans="1:19" hidden="1" x14ac:dyDescent="0.45">
      <c r="A281" s="1" t="s">
        <v>135</v>
      </c>
      <c r="B281" s="2">
        <v>385</v>
      </c>
      <c r="C281" s="19">
        <v>38</v>
      </c>
      <c r="D281" s="3" t="s">
        <v>460</v>
      </c>
      <c r="E281" s="2" t="s">
        <v>46</v>
      </c>
      <c r="F281" s="55">
        <v>87458</v>
      </c>
      <c r="G281" s="15">
        <v>2005</v>
      </c>
      <c r="H281" s="44">
        <v>12.89</v>
      </c>
      <c r="I281" s="44">
        <v>5.77</v>
      </c>
      <c r="J281" s="44">
        <v>6980</v>
      </c>
      <c r="K281" s="44">
        <v>624</v>
      </c>
      <c r="L281" s="44">
        <v>159</v>
      </c>
      <c r="M281" s="27">
        <v>57.472012426685268</v>
      </c>
      <c r="N281" s="27">
        <v>11544.2</v>
      </c>
      <c r="O281" s="27">
        <v>7827.84</v>
      </c>
      <c r="P281" s="51">
        <f t="shared" si="4"/>
        <v>35649.070199999216</v>
      </c>
      <c r="Q281" s="51">
        <f>ABS(Table_7[[#This Row],[列1]]-Table_7[[#This Row],[Listing Price (USD)]])/Table_7[[#This Row],[Listing Price (USD)]]</f>
        <v>0.59238640032930989</v>
      </c>
      <c r="R281" s="51">
        <f>(Table_7[[#This Row],[列2]]+Q1248)/2</f>
        <v>0.46144055884399032</v>
      </c>
      <c r="S281" s="71"/>
    </row>
    <row r="282" spans="1:19" hidden="1" x14ac:dyDescent="0.45">
      <c r="A282" s="1" t="s">
        <v>135</v>
      </c>
      <c r="B282" s="2">
        <v>385</v>
      </c>
      <c r="C282" s="19">
        <v>38</v>
      </c>
      <c r="D282" s="3" t="s">
        <v>460</v>
      </c>
      <c r="E282" s="2" t="s">
        <v>76</v>
      </c>
      <c r="F282" s="55">
        <v>98591</v>
      </c>
      <c r="G282" s="15">
        <v>2005</v>
      </c>
      <c r="H282" s="44">
        <v>12.89</v>
      </c>
      <c r="I282" s="44">
        <v>5.77</v>
      </c>
      <c r="J282" s="44">
        <v>6980</v>
      </c>
      <c r="K282" s="44">
        <v>624</v>
      </c>
      <c r="L282" s="44">
        <v>159</v>
      </c>
      <c r="M282" s="27">
        <v>720.28936833319096</v>
      </c>
      <c r="N282" s="27">
        <v>6140.9</v>
      </c>
      <c r="O282" s="27">
        <v>2659.28</v>
      </c>
      <c r="P282" s="51">
        <f t="shared" si="4"/>
        <v>25620.545400000366</v>
      </c>
      <c r="Q282" s="51">
        <f>ABS(Table_7[[#This Row],[列1]]-Table_7[[#This Row],[Listing Price (USD)]])/Table_7[[#This Row],[Listing Price (USD)]]</f>
        <v>0.74013302025539485</v>
      </c>
      <c r="R282" s="51">
        <f>(Table_7[[#This Row],[列2]]+Q1249)/2</f>
        <v>0.38472782227054741</v>
      </c>
      <c r="S282" s="71"/>
    </row>
    <row r="283" spans="1:19" hidden="1" x14ac:dyDescent="0.45">
      <c r="A283" s="1" t="s">
        <v>114</v>
      </c>
      <c r="B283" s="3">
        <v>385</v>
      </c>
      <c r="C283" s="19">
        <v>38</v>
      </c>
      <c r="D283" s="3" t="s">
        <v>459</v>
      </c>
      <c r="E283" s="2" t="s">
        <v>464</v>
      </c>
      <c r="F283" s="55">
        <v>199000</v>
      </c>
      <c r="G283" s="15">
        <v>2012</v>
      </c>
      <c r="H283" s="44">
        <v>13.08</v>
      </c>
      <c r="I283" s="44">
        <v>6.83</v>
      </c>
      <c r="J283" s="44">
        <v>7031</v>
      </c>
      <c r="K283" s="44">
        <v>677</v>
      </c>
      <c r="L283" s="44">
        <v>169</v>
      </c>
      <c r="M283" s="27">
        <v>3020.1734000000001</v>
      </c>
      <c r="N283" s="27">
        <v>46802</v>
      </c>
      <c r="O283" s="27">
        <v>122950</v>
      </c>
      <c r="P283" s="51">
        <f t="shared" si="4"/>
        <v>192881.15700000076</v>
      </c>
      <c r="Q283" s="51">
        <f>ABS(Table_7[[#This Row],[列1]]-Table_7[[#This Row],[Listing Price (USD)]])/Table_7[[#This Row],[Listing Price (USD)]]</f>
        <v>3.0747954773865511E-2</v>
      </c>
      <c r="R283" s="51">
        <f>(Table_7[[#This Row],[列2]]+Q1250)/2</f>
        <v>0.12806160056975793</v>
      </c>
      <c r="S283" s="71"/>
    </row>
    <row r="284" spans="1:19" hidden="1" x14ac:dyDescent="0.45">
      <c r="A284" s="1" t="s">
        <v>114</v>
      </c>
      <c r="B284" s="3">
        <v>385</v>
      </c>
      <c r="C284" s="19">
        <v>38</v>
      </c>
      <c r="D284" s="3" t="s">
        <v>459</v>
      </c>
      <c r="E284" s="2" t="s">
        <v>464</v>
      </c>
      <c r="F284" s="55">
        <v>249900</v>
      </c>
      <c r="G284" s="15">
        <v>2015</v>
      </c>
      <c r="H284" s="44">
        <v>13.08</v>
      </c>
      <c r="I284" s="44">
        <v>6.83</v>
      </c>
      <c r="J284" s="44">
        <v>7031</v>
      </c>
      <c r="K284" s="44">
        <v>677</v>
      </c>
      <c r="L284" s="44">
        <v>169</v>
      </c>
      <c r="M284" s="27">
        <v>3020.1734000000001</v>
      </c>
      <c r="N284" s="27">
        <v>46802</v>
      </c>
      <c r="O284" s="27">
        <v>122950</v>
      </c>
      <c r="P284" s="51">
        <f t="shared" si="4"/>
        <v>231724.26599999814</v>
      </c>
      <c r="Q284" s="51">
        <f>ABS(Table_7[[#This Row],[列1]]-Table_7[[#This Row],[Listing Price (USD)]])/Table_7[[#This Row],[Listing Price (USD)]]</f>
        <v>7.2732028811532054E-2</v>
      </c>
      <c r="R284" s="51">
        <f>(Table_7[[#This Row],[列2]]+Q1251)/2</f>
        <v>6.8681567609180885E-2</v>
      </c>
      <c r="S284" s="71"/>
    </row>
    <row r="285" spans="1:19" hidden="1" x14ac:dyDescent="0.45">
      <c r="A285" s="1" t="s">
        <v>114</v>
      </c>
      <c r="B285" s="3">
        <v>385</v>
      </c>
      <c r="C285" s="19">
        <v>39</v>
      </c>
      <c r="D285" s="3" t="s">
        <v>459</v>
      </c>
      <c r="E285" s="2" t="s">
        <v>483</v>
      </c>
      <c r="F285" s="55">
        <v>215000</v>
      </c>
      <c r="G285" s="15">
        <v>2013</v>
      </c>
      <c r="H285" s="44">
        <v>13.08</v>
      </c>
      <c r="I285" s="44">
        <v>6.83</v>
      </c>
      <c r="J285" s="44">
        <v>7031</v>
      </c>
      <c r="K285" s="44">
        <v>677</v>
      </c>
      <c r="L285" s="44">
        <v>169</v>
      </c>
      <c r="M285" s="27">
        <v>598.91589999999997</v>
      </c>
      <c r="N285" s="27">
        <v>38979</v>
      </c>
      <c r="O285" s="27">
        <v>20630.52</v>
      </c>
      <c r="P285" s="51">
        <f t="shared" si="4"/>
        <v>191309.37200000061</v>
      </c>
      <c r="Q285" s="51">
        <f>ABS(Table_7[[#This Row],[列1]]-Table_7[[#This Row],[Listing Price (USD)]])/Table_7[[#This Row],[Listing Price (USD)]]</f>
        <v>0.1101889674418576</v>
      </c>
      <c r="R285" s="51">
        <f>(Table_7[[#This Row],[列2]]+Q1252)/2</f>
        <v>9.8679077809978394E-2</v>
      </c>
      <c r="S285" s="71"/>
    </row>
    <row r="286" spans="1:19" hidden="1" x14ac:dyDescent="0.45">
      <c r="A286" s="1" t="s">
        <v>251</v>
      </c>
      <c r="B286" s="2">
        <v>385</v>
      </c>
      <c r="C286" s="19">
        <v>38</v>
      </c>
      <c r="D286" s="3" t="s">
        <v>460</v>
      </c>
      <c r="E286" s="2" t="s">
        <v>15</v>
      </c>
      <c r="F286" s="55">
        <v>306497</v>
      </c>
      <c r="G286" s="15">
        <v>2005</v>
      </c>
      <c r="H286" s="44">
        <v>11.81</v>
      </c>
      <c r="I286" s="44">
        <v>6.07</v>
      </c>
      <c r="J286" s="44">
        <v>9500</v>
      </c>
      <c r="K286" s="44">
        <v>807.29</v>
      </c>
      <c r="L286" s="44">
        <v>335</v>
      </c>
      <c r="M286" s="27">
        <v>1276.9626856482525</v>
      </c>
      <c r="N286" s="27">
        <v>21333.9</v>
      </c>
      <c r="O286" s="27">
        <v>4753.54</v>
      </c>
      <c r="P286" s="51">
        <f t="shared" si="4"/>
        <v>111121.03340000212</v>
      </c>
      <c r="Q286" s="51">
        <f>ABS(Table_7[[#This Row],[列1]]-Table_7[[#This Row],[Listing Price (USD)]])/Table_7[[#This Row],[Listing Price (USD)]]</f>
        <v>0.63744821841648658</v>
      </c>
      <c r="R286" s="51">
        <f>(Table_7[[#This Row],[列2]]+Q1253)/2</f>
        <v>0.36219484140234193</v>
      </c>
      <c r="S286" s="71"/>
    </row>
    <row r="287" spans="1:19" hidden="1" x14ac:dyDescent="0.45">
      <c r="A287" s="1" t="s">
        <v>341</v>
      </c>
      <c r="B287" s="3">
        <v>386</v>
      </c>
      <c r="C287" s="19">
        <v>38</v>
      </c>
      <c r="D287" s="3" t="s">
        <v>459</v>
      </c>
      <c r="E287" s="2" t="s">
        <v>482</v>
      </c>
      <c r="F287" s="55">
        <v>194995</v>
      </c>
      <c r="G287" s="15">
        <v>2006</v>
      </c>
      <c r="H287" s="44">
        <v>12.66</v>
      </c>
      <c r="I287" s="44">
        <v>6.83</v>
      </c>
      <c r="J287" s="44">
        <v>7688</v>
      </c>
      <c r="K287" s="44">
        <v>763</v>
      </c>
      <c r="L287" s="44">
        <v>151</v>
      </c>
      <c r="M287" s="27">
        <v>1740.8046999999999</v>
      </c>
      <c r="N287" s="27">
        <v>47930</v>
      </c>
      <c r="O287" s="27">
        <v>70426.880000000005</v>
      </c>
      <c r="P287" s="51">
        <f t="shared" si="4"/>
        <v>132228.02999999671</v>
      </c>
      <c r="Q287" s="51">
        <f>ABS(Table_7[[#This Row],[列1]]-Table_7[[#This Row],[Listing Price (USD)]])/Table_7[[#This Row],[Listing Price (USD)]]</f>
        <v>0.32189015102953045</v>
      </c>
      <c r="R287" s="51">
        <f>(Table_7[[#This Row],[列2]]+Q1254)/2</f>
        <v>0.33643944062200892</v>
      </c>
      <c r="S287" s="71"/>
    </row>
    <row r="288" spans="1:19" hidden="1" x14ac:dyDescent="0.45">
      <c r="A288" s="1" t="s">
        <v>114</v>
      </c>
      <c r="B288" s="3">
        <v>387</v>
      </c>
      <c r="C288" s="19">
        <v>38</v>
      </c>
      <c r="D288" s="3" t="s">
        <v>459</v>
      </c>
      <c r="E288" s="2" t="s">
        <v>479</v>
      </c>
      <c r="F288" s="55">
        <v>125000</v>
      </c>
      <c r="G288" s="15">
        <v>2005</v>
      </c>
      <c r="H288" s="45">
        <v>12.34</v>
      </c>
      <c r="I288" s="45">
        <v>7.15</v>
      </c>
      <c r="J288" s="45">
        <v>8618</v>
      </c>
      <c r="K288" s="45">
        <v>720</v>
      </c>
      <c r="L288" s="45">
        <v>140</v>
      </c>
      <c r="M288" s="27">
        <v>41.0931</v>
      </c>
      <c r="N288" s="27">
        <v>43658</v>
      </c>
      <c r="O288" s="27">
        <v>15144.94</v>
      </c>
      <c r="P288" s="51">
        <f t="shared" si="4"/>
        <v>132498.76499999984</v>
      </c>
      <c r="Q288" s="51">
        <f>ABS(Table_7[[#This Row],[列1]]-Table_7[[#This Row],[Listing Price (USD)]])/Table_7[[#This Row],[Listing Price (USD)]]</f>
        <v>5.9990119999998717E-2</v>
      </c>
      <c r="R288" s="51">
        <f>(Table_7[[#This Row],[列2]]+Q1255)/2</f>
        <v>0.12908321074398765</v>
      </c>
      <c r="S288" s="71"/>
    </row>
    <row r="289" spans="1:19" hidden="1" x14ac:dyDescent="0.45">
      <c r="A289" s="1" t="s">
        <v>114</v>
      </c>
      <c r="B289" s="3">
        <v>387</v>
      </c>
      <c r="C289" s="19">
        <v>38</v>
      </c>
      <c r="D289" s="3" t="s">
        <v>459</v>
      </c>
      <c r="E289" s="2" t="s">
        <v>479</v>
      </c>
      <c r="F289" s="55">
        <v>135900</v>
      </c>
      <c r="G289" s="15">
        <v>2006</v>
      </c>
      <c r="H289" s="45">
        <v>12.34</v>
      </c>
      <c r="I289" s="45">
        <v>7.15</v>
      </c>
      <c r="J289" s="45">
        <v>8618</v>
      </c>
      <c r="K289" s="45">
        <v>720</v>
      </c>
      <c r="L289" s="45">
        <v>140</v>
      </c>
      <c r="M289" s="27">
        <v>41.0931</v>
      </c>
      <c r="N289" s="27">
        <v>43658</v>
      </c>
      <c r="O289" s="27">
        <v>15144.94</v>
      </c>
      <c r="P289" s="51">
        <f t="shared" si="4"/>
        <v>145446.46799999772</v>
      </c>
      <c r="Q289" s="51">
        <f>ABS(Table_7[[#This Row],[列1]]-Table_7[[#This Row],[Listing Price (USD)]])/Table_7[[#This Row],[Listing Price (USD)]]</f>
        <v>7.0246269315656543E-2</v>
      </c>
      <c r="R289" s="51">
        <f>(Table_7[[#This Row],[列2]]+Q1256)/2</f>
        <v>0.10198208167665404</v>
      </c>
      <c r="S289" s="71"/>
    </row>
    <row r="290" spans="1:19" hidden="1" x14ac:dyDescent="0.45">
      <c r="A290" s="1" t="s">
        <v>114</v>
      </c>
      <c r="B290" s="3">
        <v>387</v>
      </c>
      <c r="C290" s="19">
        <v>38</v>
      </c>
      <c r="D290" s="3" t="s">
        <v>459</v>
      </c>
      <c r="E290" s="2" t="s">
        <v>483</v>
      </c>
      <c r="F290" s="55">
        <v>159900</v>
      </c>
      <c r="G290" s="15">
        <v>2006</v>
      </c>
      <c r="H290" s="45">
        <v>12.34</v>
      </c>
      <c r="I290" s="45">
        <v>7.15</v>
      </c>
      <c r="J290" s="45">
        <v>8618</v>
      </c>
      <c r="K290" s="45">
        <v>720</v>
      </c>
      <c r="L290" s="45">
        <v>140</v>
      </c>
      <c r="M290" s="27">
        <v>598.91589999999997</v>
      </c>
      <c r="N290" s="27">
        <v>38979</v>
      </c>
      <c r="O290" s="27">
        <v>20630.52</v>
      </c>
      <c r="P290" s="51">
        <f t="shared" si="4"/>
        <v>136762.24399999826</v>
      </c>
      <c r="Q290" s="51">
        <f>ABS(Table_7[[#This Row],[列1]]-Table_7[[#This Row],[Listing Price (USD)]])/Table_7[[#This Row],[Listing Price (USD)]]</f>
        <v>0.1447014133833755</v>
      </c>
      <c r="R290" s="51">
        <f>(Table_7[[#This Row],[列2]]+Q1257)/2</f>
        <v>0.9784366410160158</v>
      </c>
      <c r="S290" s="71"/>
    </row>
    <row r="291" spans="1:19" hidden="1" x14ac:dyDescent="0.45">
      <c r="A291" s="1" t="s">
        <v>114</v>
      </c>
      <c r="B291" s="3">
        <v>387</v>
      </c>
      <c r="C291" s="19">
        <v>38</v>
      </c>
      <c r="D291" s="3" t="s">
        <v>459</v>
      </c>
      <c r="E291" s="2" t="s">
        <v>487</v>
      </c>
      <c r="F291" s="55">
        <v>219999</v>
      </c>
      <c r="G291" s="15">
        <v>2013</v>
      </c>
      <c r="H291" s="45">
        <v>12.34</v>
      </c>
      <c r="I291" s="45">
        <v>7.15</v>
      </c>
      <c r="J291" s="45">
        <v>8618</v>
      </c>
      <c r="K291" s="45">
        <v>720</v>
      </c>
      <c r="L291" s="45">
        <v>140</v>
      </c>
      <c r="M291" s="27">
        <v>1789.9333999999999</v>
      </c>
      <c r="N291" s="27">
        <v>40003</v>
      </c>
      <c r="O291" s="27">
        <v>60296.14</v>
      </c>
      <c r="P291" s="51">
        <f t="shared" si="4"/>
        <v>229296.70899999811</v>
      </c>
      <c r="Q291" s="51">
        <f>ABS(Table_7[[#This Row],[列1]]-Table_7[[#This Row],[Listing Price (USD)]])/Table_7[[#This Row],[Listing Price (USD)]]</f>
        <v>4.2262505738653859E-2</v>
      </c>
      <c r="R291" s="51">
        <f>(Table_7[[#This Row],[列2]]+Q1258)/2</f>
        <v>0.3674477409232268</v>
      </c>
      <c r="S291" s="71"/>
    </row>
    <row r="292" spans="1:19" hidden="1" x14ac:dyDescent="0.45">
      <c r="A292" s="1" t="s">
        <v>179</v>
      </c>
      <c r="B292" s="2">
        <v>388</v>
      </c>
      <c r="C292" s="19">
        <v>37</v>
      </c>
      <c r="D292" s="3" t="s">
        <v>460</v>
      </c>
      <c r="E292" s="2" t="s">
        <v>46</v>
      </c>
      <c r="F292" s="55">
        <v>179775</v>
      </c>
      <c r="G292" s="15">
        <v>2019</v>
      </c>
      <c r="H292" s="45">
        <v>12.8</v>
      </c>
      <c r="I292" s="45">
        <v>5.31</v>
      </c>
      <c r="J292" s="45">
        <v>8090</v>
      </c>
      <c r="K292" s="45">
        <v>774</v>
      </c>
      <c r="L292" s="45">
        <v>159</v>
      </c>
      <c r="M292" s="27">
        <v>57.472012426685268</v>
      </c>
      <c r="N292" s="27">
        <v>11544.2</v>
      </c>
      <c r="O292" s="27">
        <v>7827.84</v>
      </c>
      <c r="P292" s="51">
        <f t="shared" si="4"/>
        <v>242157.20220000221</v>
      </c>
      <c r="Q292" s="51">
        <f>ABS(Table_7[[#This Row],[列1]]-Table_7[[#This Row],[Listing Price (USD)]])/Table_7[[#This Row],[Listing Price (USD)]]</f>
        <v>0.34700154192742155</v>
      </c>
      <c r="R292" s="51">
        <f>(Table_7[[#This Row],[列2]]+Q1259)/2</f>
        <v>0.29097383225401957</v>
      </c>
      <c r="S292" s="71"/>
    </row>
    <row r="293" spans="1:19" hidden="1" x14ac:dyDescent="0.45">
      <c r="A293" s="1" t="s">
        <v>135</v>
      </c>
      <c r="B293" s="2">
        <v>390</v>
      </c>
      <c r="C293" s="19">
        <v>39</v>
      </c>
      <c r="D293" s="3" t="s">
        <v>460</v>
      </c>
      <c r="E293" s="2" t="s">
        <v>46</v>
      </c>
      <c r="F293" s="55">
        <v>217486</v>
      </c>
      <c r="G293" s="15">
        <v>2019</v>
      </c>
      <c r="H293" s="45">
        <v>13.09</v>
      </c>
      <c r="I293" s="45">
        <v>6.4</v>
      </c>
      <c r="J293" s="45">
        <v>7700</v>
      </c>
      <c r="K293" s="45">
        <v>764.24</v>
      </c>
      <c r="L293" s="45">
        <v>200</v>
      </c>
      <c r="M293" s="27">
        <v>57.472012426685268</v>
      </c>
      <c r="N293" s="27">
        <v>11544.2</v>
      </c>
      <c r="O293" s="27">
        <v>7827.84</v>
      </c>
      <c r="P293" s="51">
        <f t="shared" si="4"/>
        <v>233288.99220000132</v>
      </c>
      <c r="Q293" s="51">
        <f>ABS(Table_7[[#This Row],[列1]]-Table_7[[#This Row],[Listing Price (USD)]])/Table_7[[#This Row],[Listing Price (USD)]]</f>
        <v>7.2662112503799406E-2</v>
      </c>
      <c r="R293" s="51">
        <f>(Table_7[[#This Row],[列2]]+Q1260)/2</f>
        <v>0.23491453246536881</v>
      </c>
      <c r="S293" s="71"/>
    </row>
    <row r="294" spans="1:19" hidden="1" x14ac:dyDescent="0.45">
      <c r="A294" s="1" t="s">
        <v>135</v>
      </c>
      <c r="B294" s="2">
        <v>390</v>
      </c>
      <c r="C294" s="19">
        <v>39</v>
      </c>
      <c r="D294" s="3" t="s">
        <v>460</v>
      </c>
      <c r="E294" s="2" t="s">
        <v>35</v>
      </c>
      <c r="F294" s="55">
        <v>204121</v>
      </c>
      <c r="G294" s="15">
        <v>2019</v>
      </c>
      <c r="H294" s="45">
        <v>13.09</v>
      </c>
      <c r="I294" s="45">
        <v>6.4</v>
      </c>
      <c r="J294" s="45">
        <v>7700</v>
      </c>
      <c r="K294" s="45">
        <v>764.24</v>
      </c>
      <c r="L294" s="45">
        <v>200</v>
      </c>
      <c r="M294" s="27">
        <v>1896.7553015181375</v>
      </c>
      <c r="N294" s="27">
        <v>24592.6</v>
      </c>
      <c r="O294" s="27">
        <v>42421.33</v>
      </c>
      <c r="P294" s="51">
        <f t="shared" si="4"/>
        <v>257506.82260000258</v>
      </c>
      <c r="Q294" s="51">
        <f>ABS(Table_7[[#This Row],[列1]]-Table_7[[#This Row],[Listing Price (USD)]])/Table_7[[#This Row],[Listing Price (USD)]]</f>
        <v>0.26154007965864645</v>
      </c>
      <c r="R294" s="51">
        <f>(Table_7[[#This Row],[列2]]+Q1261)/2</f>
        <v>0.16676323605240062</v>
      </c>
      <c r="S294" s="71"/>
    </row>
    <row r="295" spans="1:19" hidden="1" x14ac:dyDescent="0.45">
      <c r="A295" s="1" t="s">
        <v>179</v>
      </c>
      <c r="B295" s="2">
        <v>400</v>
      </c>
      <c r="C295" s="19">
        <v>40</v>
      </c>
      <c r="D295" s="3" t="s">
        <v>460</v>
      </c>
      <c r="E295" s="2" t="s">
        <v>148</v>
      </c>
      <c r="F295" s="55">
        <v>120255</v>
      </c>
      <c r="G295" s="15">
        <v>2007</v>
      </c>
      <c r="H295" s="45">
        <v>13.4</v>
      </c>
      <c r="I295" s="45">
        <v>6.8</v>
      </c>
      <c r="J295" s="45">
        <v>8400</v>
      </c>
      <c r="K295" s="45">
        <v>1137</v>
      </c>
      <c r="L295" s="45">
        <v>140</v>
      </c>
      <c r="M295" s="27">
        <v>31.370395572765801</v>
      </c>
      <c r="N295" s="27">
        <v>16416</v>
      </c>
      <c r="O295" s="27">
        <v>1904.83</v>
      </c>
      <c r="P295" s="51">
        <f t="shared" si="4"/>
        <v>102875.91700000242</v>
      </c>
      <c r="Q295" s="51">
        <f>ABS(Table_7[[#This Row],[列1]]-Table_7[[#This Row],[Listing Price (USD)]])/Table_7[[#This Row],[Listing Price (USD)]]</f>
        <v>0.14451858966361136</v>
      </c>
      <c r="R295" s="51">
        <f>(Table_7[[#This Row],[列2]]+Q1262)/2</f>
        <v>0.4600865652559688</v>
      </c>
      <c r="S295" s="71"/>
    </row>
    <row r="296" spans="1:19" hidden="1" x14ac:dyDescent="0.45">
      <c r="A296" s="1" t="s">
        <v>179</v>
      </c>
      <c r="B296" s="2">
        <v>400</v>
      </c>
      <c r="C296" s="19">
        <v>40</v>
      </c>
      <c r="D296" s="3" t="s">
        <v>460</v>
      </c>
      <c r="E296" s="2" t="s">
        <v>3</v>
      </c>
      <c r="F296" s="55">
        <v>108135</v>
      </c>
      <c r="G296" s="15">
        <v>2006</v>
      </c>
      <c r="H296" s="45">
        <v>13.4</v>
      </c>
      <c r="I296" s="45">
        <v>6.8</v>
      </c>
      <c r="J296" s="45">
        <v>8400</v>
      </c>
      <c r="K296" s="45">
        <v>1137</v>
      </c>
      <c r="L296" s="45">
        <v>140</v>
      </c>
      <c r="M296" s="27">
        <v>2639.0087016482562</v>
      </c>
      <c r="N296" s="27">
        <v>30468.7</v>
      </c>
      <c r="O296" s="27">
        <v>62827.83</v>
      </c>
      <c r="P296" s="51">
        <f t="shared" si="4"/>
        <v>116010.02520000115</v>
      </c>
      <c r="Q296" s="51">
        <f>ABS(Table_7[[#This Row],[列1]]-Table_7[[#This Row],[Listing Price (USD)]])/Table_7[[#This Row],[Listing Price (USD)]]</f>
        <v>7.2825867665428895E-2</v>
      </c>
      <c r="R296" s="51">
        <f>(Table_7[[#This Row],[列2]]+Q1263)/2</f>
        <v>0.19996801641159995</v>
      </c>
      <c r="S296" s="71"/>
    </row>
    <row r="297" spans="1:19" hidden="1" x14ac:dyDescent="0.45">
      <c r="A297" s="1" t="s">
        <v>179</v>
      </c>
      <c r="B297" s="2">
        <v>400</v>
      </c>
      <c r="C297" s="19">
        <v>40</v>
      </c>
      <c r="D297" s="3" t="s">
        <v>460</v>
      </c>
      <c r="E297" s="2" t="s">
        <v>3</v>
      </c>
      <c r="F297" s="55">
        <v>145801</v>
      </c>
      <c r="G297" s="15">
        <v>2010</v>
      </c>
      <c r="H297" s="45">
        <v>13.4</v>
      </c>
      <c r="I297" s="45">
        <v>6.8</v>
      </c>
      <c r="J297" s="45">
        <v>8400</v>
      </c>
      <c r="K297" s="45">
        <v>1137</v>
      </c>
      <c r="L297" s="45">
        <v>140</v>
      </c>
      <c r="M297" s="27">
        <v>2639.0087016482562</v>
      </c>
      <c r="N297" s="27">
        <v>30468.7</v>
      </c>
      <c r="O297" s="27">
        <v>62827.83</v>
      </c>
      <c r="P297" s="51">
        <f t="shared" si="4"/>
        <v>167800.83720000013</v>
      </c>
      <c r="Q297" s="51">
        <f>ABS(Table_7[[#This Row],[列1]]-Table_7[[#This Row],[Listing Price (USD)]])/Table_7[[#This Row],[Listing Price (USD)]]</f>
        <v>0.15088948086775897</v>
      </c>
      <c r="R297" s="51">
        <f>(Table_7[[#This Row],[列2]]+Q1264)/2</f>
        <v>0.23545517793389298</v>
      </c>
      <c r="S297" s="71"/>
    </row>
    <row r="298" spans="1:19" hidden="1" x14ac:dyDescent="0.45">
      <c r="A298" s="1" t="s">
        <v>179</v>
      </c>
      <c r="B298" s="2">
        <v>400</v>
      </c>
      <c r="C298" s="19">
        <v>40</v>
      </c>
      <c r="D298" s="3" t="s">
        <v>460</v>
      </c>
      <c r="E298" s="2" t="s">
        <v>3</v>
      </c>
      <c r="F298" s="55">
        <v>145764</v>
      </c>
      <c r="G298" s="15">
        <v>2010</v>
      </c>
      <c r="H298" s="45">
        <v>13.4</v>
      </c>
      <c r="I298" s="45">
        <v>6.8</v>
      </c>
      <c r="J298" s="45">
        <v>8400</v>
      </c>
      <c r="K298" s="45">
        <v>1137</v>
      </c>
      <c r="L298" s="45">
        <v>140</v>
      </c>
      <c r="M298" s="27">
        <v>2639.0087016482562</v>
      </c>
      <c r="N298" s="27">
        <v>30468.7</v>
      </c>
      <c r="O298" s="27">
        <v>62827.83</v>
      </c>
      <c r="P298" s="51">
        <f t="shared" si="4"/>
        <v>167800.83720000013</v>
      </c>
      <c r="Q298" s="51">
        <f>ABS(Table_7[[#This Row],[列1]]-Table_7[[#This Row],[Listing Price (USD)]])/Table_7[[#This Row],[Listing Price (USD)]]</f>
        <v>0.15118161686013093</v>
      </c>
      <c r="R298" s="51">
        <f>(Table_7[[#This Row],[列2]]+Q1265)/2</f>
        <v>0.19506789678348929</v>
      </c>
      <c r="S298" s="71"/>
    </row>
    <row r="299" spans="1:19" hidden="1" x14ac:dyDescent="0.45">
      <c r="A299" s="1" t="s">
        <v>179</v>
      </c>
      <c r="B299" s="2">
        <v>400</v>
      </c>
      <c r="C299" s="19">
        <v>40</v>
      </c>
      <c r="D299" s="3" t="s">
        <v>460</v>
      </c>
      <c r="E299" s="2" t="s">
        <v>25</v>
      </c>
      <c r="F299" s="55">
        <v>93249</v>
      </c>
      <c r="G299" s="15">
        <v>2006</v>
      </c>
      <c r="H299" s="45">
        <v>13.4</v>
      </c>
      <c r="I299" s="45">
        <v>6.8</v>
      </c>
      <c r="J299" s="45">
        <v>8400</v>
      </c>
      <c r="K299" s="45">
        <v>1137</v>
      </c>
      <c r="L299" s="45">
        <v>140</v>
      </c>
      <c r="M299" s="27">
        <v>188.92599593680674</v>
      </c>
      <c r="N299" s="27">
        <v>16779.7</v>
      </c>
      <c r="O299" s="27">
        <v>1073.48</v>
      </c>
      <c r="P299" s="51">
        <f t="shared" si="4"/>
        <v>90603.241199999306</v>
      </c>
      <c r="Q299" s="51">
        <f>ABS(Table_7[[#This Row],[列1]]-Table_7[[#This Row],[Listing Price (USD)]])/Table_7[[#This Row],[Listing Price (USD)]]</f>
        <v>2.8373052794139288E-2</v>
      </c>
      <c r="R299" s="51">
        <f>(Table_7[[#This Row],[列2]]+Q1266)/2</f>
        <v>0.15503406007037504</v>
      </c>
      <c r="S299" s="71"/>
    </row>
    <row r="300" spans="1:19" hidden="1" x14ac:dyDescent="0.45">
      <c r="A300" s="1" t="s">
        <v>179</v>
      </c>
      <c r="B300" s="2">
        <v>400</v>
      </c>
      <c r="C300" s="19">
        <v>40</v>
      </c>
      <c r="D300" s="3" t="s">
        <v>460</v>
      </c>
      <c r="E300" s="2" t="s">
        <v>25</v>
      </c>
      <c r="F300" s="55">
        <v>151837</v>
      </c>
      <c r="G300" s="15">
        <v>2012</v>
      </c>
      <c r="H300" s="45">
        <v>13.4</v>
      </c>
      <c r="I300" s="45">
        <v>6.8</v>
      </c>
      <c r="J300" s="45">
        <v>8400</v>
      </c>
      <c r="K300" s="45">
        <v>1137</v>
      </c>
      <c r="L300" s="45">
        <v>140</v>
      </c>
      <c r="M300" s="27">
        <v>188.92599593680674</v>
      </c>
      <c r="N300" s="27">
        <v>16779.7</v>
      </c>
      <c r="O300" s="27">
        <v>1073.48</v>
      </c>
      <c r="P300" s="51">
        <f t="shared" si="4"/>
        <v>168289.4592000015</v>
      </c>
      <c r="Q300" s="51">
        <f>ABS(Table_7[[#This Row],[列1]]-Table_7[[#This Row],[Listing Price (USD)]])/Table_7[[#This Row],[Listing Price (USD)]]</f>
        <v>0.10835606077571011</v>
      </c>
      <c r="R300" s="51">
        <f>(Table_7[[#This Row],[列2]]+Q1267)/2</f>
        <v>0.14567729403441282</v>
      </c>
      <c r="S300" s="71"/>
    </row>
    <row r="301" spans="1:19" hidden="1" x14ac:dyDescent="0.45">
      <c r="A301" s="1" t="s">
        <v>179</v>
      </c>
      <c r="B301" s="2">
        <v>400</v>
      </c>
      <c r="C301" s="19">
        <v>40</v>
      </c>
      <c r="D301" s="3" t="s">
        <v>460</v>
      </c>
      <c r="E301" s="2" t="s">
        <v>35</v>
      </c>
      <c r="F301" s="55">
        <v>103249</v>
      </c>
      <c r="G301" s="15">
        <v>2007</v>
      </c>
      <c r="H301" s="45">
        <v>13.4</v>
      </c>
      <c r="I301" s="45">
        <v>6.8</v>
      </c>
      <c r="J301" s="45">
        <v>8400</v>
      </c>
      <c r="K301" s="45">
        <v>1137</v>
      </c>
      <c r="L301" s="45">
        <v>140</v>
      </c>
      <c r="M301" s="27">
        <v>1896.75530151814</v>
      </c>
      <c r="N301" s="27">
        <v>24592.6</v>
      </c>
      <c r="O301" s="27">
        <v>42421.33</v>
      </c>
      <c r="P301" s="51">
        <f t="shared" si="4"/>
        <v>118051.68660000265</v>
      </c>
      <c r="Q301" s="51">
        <f>ABS(Table_7[[#This Row],[列1]]-Table_7[[#This Row],[Listing Price (USD)]])/Table_7[[#This Row],[Listing Price (USD)]]</f>
        <v>0.14336881325729692</v>
      </c>
      <c r="R301" s="51">
        <f>(Table_7[[#This Row],[列2]]+Q1268)/2</f>
        <v>0.1149765286044469</v>
      </c>
      <c r="S301" s="71"/>
    </row>
    <row r="302" spans="1:19" hidden="1" x14ac:dyDescent="0.45">
      <c r="A302" s="1" t="s">
        <v>179</v>
      </c>
      <c r="B302" s="2">
        <v>400</v>
      </c>
      <c r="C302" s="19">
        <v>40</v>
      </c>
      <c r="D302" s="3" t="s">
        <v>460</v>
      </c>
      <c r="E302" s="2" t="s">
        <v>35</v>
      </c>
      <c r="F302" s="55">
        <v>95948</v>
      </c>
      <c r="G302" s="15">
        <v>2009</v>
      </c>
      <c r="H302" s="45">
        <v>13.4</v>
      </c>
      <c r="I302" s="45">
        <v>6.8</v>
      </c>
      <c r="J302" s="45">
        <v>8400</v>
      </c>
      <c r="K302" s="45">
        <v>1137</v>
      </c>
      <c r="L302" s="45">
        <v>140</v>
      </c>
      <c r="M302" s="27">
        <v>1896.75530151814</v>
      </c>
      <c r="N302" s="27">
        <v>24592.6</v>
      </c>
      <c r="O302" s="27">
        <v>42421.33</v>
      </c>
      <c r="P302" s="51">
        <f t="shared" si="4"/>
        <v>143947.09260000213</v>
      </c>
      <c r="Q302" s="51">
        <f>ABS(Table_7[[#This Row],[列1]]-Table_7[[#This Row],[Listing Price (USD)]])/Table_7[[#This Row],[Listing Price (USD)]]</f>
        <v>0.5002615229082642</v>
      </c>
      <c r="R302" s="51">
        <f>(Table_7[[#This Row],[列2]]+Q1269)/2</f>
        <v>0.34943556002101706</v>
      </c>
      <c r="S302" s="71"/>
    </row>
    <row r="303" spans="1:19" hidden="1" x14ac:dyDescent="0.45">
      <c r="A303" s="1" t="s">
        <v>179</v>
      </c>
      <c r="B303" s="2">
        <v>400</v>
      </c>
      <c r="C303" s="19">
        <v>40</v>
      </c>
      <c r="D303" s="3" t="s">
        <v>460</v>
      </c>
      <c r="E303" s="2" t="s">
        <v>35</v>
      </c>
      <c r="F303" s="55">
        <v>115396</v>
      </c>
      <c r="G303" s="15">
        <v>2010</v>
      </c>
      <c r="H303" s="45">
        <v>13.4</v>
      </c>
      <c r="I303" s="45">
        <v>6.8</v>
      </c>
      <c r="J303" s="45">
        <v>8400</v>
      </c>
      <c r="K303" s="45">
        <v>1137</v>
      </c>
      <c r="L303" s="45">
        <v>140</v>
      </c>
      <c r="M303" s="27">
        <v>1896.75530151814</v>
      </c>
      <c r="N303" s="27">
        <v>24592.6</v>
      </c>
      <c r="O303" s="27">
        <v>42421.33</v>
      </c>
      <c r="P303" s="51">
        <f t="shared" si="4"/>
        <v>156894.79560000001</v>
      </c>
      <c r="Q303" s="51">
        <f>ABS(Table_7[[#This Row],[列1]]-Table_7[[#This Row],[Listing Price (USD)]])/Table_7[[#This Row],[Listing Price (USD)]]</f>
        <v>0.35962074595306609</v>
      </c>
      <c r="R303" s="51">
        <f>(Table_7[[#This Row],[列2]]+Q1270)/2</f>
        <v>0.26327243408764678</v>
      </c>
      <c r="S303" s="71"/>
    </row>
    <row r="304" spans="1:19" hidden="1" x14ac:dyDescent="0.45">
      <c r="A304" s="1" t="s">
        <v>179</v>
      </c>
      <c r="B304" s="2">
        <v>400</v>
      </c>
      <c r="C304" s="19">
        <v>40</v>
      </c>
      <c r="D304" s="3" t="s">
        <v>460</v>
      </c>
      <c r="E304" s="2" t="s">
        <v>480</v>
      </c>
      <c r="F304" s="55">
        <v>115275</v>
      </c>
      <c r="G304" s="15">
        <v>2006</v>
      </c>
      <c r="H304" s="45">
        <v>13.4</v>
      </c>
      <c r="I304" s="45">
        <v>6.8</v>
      </c>
      <c r="J304" s="45">
        <v>8400</v>
      </c>
      <c r="K304" s="45">
        <v>1137</v>
      </c>
      <c r="L304" s="45">
        <v>140</v>
      </c>
      <c r="M304" s="27">
        <v>909.79346666148103</v>
      </c>
      <c r="N304" s="27">
        <v>36186.300000000003</v>
      </c>
      <c r="O304" s="27">
        <v>19565.62</v>
      </c>
      <c r="P304" s="51">
        <f t="shared" si="4"/>
        <v>126621.89079999849</v>
      </c>
      <c r="Q304" s="51">
        <f>ABS(Table_7[[#This Row],[列1]]-Table_7[[#This Row],[Listing Price (USD)]])/Table_7[[#This Row],[Listing Price (USD)]]</f>
        <v>9.8433231836898671E-2</v>
      </c>
      <c r="R304" s="51">
        <f>(Table_7[[#This Row],[列2]]+Q1271)/2</f>
        <v>5.2416810549318682E-2</v>
      </c>
      <c r="S304" s="71"/>
    </row>
    <row r="305" spans="1:19" hidden="1" x14ac:dyDescent="0.45">
      <c r="A305" s="1" t="s">
        <v>179</v>
      </c>
      <c r="B305" s="2">
        <v>400</v>
      </c>
      <c r="C305" s="19">
        <v>40</v>
      </c>
      <c r="D305" s="3" t="s">
        <v>460</v>
      </c>
      <c r="E305" s="2" t="s">
        <v>480</v>
      </c>
      <c r="F305" s="55">
        <v>151716</v>
      </c>
      <c r="G305" s="15">
        <v>2010</v>
      </c>
      <c r="H305" s="45">
        <v>13.4</v>
      </c>
      <c r="I305" s="45">
        <v>6.8</v>
      </c>
      <c r="J305" s="45">
        <v>8400</v>
      </c>
      <c r="K305" s="45">
        <v>1137</v>
      </c>
      <c r="L305" s="45">
        <v>140</v>
      </c>
      <c r="M305" s="27">
        <v>909.79346666148103</v>
      </c>
      <c r="N305" s="27">
        <v>36186.300000000003</v>
      </c>
      <c r="O305" s="27">
        <v>19565.62</v>
      </c>
      <c r="P305" s="51">
        <f t="shared" si="4"/>
        <v>178412.70279999747</v>
      </c>
      <c r="Q305" s="51">
        <f>ABS(Table_7[[#This Row],[列1]]-Table_7[[#This Row],[Listing Price (USD)]])/Table_7[[#This Row],[Listing Price (USD)]]</f>
        <v>0.17596497930341867</v>
      </c>
      <c r="R305" s="51">
        <f>(Table_7[[#This Row],[列2]]+Q1272)/2</f>
        <v>9.4578405759096332E-2</v>
      </c>
      <c r="S305" s="71"/>
    </row>
    <row r="306" spans="1:19" hidden="1" x14ac:dyDescent="0.45">
      <c r="A306" s="1" t="s">
        <v>179</v>
      </c>
      <c r="B306" s="2">
        <v>400</v>
      </c>
      <c r="C306" s="19">
        <v>40</v>
      </c>
      <c r="D306" s="3" t="s">
        <v>460</v>
      </c>
      <c r="E306" s="2" t="s">
        <v>15</v>
      </c>
      <c r="F306" s="55">
        <v>103154</v>
      </c>
      <c r="G306" s="15">
        <v>2007</v>
      </c>
      <c r="H306" s="45">
        <v>13.4</v>
      </c>
      <c r="I306" s="45">
        <v>6.8</v>
      </c>
      <c r="J306" s="45">
        <v>8400</v>
      </c>
      <c r="K306" s="45">
        <v>1137</v>
      </c>
      <c r="L306" s="45">
        <v>140</v>
      </c>
      <c r="M306" s="27">
        <v>1276.9626856482525</v>
      </c>
      <c r="N306" s="27">
        <v>21333.9</v>
      </c>
      <c r="O306" s="27">
        <v>4753.54</v>
      </c>
      <c r="P306" s="51">
        <f t="shared" si="4"/>
        <v>112003.53940000311</v>
      </c>
      <c r="Q306" s="51">
        <f>ABS(Table_7[[#This Row],[列1]]-Table_7[[#This Row],[Listing Price (USD)]])/Table_7[[#This Row],[Listing Price (USD)]]</f>
        <v>8.5789590321297363E-2</v>
      </c>
      <c r="R306" s="51">
        <f>(Table_7[[#This Row],[列2]]+Q1273)/2</f>
        <v>7.5136501612251647E-2</v>
      </c>
      <c r="S306" s="71"/>
    </row>
    <row r="307" spans="1:19" hidden="1" x14ac:dyDescent="0.45">
      <c r="A307" s="1" t="s">
        <v>179</v>
      </c>
      <c r="B307" s="2">
        <v>400</v>
      </c>
      <c r="C307" s="19">
        <v>40</v>
      </c>
      <c r="D307" s="3" t="s">
        <v>460</v>
      </c>
      <c r="E307" s="2" t="s">
        <v>15</v>
      </c>
      <c r="F307" s="55">
        <v>103128</v>
      </c>
      <c r="G307" s="15">
        <v>2007</v>
      </c>
      <c r="H307" s="45">
        <v>13.4</v>
      </c>
      <c r="I307" s="45">
        <v>6.8</v>
      </c>
      <c r="J307" s="45">
        <v>8400</v>
      </c>
      <c r="K307" s="45">
        <v>1137</v>
      </c>
      <c r="L307" s="45">
        <v>140</v>
      </c>
      <c r="M307" s="27">
        <v>1276.9626856482525</v>
      </c>
      <c r="N307" s="27">
        <v>21333.9</v>
      </c>
      <c r="O307" s="27">
        <v>4753.54</v>
      </c>
      <c r="P307" s="51">
        <f t="shared" si="4"/>
        <v>112003.53940000311</v>
      </c>
      <c r="Q307" s="51">
        <f>ABS(Table_7[[#This Row],[列1]]-Table_7[[#This Row],[Listing Price (USD)]])/Table_7[[#This Row],[Listing Price (USD)]]</f>
        <v>8.6063332945495966E-2</v>
      </c>
      <c r="R307" s="51">
        <f>(Table_7[[#This Row],[列2]]+Q1274)/2</f>
        <v>7.1648733447346874E-2</v>
      </c>
      <c r="S307" s="71"/>
    </row>
    <row r="308" spans="1:19" hidden="1" x14ac:dyDescent="0.45">
      <c r="A308" s="1" t="s">
        <v>179</v>
      </c>
      <c r="B308" s="2">
        <v>400</v>
      </c>
      <c r="C308" s="19">
        <v>40</v>
      </c>
      <c r="D308" s="3" t="s">
        <v>460</v>
      </c>
      <c r="E308" s="2" t="s">
        <v>15</v>
      </c>
      <c r="F308" s="55">
        <v>91102</v>
      </c>
      <c r="G308" s="15">
        <v>2007</v>
      </c>
      <c r="H308" s="45">
        <v>13.4</v>
      </c>
      <c r="I308" s="45">
        <v>6.8</v>
      </c>
      <c r="J308" s="45">
        <v>8400</v>
      </c>
      <c r="K308" s="45">
        <v>1137</v>
      </c>
      <c r="L308" s="45">
        <v>140</v>
      </c>
      <c r="M308" s="27">
        <v>1276.9626856482525</v>
      </c>
      <c r="N308" s="27">
        <v>21333.9</v>
      </c>
      <c r="O308" s="27">
        <v>4753.54</v>
      </c>
      <c r="P308" s="51">
        <f t="shared" si="4"/>
        <v>112003.53940000311</v>
      </c>
      <c r="Q308" s="51">
        <f>ABS(Table_7[[#This Row],[列1]]-Table_7[[#This Row],[Listing Price (USD)]])/Table_7[[#This Row],[Listing Price (USD)]]</f>
        <v>0.22943008276440813</v>
      </c>
      <c r="R308" s="51">
        <f>(Table_7[[#This Row],[列2]]+Q1275)/2</f>
        <v>0.19758345133580718</v>
      </c>
      <c r="S308" s="71"/>
    </row>
    <row r="309" spans="1:19" hidden="1" x14ac:dyDescent="0.45">
      <c r="A309" s="1" t="s">
        <v>179</v>
      </c>
      <c r="B309" s="2">
        <v>400</v>
      </c>
      <c r="C309" s="19">
        <v>40</v>
      </c>
      <c r="D309" s="3" t="s">
        <v>460</v>
      </c>
      <c r="E309" s="2" t="s">
        <v>15</v>
      </c>
      <c r="F309" s="55">
        <v>106920</v>
      </c>
      <c r="G309" s="15">
        <v>2008</v>
      </c>
      <c r="H309" s="45">
        <v>13.4</v>
      </c>
      <c r="I309" s="45">
        <v>6.8</v>
      </c>
      <c r="J309" s="45">
        <v>8400</v>
      </c>
      <c r="K309" s="45">
        <v>1137</v>
      </c>
      <c r="L309" s="45">
        <v>140</v>
      </c>
      <c r="M309" s="27">
        <v>1276.9626856482525</v>
      </c>
      <c r="N309" s="27">
        <v>21333.9</v>
      </c>
      <c r="O309" s="27">
        <v>4753.54</v>
      </c>
      <c r="P309" s="51">
        <f t="shared" si="4"/>
        <v>124951.24240000099</v>
      </c>
      <c r="Q309" s="51">
        <f>ABS(Table_7[[#This Row],[列1]]-Table_7[[#This Row],[Listing Price (USD)]])/Table_7[[#This Row],[Listing Price (USD)]]</f>
        <v>0.1686423718668256</v>
      </c>
      <c r="R309" s="51">
        <f>(Table_7[[#This Row],[列2]]+Q1276)/2</f>
        <v>0.15221066622502358</v>
      </c>
      <c r="S309" s="71"/>
    </row>
    <row r="310" spans="1:19" hidden="1" x14ac:dyDescent="0.45">
      <c r="A310" s="1" t="s">
        <v>179</v>
      </c>
      <c r="B310" s="2">
        <v>400</v>
      </c>
      <c r="C310" s="19">
        <v>40</v>
      </c>
      <c r="D310" s="3" t="s">
        <v>460</v>
      </c>
      <c r="E310" s="2" t="s">
        <v>15</v>
      </c>
      <c r="F310" s="55">
        <v>106893</v>
      </c>
      <c r="G310" s="15">
        <v>2008</v>
      </c>
      <c r="H310" s="45">
        <v>13.4</v>
      </c>
      <c r="I310" s="45">
        <v>6.8</v>
      </c>
      <c r="J310" s="45">
        <v>8400</v>
      </c>
      <c r="K310" s="45">
        <v>1137</v>
      </c>
      <c r="L310" s="45">
        <v>140</v>
      </c>
      <c r="M310" s="27">
        <v>1276.9626856482525</v>
      </c>
      <c r="N310" s="27">
        <v>21333.9</v>
      </c>
      <c r="O310" s="27">
        <v>4753.54</v>
      </c>
      <c r="P310" s="51">
        <f t="shared" si="4"/>
        <v>124951.24240000099</v>
      </c>
      <c r="Q310" s="51">
        <f>ABS(Table_7[[#This Row],[列1]]-Table_7[[#This Row],[Listing Price (USD)]])/Table_7[[#This Row],[Listing Price (USD)]]</f>
        <v>0.16893755811887581</v>
      </c>
      <c r="R310" s="51">
        <f>(Table_7[[#This Row],[列2]]+Q1277)/2</f>
        <v>0.41310849447417641</v>
      </c>
      <c r="S310" s="71"/>
    </row>
    <row r="311" spans="1:19" hidden="1" x14ac:dyDescent="0.45">
      <c r="A311" s="1" t="s">
        <v>179</v>
      </c>
      <c r="B311" s="2">
        <v>400</v>
      </c>
      <c r="C311" s="19">
        <v>40</v>
      </c>
      <c r="D311" s="3" t="s">
        <v>460</v>
      </c>
      <c r="E311" s="2" t="s">
        <v>26</v>
      </c>
      <c r="F311" s="55">
        <v>139884</v>
      </c>
      <c r="G311" s="15">
        <v>2011</v>
      </c>
      <c r="H311" s="45">
        <v>13.4</v>
      </c>
      <c r="I311" s="45">
        <v>6.8</v>
      </c>
      <c r="J311" s="45">
        <v>8400</v>
      </c>
      <c r="K311" s="45">
        <v>1137</v>
      </c>
      <c r="L311" s="45">
        <v>140</v>
      </c>
      <c r="M311" s="27">
        <v>2704.60916008815</v>
      </c>
      <c r="N311" s="27">
        <v>33874.199999999997</v>
      </c>
      <c r="O311" s="27">
        <v>12220.24236</v>
      </c>
      <c r="P311" s="51">
        <f t="shared" si="4"/>
        <v>187069.14820000081</v>
      </c>
      <c r="Q311" s="51">
        <f>ABS(Table_7[[#This Row],[列1]]-Table_7[[#This Row],[Listing Price (USD)]])/Table_7[[#This Row],[Listing Price (USD)]]</f>
        <v>0.3373162634754569</v>
      </c>
      <c r="R311" s="51">
        <f>(Table_7[[#This Row],[列2]]+Q1278)/2</f>
        <v>0.23542532227512022</v>
      </c>
      <c r="S311" s="71"/>
    </row>
    <row r="312" spans="1:19" hidden="1" x14ac:dyDescent="0.45">
      <c r="A312" s="1" t="s">
        <v>135</v>
      </c>
      <c r="B312" s="3">
        <v>405</v>
      </c>
      <c r="C312" s="19">
        <v>40</v>
      </c>
      <c r="D312" s="3" t="s">
        <v>461</v>
      </c>
      <c r="E312" s="2" t="s">
        <v>364</v>
      </c>
      <c r="F312" s="55">
        <v>91106</v>
      </c>
      <c r="G312" s="15">
        <v>2011</v>
      </c>
      <c r="H312" s="44">
        <v>13.06</v>
      </c>
      <c r="I312" s="44">
        <v>6.66</v>
      </c>
      <c r="J312" s="44">
        <v>8990</v>
      </c>
      <c r="K312" s="44">
        <v>881.56</v>
      </c>
      <c r="L312" s="44">
        <v>200</v>
      </c>
      <c r="M312" s="27">
        <v>1.0434148148148099</v>
      </c>
      <c r="N312" s="27">
        <v>8551.2000000000007</v>
      </c>
      <c r="O312" s="27">
        <v>2109.5004966750644</v>
      </c>
      <c r="P312" s="51">
        <f t="shared" si="4"/>
        <v>153485.67019999697</v>
      </c>
      <c r="Q312" s="51">
        <f>ABS(Table_7[[#This Row],[列1]]-Table_7[[#This Row],[Listing Price (USD)]])/Table_7[[#This Row],[Listing Price (USD)]]</f>
        <v>0.68469332645486536</v>
      </c>
      <c r="R312" s="51">
        <f>(Table_7[[#This Row],[列2]]+Q1279)/2</f>
        <v>0.36600560090502432</v>
      </c>
      <c r="S312" s="71"/>
    </row>
    <row r="313" spans="1:19" hidden="1" x14ac:dyDescent="0.45">
      <c r="A313" s="1" t="s">
        <v>197</v>
      </c>
      <c r="B313" s="3">
        <v>409</v>
      </c>
      <c r="C313" s="19">
        <v>41</v>
      </c>
      <c r="D313" s="3" t="s">
        <v>459</v>
      </c>
      <c r="E313" s="2" t="s">
        <v>464</v>
      </c>
      <c r="F313" s="55">
        <v>219000</v>
      </c>
      <c r="G313" s="15">
        <v>2012</v>
      </c>
      <c r="H313" s="45">
        <v>13.09</v>
      </c>
      <c r="I313" s="45">
        <v>6.89</v>
      </c>
      <c r="J313" s="45">
        <v>7450</v>
      </c>
      <c r="K313" s="45">
        <v>773</v>
      </c>
      <c r="L313" s="45">
        <v>201</v>
      </c>
      <c r="M313" s="27">
        <v>3020.1734000000001</v>
      </c>
      <c r="N313" s="27">
        <v>46802</v>
      </c>
      <c r="O313" s="27">
        <v>122950</v>
      </c>
      <c r="P313" s="51">
        <f t="shared" si="4"/>
        <v>202408.79799999966</v>
      </c>
      <c r="Q313" s="51">
        <f>ABS(Table_7[[#This Row],[列1]]-Table_7[[#This Row],[Listing Price (USD)]])/Table_7[[#This Row],[Listing Price (USD)]]</f>
        <v>7.5758913242010686E-2</v>
      </c>
      <c r="R313" s="51">
        <f>(Table_7[[#This Row],[列2]]+Q1280)/2</f>
        <v>0.13310915881449559</v>
      </c>
      <c r="S313" s="71"/>
    </row>
    <row r="314" spans="1:19" hidden="1" x14ac:dyDescent="0.45">
      <c r="A314" s="1" t="s">
        <v>135</v>
      </c>
      <c r="B314" s="2">
        <v>410</v>
      </c>
      <c r="C314" s="19">
        <v>40</v>
      </c>
      <c r="D314" s="3" t="s">
        <v>460</v>
      </c>
      <c r="E314" s="2" t="s">
        <v>46</v>
      </c>
      <c r="F314" s="55">
        <v>145744</v>
      </c>
      <c r="G314" s="15">
        <v>2014</v>
      </c>
      <c r="H314" s="44">
        <v>13.78</v>
      </c>
      <c r="I314" s="44">
        <v>6.89</v>
      </c>
      <c r="J314" s="44">
        <v>8940</v>
      </c>
      <c r="K314" s="44">
        <v>860</v>
      </c>
      <c r="L314" s="44">
        <v>201</v>
      </c>
      <c r="M314" s="27">
        <v>57.472012426685268</v>
      </c>
      <c r="N314" s="27">
        <v>11544.2</v>
      </c>
      <c r="O314" s="27">
        <v>7827.84</v>
      </c>
      <c r="P314" s="51">
        <f t="shared" si="4"/>
        <v>196746.83720000013</v>
      </c>
      <c r="Q314" s="51">
        <f>ABS(Table_7[[#This Row],[列1]]-Table_7[[#This Row],[Listing Price (USD)]])/Table_7[[#This Row],[Listing Price (USD)]]</f>
        <v>0.34994810901306489</v>
      </c>
      <c r="R314" s="51">
        <f>(Table_7[[#This Row],[列2]]+Q1281)/2</f>
        <v>0.19737580571516589</v>
      </c>
      <c r="S314" s="71"/>
    </row>
    <row r="315" spans="1:19" hidden="1" x14ac:dyDescent="0.45">
      <c r="A315" s="1" t="s">
        <v>135</v>
      </c>
      <c r="B315" s="2">
        <v>410</v>
      </c>
      <c r="C315" s="19">
        <v>40</v>
      </c>
      <c r="D315" s="3" t="s">
        <v>460</v>
      </c>
      <c r="E315" s="2" t="s">
        <v>3</v>
      </c>
      <c r="F315" s="55">
        <v>160318</v>
      </c>
      <c r="G315" s="15">
        <v>2013</v>
      </c>
      <c r="H315" s="44">
        <v>13.78</v>
      </c>
      <c r="I315" s="44">
        <v>6.89</v>
      </c>
      <c r="J315" s="44">
        <v>8940</v>
      </c>
      <c r="K315" s="44">
        <v>860</v>
      </c>
      <c r="L315" s="44">
        <v>201</v>
      </c>
      <c r="M315" s="27">
        <v>2639.0087016482562</v>
      </c>
      <c r="N315" s="27">
        <v>30468.7</v>
      </c>
      <c r="O315" s="27">
        <v>62827.83</v>
      </c>
      <c r="P315" s="51">
        <f t="shared" si="4"/>
        <v>218923.00619999989</v>
      </c>
      <c r="Q315" s="51">
        <f>ABS(Table_7[[#This Row],[列1]]-Table_7[[#This Row],[Listing Price (USD)]])/Table_7[[#This Row],[Listing Price (USD)]]</f>
        <v>0.3655547486869839</v>
      </c>
      <c r="R315" s="51">
        <f>(Table_7[[#This Row],[列2]]+Q1282)/2</f>
        <v>0.21560277374971826</v>
      </c>
      <c r="S315" s="71"/>
    </row>
    <row r="316" spans="1:19" hidden="1" x14ac:dyDescent="0.45">
      <c r="A316" s="1" t="s">
        <v>135</v>
      </c>
      <c r="B316" s="2">
        <v>410</v>
      </c>
      <c r="C316" s="19">
        <v>40</v>
      </c>
      <c r="D316" s="3" t="s">
        <v>460</v>
      </c>
      <c r="E316" s="2" t="s">
        <v>3</v>
      </c>
      <c r="F316" s="55">
        <v>156696</v>
      </c>
      <c r="G316" s="15">
        <v>2014</v>
      </c>
      <c r="H316" s="44">
        <v>13.78</v>
      </c>
      <c r="I316" s="44">
        <v>6.89</v>
      </c>
      <c r="J316" s="44">
        <v>8940</v>
      </c>
      <c r="K316" s="44">
        <v>860</v>
      </c>
      <c r="L316" s="44">
        <v>201</v>
      </c>
      <c r="M316" s="27">
        <v>2639.0087016482562</v>
      </c>
      <c r="N316" s="27">
        <v>30468.7</v>
      </c>
      <c r="O316" s="27">
        <v>62827.83</v>
      </c>
      <c r="P316" s="51">
        <f t="shared" si="4"/>
        <v>231870.7092000015</v>
      </c>
      <c r="Q316" s="51">
        <f>ABS(Table_7[[#This Row],[列1]]-Table_7[[#This Row],[Listing Price (USD)]])/Table_7[[#This Row],[Listing Price (USD)]]</f>
        <v>0.47974874406495061</v>
      </c>
      <c r="R316" s="51">
        <f>(Table_7[[#This Row],[列2]]+Q1283)/2</f>
        <v>0.37749141334403946</v>
      </c>
      <c r="S316" s="71"/>
    </row>
    <row r="317" spans="1:19" hidden="1" x14ac:dyDescent="0.45">
      <c r="A317" s="1" t="s">
        <v>150</v>
      </c>
      <c r="B317" s="2">
        <v>410</v>
      </c>
      <c r="C317" s="19">
        <v>40</v>
      </c>
      <c r="D317" s="3" t="s">
        <v>460</v>
      </c>
      <c r="E317" s="2" t="s">
        <v>46</v>
      </c>
      <c r="F317" s="55">
        <v>97041</v>
      </c>
      <c r="G317" s="15">
        <v>2007</v>
      </c>
      <c r="H317" s="44">
        <v>12.83</v>
      </c>
      <c r="I317" s="44">
        <v>7.22</v>
      </c>
      <c r="J317" s="44">
        <v>8300</v>
      </c>
      <c r="K317" s="44">
        <v>887</v>
      </c>
      <c r="L317" s="44">
        <v>144</v>
      </c>
      <c r="M317" s="27">
        <v>57.472012426685268</v>
      </c>
      <c r="N317" s="27">
        <v>11544.2</v>
      </c>
      <c r="O317" s="27">
        <v>7827.84</v>
      </c>
      <c r="P317" s="51">
        <f t="shared" si="4"/>
        <v>91559.956199999157</v>
      </c>
      <c r="Q317" s="51">
        <f>ABS(Table_7[[#This Row],[列1]]-Table_7[[#This Row],[Listing Price (USD)]])/Table_7[[#This Row],[Listing Price (USD)]]</f>
        <v>5.6481732463606556E-2</v>
      </c>
      <c r="R317" s="51">
        <f>(Table_7[[#This Row],[列2]]+Q1284)/2</f>
        <v>8.8046436311020812E-2</v>
      </c>
      <c r="S317" s="71"/>
    </row>
    <row r="318" spans="1:19" hidden="1" x14ac:dyDescent="0.45">
      <c r="A318" s="1" t="s">
        <v>150</v>
      </c>
      <c r="B318" s="2">
        <v>410</v>
      </c>
      <c r="C318" s="19">
        <v>40</v>
      </c>
      <c r="D318" s="3" t="s">
        <v>460</v>
      </c>
      <c r="E318" s="2" t="s">
        <v>25</v>
      </c>
      <c r="F318" s="55">
        <v>103235</v>
      </c>
      <c r="G318" s="15">
        <v>2008</v>
      </c>
      <c r="H318" s="44">
        <v>12.83</v>
      </c>
      <c r="I318" s="44">
        <v>7.22</v>
      </c>
      <c r="J318" s="44">
        <v>8300</v>
      </c>
      <c r="K318" s="44">
        <v>887</v>
      </c>
      <c r="L318" s="44">
        <v>144</v>
      </c>
      <c r="M318" s="27">
        <v>188.92599593680674</v>
      </c>
      <c r="N318" s="27">
        <v>16779.7</v>
      </c>
      <c r="O318" s="27">
        <v>1073.48</v>
      </c>
      <c r="P318" s="51">
        <f t="shared" si="4"/>
        <v>114224.74719999656</v>
      </c>
      <c r="Q318" s="51">
        <f>ABS(Table_7[[#This Row],[列1]]-Table_7[[#This Row],[Listing Price (USD)]])/Table_7[[#This Row],[Listing Price (USD)]]</f>
        <v>0.10645369496775864</v>
      </c>
      <c r="R318" s="51">
        <f>(Table_7[[#This Row],[列2]]+Q1285)/2</f>
        <v>0.19948179967780608</v>
      </c>
      <c r="S318" s="71"/>
    </row>
    <row r="319" spans="1:19" hidden="1" x14ac:dyDescent="0.45">
      <c r="A319" s="1" t="s">
        <v>179</v>
      </c>
      <c r="B319" s="2">
        <v>411</v>
      </c>
      <c r="C319" s="19">
        <v>40</v>
      </c>
      <c r="D319" s="3" t="s">
        <v>460</v>
      </c>
      <c r="E319" s="2" t="s">
        <v>25</v>
      </c>
      <c r="F319" s="55">
        <v>108108</v>
      </c>
      <c r="G319" s="15">
        <v>2005</v>
      </c>
      <c r="H319" s="45">
        <v>13.29</v>
      </c>
      <c r="I319" s="45">
        <v>6.5</v>
      </c>
      <c r="J319" s="45">
        <v>9700</v>
      </c>
      <c r="K319" s="45">
        <v>883.7</v>
      </c>
      <c r="L319" s="45">
        <v>100</v>
      </c>
      <c r="M319" s="27">
        <v>188.92599593680674</v>
      </c>
      <c r="N319" s="27">
        <v>16779.7</v>
      </c>
      <c r="O319" s="27">
        <v>1073.48</v>
      </c>
      <c r="P319" s="51">
        <f t="shared" si="4"/>
        <v>107216.23820000068</v>
      </c>
      <c r="Q319" s="51">
        <f>ABS(Table_7[[#This Row],[列1]]-Table_7[[#This Row],[Listing Price (USD)]])/Table_7[[#This Row],[Listing Price (USD)]]</f>
        <v>8.2488048987986416E-3</v>
      </c>
      <c r="R319" s="51">
        <f>(Table_7[[#This Row],[列2]]+Q1286)/2</f>
        <v>4.2409438480741517E-2</v>
      </c>
      <c r="S319" s="71"/>
    </row>
    <row r="320" spans="1:19" hidden="1" x14ac:dyDescent="0.45">
      <c r="A320" s="1" t="s">
        <v>179</v>
      </c>
      <c r="B320" s="2">
        <v>411</v>
      </c>
      <c r="C320" s="19">
        <v>40</v>
      </c>
      <c r="D320" s="3" t="s">
        <v>460</v>
      </c>
      <c r="E320" s="2" t="s">
        <v>35</v>
      </c>
      <c r="F320" s="55">
        <v>120239</v>
      </c>
      <c r="G320" s="15">
        <v>2005</v>
      </c>
      <c r="H320" s="45">
        <v>13.29</v>
      </c>
      <c r="I320" s="45">
        <v>6.5</v>
      </c>
      <c r="J320" s="45">
        <v>9700</v>
      </c>
      <c r="K320" s="45">
        <v>883.7</v>
      </c>
      <c r="L320" s="45">
        <v>100</v>
      </c>
      <c r="M320" s="27">
        <v>1896.75530151814</v>
      </c>
      <c r="N320" s="27">
        <v>24592.6</v>
      </c>
      <c r="O320" s="27">
        <v>42421.33</v>
      </c>
      <c r="P320" s="51">
        <f t="shared" si="4"/>
        <v>121716.98060000241</v>
      </c>
      <c r="Q320" s="51">
        <f>ABS(Table_7[[#This Row],[列1]]-Table_7[[#This Row],[Listing Price (USD)]])/Table_7[[#This Row],[Listing Price (USD)]]</f>
        <v>1.2292023386774764E-2</v>
      </c>
      <c r="R320" s="51">
        <f>(Table_7[[#This Row],[列2]]+Q1287)/2</f>
        <v>1.518452574627142E-2</v>
      </c>
      <c r="S320" s="71"/>
    </row>
    <row r="321" spans="1:19" hidden="1" x14ac:dyDescent="0.45">
      <c r="A321" s="1" t="s">
        <v>179</v>
      </c>
      <c r="B321" s="2">
        <v>411</v>
      </c>
      <c r="C321" s="19">
        <v>40</v>
      </c>
      <c r="D321" s="3" t="s">
        <v>460</v>
      </c>
      <c r="E321" s="2" t="s">
        <v>35</v>
      </c>
      <c r="F321" s="55">
        <v>103249</v>
      </c>
      <c r="G321" s="15">
        <v>2005</v>
      </c>
      <c r="H321" s="45">
        <v>13.29</v>
      </c>
      <c r="I321" s="45">
        <v>6.5</v>
      </c>
      <c r="J321" s="45">
        <v>9700</v>
      </c>
      <c r="K321" s="45">
        <v>883.7</v>
      </c>
      <c r="L321" s="45">
        <v>100</v>
      </c>
      <c r="M321" s="27">
        <v>1896.75530151814</v>
      </c>
      <c r="N321" s="27">
        <v>24592.6</v>
      </c>
      <c r="O321" s="27">
        <v>42421.33</v>
      </c>
      <c r="P321" s="51">
        <f t="shared" si="4"/>
        <v>121716.98060000241</v>
      </c>
      <c r="Q321" s="51">
        <f>ABS(Table_7[[#This Row],[列1]]-Table_7[[#This Row],[Listing Price (USD)]])/Table_7[[#This Row],[Listing Price (USD)]]</f>
        <v>0.17886837257506039</v>
      </c>
      <c r="R321" s="51">
        <f>(Table_7[[#This Row],[列2]]+Q1288)/2</f>
        <v>9.8452286990202309E-2</v>
      </c>
      <c r="S321" s="71"/>
    </row>
    <row r="322" spans="1:19" hidden="1" x14ac:dyDescent="0.45">
      <c r="A322" s="1" t="s">
        <v>179</v>
      </c>
      <c r="B322" s="2">
        <v>411</v>
      </c>
      <c r="C322" s="19">
        <v>40</v>
      </c>
      <c r="D322" s="3" t="s">
        <v>460</v>
      </c>
      <c r="E322" s="2" t="s">
        <v>35</v>
      </c>
      <c r="F322" s="55">
        <v>83814</v>
      </c>
      <c r="G322" s="15">
        <v>2005</v>
      </c>
      <c r="H322" s="45">
        <v>13.29</v>
      </c>
      <c r="I322" s="45">
        <v>6.5</v>
      </c>
      <c r="J322" s="45">
        <v>9700</v>
      </c>
      <c r="K322" s="45">
        <v>883.7</v>
      </c>
      <c r="L322" s="45">
        <v>100</v>
      </c>
      <c r="M322" s="27">
        <v>1896.75530151814</v>
      </c>
      <c r="N322" s="27">
        <v>24592.6</v>
      </c>
      <c r="O322" s="27">
        <v>42421.33</v>
      </c>
      <c r="P322" s="51">
        <f t="shared" ref="P322:P385" si="5">J322*22.739+12947.703*G322+1.856*N322-26169390+64750.3</f>
        <v>121716.98060000241</v>
      </c>
      <c r="Q322" s="51">
        <f>ABS(Table_7[[#This Row],[列1]]-Table_7[[#This Row],[Listing Price (USD)]])/Table_7[[#This Row],[Listing Price (USD)]]</f>
        <v>0.45222732001816418</v>
      </c>
      <c r="R322" s="51">
        <f>(Table_7[[#This Row],[列2]]+Q1289)/2</f>
        <v>0.30928416300914807</v>
      </c>
      <c r="S322" s="71"/>
    </row>
    <row r="323" spans="1:19" hidden="1" x14ac:dyDescent="0.45">
      <c r="A323" s="1" t="s">
        <v>179</v>
      </c>
      <c r="B323" s="2">
        <v>411</v>
      </c>
      <c r="C323" s="19">
        <v>40</v>
      </c>
      <c r="D323" s="3" t="s">
        <v>460</v>
      </c>
      <c r="E323" s="2" t="s">
        <v>15</v>
      </c>
      <c r="F323" s="55">
        <v>100820</v>
      </c>
      <c r="G323" s="15">
        <v>2006</v>
      </c>
      <c r="H323" s="45">
        <v>13.29</v>
      </c>
      <c r="I323" s="45">
        <v>6.5</v>
      </c>
      <c r="J323" s="45">
        <v>9700</v>
      </c>
      <c r="K323" s="45">
        <v>883.7</v>
      </c>
      <c r="L323" s="45">
        <v>100</v>
      </c>
      <c r="M323" s="27">
        <v>1276.9626856482525</v>
      </c>
      <c r="N323" s="27">
        <v>21333.9</v>
      </c>
      <c r="O323" s="27">
        <v>4753.54</v>
      </c>
      <c r="P323" s="51">
        <f t="shared" si="5"/>
        <v>128616.53640000075</v>
      </c>
      <c r="Q323" s="51">
        <f>ABS(Table_7[[#This Row],[列1]]-Table_7[[#This Row],[Listing Price (USD)]])/Table_7[[#This Row],[Listing Price (USD)]]</f>
        <v>0.27570458639159645</v>
      </c>
      <c r="R323" s="51">
        <f>(Table_7[[#This Row],[列2]]+Q1290)/2</f>
        <v>0.16771058027029662</v>
      </c>
      <c r="S323" s="71"/>
    </row>
    <row r="324" spans="1:19" hidden="1" x14ac:dyDescent="0.45">
      <c r="A324" s="1" t="s">
        <v>179</v>
      </c>
      <c r="B324" s="2">
        <v>411</v>
      </c>
      <c r="C324" s="19">
        <v>40</v>
      </c>
      <c r="D324" s="3" t="s">
        <v>460</v>
      </c>
      <c r="E324" s="2" t="s">
        <v>26</v>
      </c>
      <c r="F324" s="55">
        <v>93256</v>
      </c>
      <c r="G324" s="15">
        <v>2005</v>
      </c>
      <c r="H324" s="45">
        <v>13.29</v>
      </c>
      <c r="I324" s="45">
        <v>6.5</v>
      </c>
      <c r="J324" s="45">
        <v>9700</v>
      </c>
      <c r="K324" s="45">
        <v>883.7</v>
      </c>
      <c r="L324" s="45">
        <v>100</v>
      </c>
      <c r="M324" s="27">
        <v>2704.60916008815</v>
      </c>
      <c r="N324" s="27">
        <v>33874.199999999997</v>
      </c>
      <c r="O324" s="27">
        <v>12220.24236</v>
      </c>
      <c r="P324" s="51">
        <f t="shared" si="5"/>
        <v>138943.63020000159</v>
      </c>
      <c r="Q324" s="51">
        <f>ABS(Table_7[[#This Row],[列1]]-Table_7[[#This Row],[Listing Price (USD)]])/Table_7[[#This Row],[Listing Price (USD)]]</f>
        <v>0.48991625418205353</v>
      </c>
      <c r="R324" s="51">
        <f>(Table_7[[#This Row],[列2]]+Q1291)/2</f>
        <v>0.36044467377233097</v>
      </c>
      <c r="S324" s="71"/>
    </row>
    <row r="325" spans="1:19" hidden="1" x14ac:dyDescent="0.45">
      <c r="A325" s="1" t="s">
        <v>135</v>
      </c>
      <c r="B325" s="3">
        <v>412</v>
      </c>
      <c r="C325" s="19">
        <v>40</v>
      </c>
      <c r="D325" s="3" t="s">
        <v>461</v>
      </c>
      <c r="E325" s="2" t="s">
        <v>346</v>
      </c>
      <c r="F325" s="55">
        <v>169000</v>
      </c>
      <c r="G325" s="15">
        <v>2016</v>
      </c>
      <c r="H325" s="44">
        <v>13.78</v>
      </c>
      <c r="I325" s="44">
        <v>6.89</v>
      </c>
      <c r="J325" s="44">
        <v>8940</v>
      </c>
      <c r="K325" s="44">
        <v>764</v>
      </c>
      <c r="L325" s="44">
        <v>201</v>
      </c>
      <c r="M325" s="27">
        <v>96.621481289487306</v>
      </c>
      <c r="N325" s="27">
        <v>21310.9</v>
      </c>
      <c r="O325" s="27">
        <v>514.61516577032478</v>
      </c>
      <c r="P325" s="51">
        <f t="shared" si="5"/>
        <v>240769.23840000032</v>
      </c>
      <c r="Q325" s="51">
        <f>ABS(Table_7[[#This Row],[列1]]-Table_7[[#This Row],[Listing Price (USD)]])/Table_7[[#This Row],[Listing Price (USD)]]</f>
        <v>0.4246700497041439</v>
      </c>
      <c r="R325" s="51">
        <f>(Table_7[[#This Row],[列2]]+Q1292)/2</f>
        <v>0.28301211241096624</v>
      </c>
      <c r="S325" s="71"/>
    </row>
    <row r="326" spans="1:19" hidden="1" x14ac:dyDescent="0.45">
      <c r="A326" s="1" t="s">
        <v>135</v>
      </c>
      <c r="B326" s="3">
        <v>412</v>
      </c>
      <c r="C326" s="19">
        <v>40</v>
      </c>
      <c r="D326" s="3" t="s">
        <v>461</v>
      </c>
      <c r="E326" s="2" t="s">
        <v>346</v>
      </c>
      <c r="F326" s="55">
        <v>159000</v>
      </c>
      <c r="G326" s="15">
        <v>2016</v>
      </c>
      <c r="H326" s="44">
        <v>13.78</v>
      </c>
      <c r="I326" s="44">
        <v>6.89</v>
      </c>
      <c r="J326" s="44">
        <v>8940</v>
      </c>
      <c r="K326" s="44">
        <v>764</v>
      </c>
      <c r="L326" s="44">
        <v>201</v>
      </c>
      <c r="M326" s="27">
        <v>96.621481289487306</v>
      </c>
      <c r="N326" s="27">
        <v>21310.9</v>
      </c>
      <c r="O326" s="27">
        <v>514.61516577032478</v>
      </c>
      <c r="P326" s="51">
        <f t="shared" si="5"/>
        <v>240769.23840000032</v>
      </c>
      <c r="Q326" s="51">
        <f>ABS(Table_7[[#This Row],[列1]]-Table_7[[#This Row],[Listing Price (USD)]])/Table_7[[#This Row],[Listing Price (USD)]]</f>
        <v>0.5142719396226435</v>
      </c>
      <c r="R326" s="51">
        <f>(Table_7[[#This Row],[列2]]+Q1293)/2</f>
        <v>0.34324515550561058</v>
      </c>
      <c r="S326" s="71"/>
    </row>
    <row r="327" spans="1:19" hidden="1" x14ac:dyDescent="0.45">
      <c r="A327" s="1" t="s">
        <v>135</v>
      </c>
      <c r="B327" s="3">
        <v>412</v>
      </c>
      <c r="C327" s="19">
        <v>40</v>
      </c>
      <c r="D327" s="3" t="s">
        <v>461</v>
      </c>
      <c r="E327" s="2" t="s">
        <v>346</v>
      </c>
      <c r="F327" s="55">
        <v>229000</v>
      </c>
      <c r="G327" s="15">
        <v>2018</v>
      </c>
      <c r="H327" s="44">
        <v>13.78</v>
      </c>
      <c r="I327" s="44">
        <v>6.89</v>
      </c>
      <c r="J327" s="44">
        <v>8940</v>
      </c>
      <c r="K327" s="44">
        <v>764</v>
      </c>
      <c r="L327" s="44">
        <v>201</v>
      </c>
      <c r="M327" s="27">
        <v>96.621481289487306</v>
      </c>
      <c r="N327" s="27">
        <v>21310.9</v>
      </c>
      <c r="O327" s="27">
        <v>514.61516577032478</v>
      </c>
      <c r="P327" s="51">
        <f t="shared" si="5"/>
        <v>266664.64439999982</v>
      </c>
      <c r="Q327" s="51">
        <f>ABS(Table_7[[#This Row],[列1]]-Table_7[[#This Row],[Listing Price (USD)]])/Table_7[[#This Row],[Listing Price (USD)]]</f>
        <v>0.16447442969432233</v>
      </c>
      <c r="R327" s="51">
        <f>(Table_7[[#This Row],[列2]]+Q1294)/2</f>
        <v>0.13794458730465078</v>
      </c>
      <c r="S327" s="71"/>
    </row>
    <row r="328" spans="1:19" hidden="1" x14ac:dyDescent="0.45">
      <c r="A328" s="1" t="s">
        <v>135</v>
      </c>
      <c r="B328" s="2">
        <v>412</v>
      </c>
      <c r="C328" s="19">
        <v>40</v>
      </c>
      <c r="D328" s="3" t="s">
        <v>460</v>
      </c>
      <c r="E328" s="2" t="s">
        <v>3</v>
      </c>
      <c r="F328" s="55">
        <v>261124</v>
      </c>
      <c r="G328" s="15">
        <v>2018</v>
      </c>
      <c r="H328" s="44">
        <v>13.78</v>
      </c>
      <c r="I328" s="44">
        <v>6.89</v>
      </c>
      <c r="J328" s="44">
        <v>8940</v>
      </c>
      <c r="K328" s="44">
        <v>764</v>
      </c>
      <c r="L328" s="44">
        <v>201</v>
      </c>
      <c r="M328" s="27">
        <v>2639.0087016482562</v>
      </c>
      <c r="N328" s="27">
        <v>30468.7</v>
      </c>
      <c r="O328" s="27">
        <v>62827.83</v>
      </c>
      <c r="P328" s="51">
        <f t="shared" si="5"/>
        <v>283661.52120000048</v>
      </c>
      <c r="Q328" s="51">
        <f>ABS(Table_7[[#This Row],[列1]]-Table_7[[#This Row],[Listing Price (USD)]])/Table_7[[#This Row],[Listing Price (USD)]]</f>
        <v>8.6309650587462219E-2</v>
      </c>
      <c r="R328" s="51">
        <f>(Table_7[[#This Row],[列2]]+Q1295)/2</f>
        <v>0.15867341346810024</v>
      </c>
      <c r="S328" s="71"/>
    </row>
    <row r="329" spans="1:19" hidden="1" x14ac:dyDescent="0.45">
      <c r="A329" s="1" t="s">
        <v>135</v>
      </c>
      <c r="B329" s="2">
        <v>412</v>
      </c>
      <c r="C329" s="19">
        <v>40</v>
      </c>
      <c r="D329" s="3" t="s">
        <v>460</v>
      </c>
      <c r="E329" s="2" t="s">
        <v>35</v>
      </c>
      <c r="F329" s="55">
        <v>163962</v>
      </c>
      <c r="G329" s="15">
        <v>2015</v>
      </c>
      <c r="H329" s="44">
        <v>13.78</v>
      </c>
      <c r="I329" s="44">
        <v>6.89</v>
      </c>
      <c r="J329" s="44">
        <v>8940</v>
      </c>
      <c r="K329" s="44">
        <v>764</v>
      </c>
      <c r="L329" s="44">
        <v>201</v>
      </c>
      <c r="M329" s="27">
        <v>1896.7553015181375</v>
      </c>
      <c r="N329" s="27">
        <v>24592.6</v>
      </c>
      <c r="O329" s="27">
        <v>42421.33</v>
      </c>
      <c r="P329" s="51">
        <f t="shared" si="5"/>
        <v>233912.37059999927</v>
      </c>
      <c r="Q329" s="51">
        <f>ABS(Table_7[[#This Row],[列1]]-Table_7[[#This Row],[Listing Price (USD)]])/Table_7[[#This Row],[Listing Price (USD)]]</f>
        <v>0.42662550225051699</v>
      </c>
      <c r="R329" s="51">
        <f>(Table_7[[#This Row],[列2]]+Q1296)/2</f>
        <v>0.2624906883291378</v>
      </c>
      <c r="S329" s="71"/>
    </row>
    <row r="330" spans="1:19" hidden="1" x14ac:dyDescent="0.45">
      <c r="A330" s="1" t="s">
        <v>135</v>
      </c>
      <c r="B330" s="2">
        <v>412</v>
      </c>
      <c r="C330" s="19">
        <v>40</v>
      </c>
      <c r="D330" s="3" t="s">
        <v>460</v>
      </c>
      <c r="E330" s="2" t="s">
        <v>35</v>
      </c>
      <c r="F330" s="55">
        <v>202827</v>
      </c>
      <c r="G330" s="15">
        <v>2016</v>
      </c>
      <c r="H330" s="44">
        <v>13.78</v>
      </c>
      <c r="I330" s="44">
        <v>6.89</v>
      </c>
      <c r="J330" s="44">
        <v>8940</v>
      </c>
      <c r="K330" s="44">
        <v>764</v>
      </c>
      <c r="L330" s="44">
        <v>201</v>
      </c>
      <c r="M330" s="27">
        <v>1896.7553015181375</v>
      </c>
      <c r="N330" s="27">
        <v>24592.6</v>
      </c>
      <c r="O330" s="27">
        <v>42421.33</v>
      </c>
      <c r="P330" s="51">
        <f t="shared" si="5"/>
        <v>246860.07360000088</v>
      </c>
      <c r="Q330" s="51">
        <f>ABS(Table_7[[#This Row],[列1]]-Table_7[[#This Row],[Listing Price (USD)]])/Table_7[[#This Row],[Listing Price (USD)]]</f>
        <v>0.21709670605984843</v>
      </c>
      <c r="R330" s="51">
        <f>(Table_7[[#This Row],[列2]]+Q1297)/2</f>
        <v>0.42431865383418882</v>
      </c>
      <c r="S330" s="71"/>
    </row>
    <row r="331" spans="1:19" hidden="1" x14ac:dyDescent="0.45">
      <c r="A331" s="1" t="s">
        <v>135</v>
      </c>
      <c r="B331" s="2">
        <v>412</v>
      </c>
      <c r="C331" s="19">
        <v>40</v>
      </c>
      <c r="D331" s="3" t="s">
        <v>460</v>
      </c>
      <c r="E331" s="2" t="s">
        <v>35</v>
      </c>
      <c r="F331" s="55">
        <v>216187</v>
      </c>
      <c r="G331" s="15">
        <v>2019</v>
      </c>
      <c r="H331" s="44">
        <v>13.78</v>
      </c>
      <c r="I331" s="44">
        <v>6.89</v>
      </c>
      <c r="J331" s="44">
        <v>8940</v>
      </c>
      <c r="K331" s="44">
        <v>764</v>
      </c>
      <c r="L331" s="44">
        <v>201</v>
      </c>
      <c r="M331" s="27">
        <v>1896.7553015181375</v>
      </c>
      <c r="N331" s="27">
        <v>24592.6</v>
      </c>
      <c r="O331" s="27">
        <v>42421.33</v>
      </c>
      <c r="P331" s="51">
        <f t="shared" si="5"/>
        <v>285703.18260000198</v>
      </c>
      <c r="Q331" s="51">
        <f>ABS(Table_7[[#This Row],[列1]]-Table_7[[#This Row],[Listing Price (USD)]])/Table_7[[#This Row],[Listing Price (USD)]]</f>
        <v>0.32155579475177498</v>
      </c>
      <c r="R331" s="51">
        <f>(Table_7[[#This Row],[列2]]+Q1298)/2</f>
        <v>0.81224963345193357</v>
      </c>
      <c r="S331" s="71"/>
    </row>
    <row r="332" spans="1:19" hidden="1" x14ac:dyDescent="0.45">
      <c r="A332" s="1" t="s">
        <v>177</v>
      </c>
      <c r="B332" s="2">
        <v>412</v>
      </c>
      <c r="C332" s="19">
        <v>41</v>
      </c>
      <c r="D332" s="3" t="s">
        <v>460</v>
      </c>
      <c r="E332" s="2" t="s">
        <v>15</v>
      </c>
      <c r="F332" s="55">
        <v>449377</v>
      </c>
      <c r="G332" s="15">
        <v>2013</v>
      </c>
      <c r="H332" s="44">
        <v>13.48</v>
      </c>
      <c r="I332" s="44">
        <v>6.53</v>
      </c>
      <c r="J332" s="44">
        <v>11100</v>
      </c>
      <c r="K332" s="44">
        <v>968.75</v>
      </c>
      <c r="L332" s="44">
        <v>344</v>
      </c>
      <c r="M332" s="27">
        <v>1276.9626856482525</v>
      </c>
      <c r="N332" s="27">
        <v>21333.9</v>
      </c>
      <c r="O332" s="27">
        <v>4753.54</v>
      </c>
      <c r="P332" s="51">
        <f t="shared" si="5"/>
        <v>251085.05739999859</v>
      </c>
      <c r="Q332" s="51">
        <f>ABS(Table_7[[#This Row],[列1]]-Table_7[[#This Row],[Listing Price (USD)]])/Table_7[[#This Row],[Listing Price (USD)]]</f>
        <v>0.44125966081931522</v>
      </c>
      <c r="R332" s="51">
        <f>(Table_7[[#This Row],[列2]]+Q1299)/2</f>
        <v>0.94316314032600279</v>
      </c>
      <c r="S332" s="71"/>
    </row>
    <row r="333" spans="1:19" hidden="1" x14ac:dyDescent="0.45">
      <c r="A333" s="1" t="s">
        <v>177</v>
      </c>
      <c r="B333" s="2">
        <v>412</v>
      </c>
      <c r="C333" s="19">
        <v>41</v>
      </c>
      <c r="D333" s="3" t="s">
        <v>460</v>
      </c>
      <c r="E333" s="2" t="s">
        <v>132</v>
      </c>
      <c r="F333" s="55">
        <v>593119</v>
      </c>
      <c r="G333" s="15">
        <v>2015</v>
      </c>
      <c r="H333" s="44">
        <v>13.48</v>
      </c>
      <c r="I333" s="44">
        <v>6.53</v>
      </c>
      <c r="J333" s="44">
        <v>11100</v>
      </c>
      <c r="K333" s="44">
        <v>968.75</v>
      </c>
      <c r="L333" s="44">
        <v>344</v>
      </c>
      <c r="M333" s="27">
        <v>547.05417423587585</v>
      </c>
      <c r="N333" s="27">
        <v>37825.800000000003</v>
      </c>
      <c r="O333" s="27">
        <v>12220.24236</v>
      </c>
      <c r="P333" s="51">
        <f t="shared" si="5"/>
        <v>307589.42979999556</v>
      </c>
      <c r="Q333" s="51">
        <f>ABS(Table_7[[#This Row],[列1]]-Table_7[[#This Row],[Listing Price (USD)]])/Table_7[[#This Row],[Listing Price (USD)]]</f>
        <v>0.4814035129544062</v>
      </c>
      <c r="R333" s="51">
        <f>(Table_7[[#This Row],[列2]]+Q1300)/2</f>
        <v>0.69186056700789478</v>
      </c>
      <c r="S333" s="71"/>
    </row>
    <row r="334" spans="1:19" hidden="1" x14ac:dyDescent="0.45">
      <c r="A334" s="1" t="s">
        <v>179</v>
      </c>
      <c r="B334" s="3">
        <v>415</v>
      </c>
      <c r="C334" s="19">
        <v>40</v>
      </c>
      <c r="D334" s="3" t="s">
        <v>461</v>
      </c>
      <c r="E334" s="2" t="s">
        <v>470</v>
      </c>
      <c r="F334" s="55">
        <v>168000</v>
      </c>
      <c r="G334" s="15">
        <v>2013</v>
      </c>
      <c r="H334" s="45">
        <v>13.8</v>
      </c>
      <c r="I334" s="45">
        <v>6.11</v>
      </c>
      <c r="J334" s="45">
        <v>8900</v>
      </c>
      <c r="K334" s="45">
        <v>996</v>
      </c>
      <c r="L334" s="45">
        <v>160</v>
      </c>
      <c r="M334" s="27">
        <v>1.3702814814814799</v>
      </c>
      <c r="N334" s="27">
        <v>8400.2000000000007</v>
      </c>
      <c r="O334" s="27">
        <v>2915.9007634038121</v>
      </c>
      <c r="P334" s="51">
        <f t="shared" si="5"/>
        <v>177054.31020000129</v>
      </c>
      <c r="Q334" s="51">
        <f>ABS(Table_7[[#This Row],[列1]]-Table_7[[#This Row],[Listing Price (USD)]])/Table_7[[#This Row],[Listing Price (USD)]]</f>
        <v>5.3894703571436234E-2</v>
      </c>
      <c r="R334" s="51">
        <f>(Table_7[[#This Row],[列2]]+Q1301)/2</f>
        <v>0.18009940343622013</v>
      </c>
      <c r="S334" s="71"/>
    </row>
    <row r="335" spans="1:19" hidden="1" x14ac:dyDescent="0.45">
      <c r="A335" s="1" t="s">
        <v>179</v>
      </c>
      <c r="B335" s="3">
        <v>415</v>
      </c>
      <c r="C335" s="19">
        <v>40</v>
      </c>
      <c r="D335" s="3" t="s">
        <v>461</v>
      </c>
      <c r="E335" s="2" t="s">
        <v>346</v>
      </c>
      <c r="F335" s="55">
        <v>204500</v>
      </c>
      <c r="G335" s="15">
        <v>2016</v>
      </c>
      <c r="H335" s="45">
        <v>13.8</v>
      </c>
      <c r="I335" s="45">
        <v>6.11</v>
      </c>
      <c r="J335" s="45">
        <v>8900</v>
      </c>
      <c r="K335" s="45">
        <v>996</v>
      </c>
      <c r="L335" s="45">
        <v>160</v>
      </c>
      <c r="M335" s="27">
        <v>96.621481289487306</v>
      </c>
      <c r="N335" s="27">
        <v>21310.9</v>
      </c>
      <c r="O335" s="27">
        <v>514.61516577032478</v>
      </c>
      <c r="P335" s="51">
        <f t="shared" si="5"/>
        <v>239859.67840000166</v>
      </c>
      <c r="Q335" s="51">
        <f>ABS(Table_7[[#This Row],[列1]]-Table_7[[#This Row],[Listing Price (USD)]])/Table_7[[#This Row],[Listing Price (USD)]]</f>
        <v>0.17290796283619395</v>
      </c>
      <c r="R335" s="51">
        <f>(Table_7[[#This Row],[列2]]+Q1302)/2</f>
        <v>0.21301371110136774</v>
      </c>
      <c r="S335" s="71"/>
    </row>
    <row r="336" spans="1:19" hidden="1" x14ac:dyDescent="0.45">
      <c r="A336" s="1" t="s">
        <v>179</v>
      </c>
      <c r="B336" s="3">
        <v>415</v>
      </c>
      <c r="C336" s="19">
        <v>40</v>
      </c>
      <c r="D336" s="3" t="s">
        <v>461</v>
      </c>
      <c r="E336" s="2" t="s">
        <v>346</v>
      </c>
      <c r="F336" s="55">
        <v>189000</v>
      </c>
      <c r="G336" s="15">
        <v>2017</v>
      </c>
      <c r="H336" s="45">
        <v>13.8</v>
      </c>
      <c r="I336" s="45">
        <v>6.11</v>
      </c>
      <c r="J336" s="45">
        <v>8900</v>
      </c>
      <c r="K336" s="45">
        <v>996</v>
      </c>
      <c r="L336" s="45">
        <v>160</v>
      </c>
      <c r="M336" s="27">
        <v>96.621481289487306</v>
      </c>
      <c r="N336" s="27">
        <v>21310.9</v>
      </c>
      <c r="O336" s="27">
        <v>514.61516577032478</v>
      </c>
      <c r="P336" s="51">
        <f t="shared" si="5"/>
        <v>252807.38139999955</v>
      </c>
      <c r="Q336" s="51">
        <f>ABS(Table_7[[#This Row],[列1]]-Table_7[[#This Row],[Listing Price (USD)]])/Table_7[[#This Row],[Listing Price (USD)]]</f>
        <v>0.3376051925925902</v>
      </c>
      <c r="R336" s="51">
        <f>(Table_7[[#This Row],[列2]]+Q1303)/2</f>
        <v>0.1918902365915684</v>
      </c>
      <c r="S336" s="71"/>
    </row>
    <row r="337" spans="1:19" hidden="1" x14ac:dyDescent="0.45">
      <c r="A337" s="1" t="s">
        <v>179</v>
      </c>
      <c r="B337" s="2">
        <v>415</v>
      </c>
      <c r="C337" s="19">
        <v>40</v>
      </c>
      <c r="D337" s="3" t="s">
        <v>460</v>
      </c>
      <c r="E337" s="2" t="s">
        <v>46</v>
      </c>
      <c r="F337" s="55">
        <v>133617</v>
      </c>
      <c r="G337" s="15">
        <v>2013</v>
      </c>
      <c r="H337" s="45">
        <v>13.8</v>
      </c>
      <c r="I337" s="45">
        <v>6.11</v>
      </c>
      <c r="J337" s="45">
        <v>8900</v>
      </c>
      <c r="K337" s="45">
        <v>996</v>
      </c>
      <c r="L337" s="45">
        <v>160</v>
      </c>
      <c r="M337" s="27">
        <v>57.472012426685268</v>
      </c>
      <c r="N337" s="27">
        <v>11544.2</v>
      </c>
      <c r="O337" s="27">
        <v>7827.84</v>
      </c>
      <c r="P337" s="51">
        <f t="shared" si="5"/>
        <v>182889.57419999986</v>
      </c>
      <c r="Q337" s="51">
        <f>ABS(Table_7[[#This Row],[列1]]-Table_7[[#This Row],[Listing Price (USD)]])/Table_7[[#This Row],[Listing Price (USD)]]</f>
        <v>0.3687597700891343</v>
      </c>
      <c r="R337" s="51">
        <f>(Table_7[[#This Row],[列2]]+Q1304)/2</f>
        <v>0.26835714646929654</v>
      </c>
      <c r="S337" s="71"/>
    </row>
    <row r="338" spans="1:19" hidden="1" x14ac:dyDescent="0.45">
      <c r="A338" s="1" t="s">
        <v>179</v>
      </c>
      <c r="B338" s="2">
        <v>415</v>
      </c>
      <c r="C338" s="19">
        <v>40</v>
      </c>
      <c r="D338" s="3" t="s">
        <v>460</v>
      </c>
      <c r="E338" s="2" t="s">
        <v>46</v>
      </c>
      <c r="F338" s="55">
        <v>126571</v>
      </c>
      <c r="G338" s="15">
        <v>2015</v>
      </c>
      <c r="H338" s="45">
        <v>13.8</v>
      </c>
      <c r="I338" s="45">
        <v>6.11</v>
      </c>
      <c r="J338" s="45">
        <v>8900</v>
      </c>
      <c r="K338" s="45">
        <v>996</v>
      </c>
      <c r="L338" s="45">
        <v>160</v>
      </c>
      <c r="M338" s="27">
        <v>57.472012426685268</v>
      </c>
      <c r="N338" s="27">
        <v>11544.2</v>
      </c>
      <c r="O338" s="27">
        <v>7827.84</v>
      </c>
      <c r="P338" s="51">
        <f t="shared" si="5"/>
        <v>208784.98019999935</v>
      </c>
      <c r="Q338" s="51">
        <f>ABS(Table_7[[#This Row],[列1]]-Table_7[[#This Row],[Listing Price (USD)]])/Table_7[[#This Row],[Listing Price (USD)]]</f>
        <v>0.64954831833515858</v>
      </c>
      <c r="R338" s="51">
        <f>(Table_7[[#This Row],[列2]]+Q1305)/2</f>
        <v>0.38020618451532689</v>
      </c>
      <c r="S338" s="71"/>
    </row>
    <row r="339" spans="1:19" hidden="1" x14ac:dyDescent="0.45">
      <c r="A339" s="1" t="s">
        <v>179</v>
      </c>
      <c r="B339" s="2">
        <v>415</v>
      </c>
      <c r="C339" s="19">
        <v>40</v>
      </c>
      <c r="D339" s="3" t="s">
        <v>460</v>
      </c>
      <c r="E339" s="2" t="s">
        <v>46</v>
      </c>
      <c r="F339" s="55">
        <v>206551</v>
      </c>
      <c r="G339" s="15">
        <v>2016</v>
      </c>
      <c r="H339" s="45">
        <v>13.8</v>
      </c>
      <c r="I339" s="45">
        <v>6.11</v>
      </c>
      <c r="J339" s="45">
        <v>8900</v>
      </c>
      <c r="K339" s="45">
        <v>996</v>
      </c>
      <c r="L339" s="45">
        <v>160</v>
      </c>
      <c r="M339" s="27">
        <v>57.472012426685268</v>
      </c>
      <c r="N339" s="27">
        <v>11544.2</v>
      </c>
      <c r="O339" s="27">
        <v>7827.84</v>
      </c>
      <c r="P339" s="51">
        <f t="shared" si="5"/>
        <v>221732.68320000096</v>
      </c>
      <c r="Q339" s="51">
        <f>ABS(Table_7[[#This Row],[列1]]-Table_7[[#This Row],[Listing Price (USD)]])/Table_7[[#This Row],[Listing Price (USD)]]</f>
        <v>7.3500894210151296E-2</v>
      </c>
      <c r="R339" s="51">
        <f>(Table_7[[#This Row],[列2]]+Q1306)/2</f>
        <v>5.3795778446006692E-2</v>
      </c>
      <c r="S339" s="71"/>
    </row>
    <row r="340" spans="1:19" hidden="1" x14ac:dyDescent="0.45">
      <c r="A340" s="1" t="s">
        <v>179</v>
      </c>
      <c r="B340" s="2">
        <v>415</v>
      </c>
      <c r="C340" s="19">
        <v>40</v>
      </c>
      <c r="D340" s="3" t="s">
        <v>460</v>
      </c>
      <c r="E340" s="2" t="s">
        <v>31</v>
      </c>
      <c r="F340" s="55">
        <v>166413</v>
      </c>
      <c r="G340" s="15">
        <v>2015</v>
      </c>
      <c r="H340" s="45">
        <v>13.8</v>
      </c>
      <c r="I340" s="45">
        <v>6.11</v>
      </c>
      <c r="J340" s="45">
        <v>8900</v>
      </c>
      <c r="K340" s="45">
        <v>996</v>
      </c>
      <c r="L340" s="45">
        <v>160</v>
      </c>
      <c r="M340" s="27">
        <v>3889.6688952996215</v>
      </c>
      <c r="N340" s="27">
        <v>33570.800000000003</v>
      </c>
      <c r="O340" s="27">
        <v>34377.89</v>
      </c>
      <c r="P340" s="51">
        <f t="shared" si="5"/>
        <v>249666.34980000107</v>
      </c>
      <c r="Q340" s="51">
        <f>ABS(Table_7[[#This Row],[列1]]-Table_7[[#This Row],[Listing Price (USD)]])/Table_7[[#This Row],[Listing Price (USD)]]</f>
        <v>0.50028152728453346</v>
      </c>
      <c r="R340" s="51">
        <f>(Table_7[[#This Row],[列2]]+Q1307)/2</f>
        <v>0.4454136852621593</v>
      </c>
      <c r="S340" s="71"/>
    </row>
    <row r="341" spans="1:19" hidden="1" x14ac:dyDescent="0.45">
      <c r="A341" s="1" t="s">
        <v>179</v>
      </c>
      <c r="B341" s="2">
        <v>415</v>
      </c>
      <c r="C341" s="19">
        <v>40</v>
      </c>
      <c r="D341" s="3" t="s">
        <v>460</v>
      </c>
      <c r="E341" s="2" t="s">
        <v>25</v>
      </c>
      <c r="F341" s="55">
        <v>157890</v>
      </c>
      <c r="G341" s="15">
        <v>2013</v>
      </c>
      <c r="H341" s="45">
        <v>13.8</v>
      </c>
      <c r="I341" s="45">
        <v>6.11</v>
      </c>
      <c r="J341" s="45">
        <v>8900</v>
      </c>
      <c r="K341" s="45">
        <v>996</v>
      </c>
      <c r="L341" s="45">
        <v>160</v>
      </c>
      <c r="M341" s="27">
        <v>188.92599593680674</v>
      </c>
      <c r="N341" s="27">
        <v>16779.7</v>
      </c>
      <c r="O341" s="27">
        <v>1073.48</v>
      </c>
      <c r="P341" s="51">
        <f t="shared" si="5"/>
        <v>192606.66219999938</v>
      </c>
      <c r="Q341" s="51">
        <f>ABS(Table_7[[#This Row],[列1]]-Table_7[[#This Row],[Listing Price (USD)]])/Table_7[[#This Row],[Listing Price (USD)]]</f>
        <v>0.21987879029703833</v>
      </c>
      <c r="R341" s="51">
        <f>(Table_7[[#This Row],[列2]]+Q1308)/2</f>
        <v>0.15254197202874858</v>
      </c>
      <c r="S341" s="71"/>
    </row>
    <row r="342" spans="1:19" hidden="1" x14ac:dyDescent="0.45">
      <c r="A342" s="1" t="s">
        <v>179</v>
      </c>
      <c r="B342" s="2">
        <v>415</v>
      </c>
      <c r="C342" s="19">
        <v>40</v>
      </c>
      <c r="D342" s="3" t="s">
        <v>460</v>
      </c>
      <c r="E342" s="2" t="s">
        <v>25</v>
      </c>
      <c r="F342" s="55">
        <v>144586</v>
      </c>
      <c r="G342" s="15">
        <v>2013</v>
      </c>
      <c r="H342" s="45">
        <v>13.8</v>
      </c>
      <c r="I342" s="45">
        <v>6.11</v>
      </c>
      <c r="J342" s="45">
        <v>8900</v>
      </c>
      <c r="K342" s="45">
        <v>996</v>
      </c>
      <c r="L342" s="45">
        <v>160</v>
      </c>
      <c r="M342" s="27">
        <v>188.92599593680674</v>
      </c>
      <c r="N342" s="27">
        <v>16779.7</v>
      </c>
      <c r="O342" s="27">
        <v>1073.48</v>
      </c>
      <c r="P342" s="51">
        <f t="shared" si="5"/>
        <v>192606.66219999938</v>
      </c>
      <c r="Q342" s="51">
        <f>ABS(Table_7[[#This Row],[列1]]-Table_7[[#This Row],[Listing Price (USD)]])/Table_7[[#This Row],[Listing Price (USD)]]</f>
        <v>0.33212525555724193</v>
      </c>
      <c r="R342" s="51">
        <f>(Table_7[[#This Row],[列2]]+Q1309)/2</f>
        <v>0.23977738470612242</v>
      </c>
      <c r="S342" s="71"/>
    </row>
    <row r="343" spans="1:19" hidden="1" x14ac:dyDescent="0.45">
      <c r="A343" s="1" t="s">
        <v>179</v>
      </c>
      <c r="B343" s="2">
        <v>415</v>
      </c>
      <c r="C343" s="19">
        <v>40</v>
      </c>
      <c r="D343" s="3" t="s">
        <v>460</v>
      </c>
      <c r="E343" s="2" t="s">
        <v>25</v>
      </c>
      <c r="F343" s="55">
        <v>144549</v>
      </c>
      <c r="G343" s="15">
        <v>2013</v>
      </c>
      <c r="H343" s="45">
        <v>13.8</v>
      </c>
      <c r="I343" s="45">
        <v>6.11</v>
      </c>
      <c r="J343" s="45">
        <v>8900</v>
      </c>
      <c r="K343" s="45">
        <v>996</v>
      </c>
      <c r="L343" s="45">
        <v>160</v>
      </c>
      <c r="M343" s="27">
        <v>188.92599593680674</v>
      </c>
      <c r="N343" s="27">
        <v>16779.7</v>
      </c>
      <c r="O343" s="27">
        <v>1073.48</v>
      </c>
      <c r="P343" s="51">
        <f t="shared" si="5"/>
        <v>192606.66219999938</v>
      </c>
      <c r="Q343" s="51">
        <f>ABS(Table_7[[#This Row],[列1]]-Table_7[[#This Row],[Listing Price (USD)]])/Table_7[[#This Row],[Listing Price (USD)]]</f>
        <v>0.33246623774636547</v>
      </c>
      <c r="R343" s="51">
        <f>(Table_7[[#This Row],[列2]]+Q1310)/2</f>
        <v>0.1922188606913656</v>
      </c>
      <c r="S343" s="71"/>
    </row>
    <row r="344" spans="1:19" hidden="1" x14ac:dyDescent="0.45">
      <c r="A344" s="1" t="s">
        <v>179</v>
      </c>
      <c r="B344" s="2">
        <v>415</v>
      </c>
      <c r="C344" s="19">
        <v>40</v>
      </c>
      <c r="D344" s="3" t="s">
        <v>460</v>
      </c>
      <c r="E344" s="2" t="s">
        <v>26</v>
      </c>
      <c r="F344" s="55">
        <v>186468</v>
      </c>
      <c r="G344" s="15">
        <v>2014</v>
      </c>
      <c r="H344" s="45">
        <v>13.8</v>
      </c>
      <c r="I344" s="45">
        <v>6.11</v>
      </c>
      <c r="J344" s="45">
        <v>8900</v>
      </c>
      <c r="K344" s="45">
        <v>996</v>
      </c>
      <c r="L344" s="45">
        <v>160</v>
      </c>
      <c r="M344" s="27">
        <v>2704.60916008815</v>
      </c>
      <c r="N344" s="27">
        <v>33874.199999999997</v>
      </c>
      <c r="O344" s="27">
        <v>12220.24236</v>
      </c>
      <c r="P344" s="51">
        <f t="shared" si="5"/>
        <v>237281.75720000191</v>
      </c>
      <c r="Q344" s="51">
        <f>ABS(Table_7[[#This Row],[列1]]-Table_7[[#This Row],[Listing Price (USD)]])/Table_7[[#This Row],[Listing Price (USD)]]</f>
        <v>0.27250658129009758</v>
      </c>
      <c r="R344" s="51">
        <f>(Table_7[[#This Row],[列2]]+Q1311)/2</f>
        <v>0.14706160548787867</v>
      </c>
      <c r="S344" s="71"/>
    </row>
    <row r="345" spans="1:19" hidden="1" x14ac:dyDescent="0.45">
      <c r="A345" s="1" t="s">
        <v>179</v>
      </c>
      <c r="B345" s="2">
        <v>415</v>
      </c>
      <c r="C345" s="19">
        <v>40</v>
      </c>
      <c r="D345" s="3" t="s">
        <v>460</v>
      </c>
      <c r="E345" s="2" t="s">
        <v>26</v>
      </c>
      <c r="F345" s="55">
        <v>186430</v>
      </c>
      <c r="G345" s="15">
        <v>2014</v>
      </c>
      <c r="H345" s="45">
        <v>13.8</v>
      </c>
      <c r="I345" s="45">
        <v>6.11</v>
      </c>
      <c r="J345" s="45">
        <v>8900</v>
      </c>
      <c r="K345" s="45">
        <v>996</v>
      </c>
      <c r="L345" s="45">
        <v>160</v>
      </c>
      <c r="M345" s="27">
        <v>2704.60916008815</v>
      </c>
      <c r="N345" s="27">
        <v>33874.199999999997</v>
      </c>
      <c r="O345" s="27">
        <v>12220.24236</v>
      </c>
      <c r="P345" s="51">
        <f t="shared" si="5"/>
        <v>237281.75720000191</v>
      </c>
      <c r="Q345" s="51">
        <f>ABS(Table_7[[#This Row],[列1]]-Table_7[[#This Row],[Listing Price (USD)]])/Table_7[[#This Row],[Listing Price (USD)]]</f>
        <v>0.27276595612295185</v>
      </c>
      <c r="R345" s="51">
        <f>(Table_7[[#This Row],[列2]]+Q1312)/2</f>
        <v>0.3212524112243148</v>
      </c>
      <c r="S345" s="71"/>
    </row>
    <row r="346" spans="1:19" hidden="1" x14ac:dyDescent="0.45">
      <c r="A346" s="1" t="s">
        <v>179</v>
      </c>
      <c r="B346" s="2">
        <v>415</v>
      </c>
      <c r="C346" s="19">
        <v>40</v>
      </c>
      <c r="D346" s="3" t="s">
        <v>460</v>
      </c>
      <c r="E346" s="2" t="s">
        <v>26</v>
      </c>
      <c r="F346" s="55">
        <v>239849</v>
      </c>
      <c r="G346" s="15">
        <v>2016</v>
      </c>
      <c r="H346" s="45">
        <v>13.8</v>
      </c>
      <c r="I346" s="45">
        <v>6.11</v>
      </c>
      <c r="J346" s="45">
        <v>8900</v>
      </c>
      <c r="K346" s="45">
        <v>996</v>
      </c>
      <c r="L346" s="45">
        <v>160</v>
      </c>
      <c r="M346" s="27">
        <v>2704.60916008815</v>
      </c>
      <c r="N346" s="27">
        <v>33874.199999999997</v>
      </c>
      <c r="O346" s="27">
        <v>12220.24236</v>
      </c>
      <c r="P346" s="51">
        <f t="shared" si="5"/>
        <v>263177.16320000141</v>
      </c>
      <c r="Q346" s="51">
        <f>ABS(Table_7[[#This Row],[列1]]-Table_7[[#This Row],[Listing Price (USD)]])/Table_7[[#This Row],[Listing Price (USD)]]</f>
        <v>9.7261873929019541E-2</v>
      </c>
      <c r="R346" s="51">
        <f>(Table_7[[#This Row],[列2]]+Q1313)/2</f>
        <v>0.44753420014250733</v>
      </c>
      <c r="S346" s="71"/>
    </row>
    <row r="347" spans="1:19" hidden="1" x14ac:dyDescent="0.45">
      <c r="A347" s="1" t="s">
        <v>179</v>
      </c>
      <c r="B347" s="3">
        <v>415</v>
      </c>
      <c r="C347" s="19">
        <v>40</v>
      </c>
      <c r="D347" s="3" t="s">
        <v>459</v>
      </c>
      <c r="E347" s="2" t="s">
        <v>319</v>
      </c>
      <c r="F347" s="55">
        <v>229000</v>
      </c>
      <c r="G347" s="15">
        <v>2014</v>
      </c>
      <c r="H347" s="45">
        <v>13.8</v>
      </c>
      <c r="I347" s="45">
        <v>6.11</v>
      </c>
      <c r="J347" s="45">
        <v>8900</v>
      </c>
      <c r="K347" s="45">
        <v>996</v>
      </c>
      <c r="L347" s="45">
        <v>160</v>
      </c>
      <c r="M347" s="27">
        <v>1116.7267999999999</v>
      </c>
      <c r="N347" s="27">
        <v>44269</v>
      </c>
      <c r="O347" s="27">
        <v>61343.7</v>
      </c>
      <c r="P347" s="51">
        <f t="shared" si="5"/>
        <v>256574.50600000023</v>
      </c>
      <c r="Q347" s="51">
        <f>ABS(Table_7[[#This Row],[列1]]-Table_7[[#This Row],[Listing Price (USD)]])/Table_7[[#This Row],[Listing Price (USD)]]</f>
        <v>0.12041268995633286</v>
      </c>
      <c r="R347" s="51">
        <f>(Table_7[[#This Row],[列2]]+Q1314)/2</f>
        <v>0.36299430725971671</v>
      </c>
      <c r="S347" s="71"/>
    </row>
    <row r="348" spans="1:19" hidden="1" x14ac:dyDescent="0.45">
      <c r="A348" s="1" t="s">
        <v>179</v>
      </c>
      <c r="B348" s="3">
        <v>415</v>
      </c>
      <c r="C348" s="19">
        <v>40</v>
      </c>
      <c r="D348" s="3" t="s">
        <v>459</v>
      </c>
      <c r="E348" s="2" t="s">
        <v>491</v>
      </c>
      <c r="F348" s="57">
        <v>259000</v>
      </c>
      <c r="G348" s="19">
        <v>2018</v>
      </c>
      <c r="H348" s="45">
        <v>13.8</v>
      </c>
      <c r="I348" s="45">
        <v>6.11</v>
      </c>
      <c r="J348" s="45">
        <v>8900</v>
      </c>
      <c r="K348" s="45">
        <v>996</v>
      </c>
      <c r="L348" s="45">
        <v>160</v>
      </c>
      <c r="M348" s="27">
        <v>585.15030000000002</v>
      </c>
      <c r="N348" s="27">
        <v>51342</v>
      </c>
      <c r="O348" s="27">
        <v>21968.32</v>
      </c>
      <c r="P348" s="51">
        <f t="shared" si="5"/>
        <v>321492.80600000097</v>
      </c>
      <c r="Q348" s="51">
        <f>ABS(Table_7[[#This Row],[列1]]-Table_7[[#This Row],[Listing Price (USD)]])/Table_7[[#This Row],[Listing Price (USD)]]</f>
        <v>0.24128496525096901</v>
      </c>
      <c r="R348" s="51">
        <f>(Table_7[[#This Row],[列2]]+Q1315)/2</f>
        <v>0.47674733387830076</v>
      </c>
      <c r="S348" s="71"/>
    </row>
    <row r="349" spans="1:19" hidden="1" x14ac:dyDescent="0.45">
      <c r="A349" s="1" t="s">
        <v>179</v>
      </c>
      <c r="B349" s="2">
        <v>418</v>
      </c>
      <c r="C349" s="19">
        <v>41</v>
      </c>
      <c r="D349" s="3" t="s">
        <v>460</v>
      </c>
      <c r="E349" s="2" t="s">
        <v>46</v>
      </c>
      <c r="F349" s="57">
        <v>163741</v>
      </c>
      <c r="G349" s="19">
        <v>2018</v>
      </c>
      <c r="H349" s="45">
        <v>13.68</v>
      </c>
      <c r="I349" s="45">
        <v>6.79</v>
      </c>
      <c r="J349" s="45">
        <v>10150</v>
      </c>
      <c r="K349" s="45">
        <v>934.31</v>
      </c>
      <c r="L349" s="45">
        <v>160</v>
      </c>
      <c r="M349" s="27">
        <v>57.472012426685268</v>
      </c>
      <c r="N349" s="27">
        <v>11544.2</v>
      </c>
      <c r="O349" s="27">
        <v>7827.84</v>
      </c>
      <c r="P349" s="51">
        <f t="shared" si="5"/>
        <v>276051.83920000045</v>
      </c>
      <c r="Q349" s="51">
        <f>ABS(Table_7[[#This Row],[列1]]-Table_7[[#This Row],[Listing Price (USD)]])/Table_7[[#This Row],[Listing Price (USD)]]</f>
        <v>0.68590541892379098</v>
      </c>
      <c r="R349" s="51">
        <f>(Table_7[[#This Row],[列2]]+Q1316)/2</f>
        <v>0.65538611652636203</v>
      </c>
      <c r="S349" s="71"/>
    </row>
    <row r="350" spans="1:19" hidden="1" x14ac:dyDescent="0.45">
      <c r="A350" s="1" t="s">
        <v>179</v>
      </c>
      <c r="B350" s="2">
        <v>418</v>
      </c>
      <c r="C350" s="19">
        <v>41</v>
      </c>
      <c r="D350" s="3" t="s">
        <v>460</v>
      </c>
      <c r="E350" s="2" t="s">
        <v>15</v>
      </c>
      <c r="F350" s="57">
        <v>278165</v>
      </c>
      <c r="G350" s="19">
        <v>2018</v>
      </c>
      <c r="H350" s="45">
        <v>13.68</v>
      </c>
      <c r="I350" s="45">
        <v>6.79</v>
      </c>
      <c r="J350" s="45">
        <v>10150</v>
      </c>
      <c r="K350" s="45">
        <v>934.31</v>
      </c>
      <c r="L350" s="45">
        <v>160</v>
      </c>
      <c r="M350" s="27">
        <v>1276.9626856482525</v>
      </c>
      <c r="N350" s="27">
        <v>21333.9</v>
      </c>
      <c r="O350" s="27">
        <v>4753.54</v>
      </c>
      <c r="P350" s="51">
        <f t="shared" si="5"/>
        <v>294221.52240000217</v>
      </c>
      <c r="Q350" s="51">
        <f>ABS(Table_7[[#This Row],[列1]]-Table_7[[#This Row],[Listing Price (USD)]])/Table_7[[#This Row],[Listing Price (USD)]]</f>
        <v>5.7723014757435943E-2</v>
      </c>
      <c r="R350" s="51">
        <f>(Table_7[[#This Row],[列2]]+Q1317)/2</f>
        <v>6.3520193850763143E-2</v>
      </c>
      <c r="S350" s="71"/>
    </row>
    <row r="351" spans="1:19" hidden="1" x14ac:dyDescent="0.45">
      <c r="A351" s="1" t="s">
        <v>179</v>
      </c>
      <c r="B351" s="2">
        <v>418</v>
      </c>
      <c r="C351" s="19">
        <v>41</v>
      </c>
      <c r="D351" s="3" t="s">
        <v>460</v>
      </c>
      <c r="E351" s="2" t="s">
        <v>15</v>
      </c>
      <c r="F351" s="57">
        <v>278981</v>
      </c>
      <c r="G351" s="19">
        <v>2019</v>
      </c>
      <c r="H351" s="45">
        <v>13.68</v>
      </c>
      <c r="I351" s="45">
        <v>6.79</v>
      </c>
      <c r="J351" s="45">
        <v>10150</v>
      </c>
      <c r="K351" s="45">
        <v>934.31</v>
      </c>
      <c r="L351" s="45">
        <v>160</v>
      </c>
      <c r="M351" s="27">
        <v>1276.9626856482525</v>
      </c>
      <c r="N351" s="27">
        <v>21333.9</v>
      </c>
      <c r="O351" s="27">
        <v>4753.54</v>
      </c>
      <c r="P351" s="51">
        <f t="shared" si="5"/>
        <v>307169.22540000378</v>
      </c>
      <c r="Q351" s="51">
        <f>ABS(Table_7[[#This Row],[列1]]-Table_7[[#This Row],[Listing Price (USD)]])/Table_7[[#This Row],[Listing Price (USD)]]</f>
        <v>0.10103994680642689</v>
      </c>
      <c r="R351" s="51">
        <f>(Table_7[[#This Row],[列2]]+Q1318)/2</f>
        <v>0.13639637465429011</v>
      </c>
      <c r="S351" s="71"/>
    </row>
    <row r="352" spans="1:19" hidden="1" x14ac:dyDescent="0.45">
      <c r="A352" s="1" t="s">
        <v>193</v>
      </c>
      <c r="B352" s="2">
        <v>420</v>
      </c>
      <c r="C352" s="19">
        <v>44</v>
      </c>
      <c r="D352" s="3" t="s">
        <v>460</v>
      </c>
      <c r="E352" s="2" t="s">
        <v>26</v>
      </c>
      <c r="F352" s="57">
        <v>286566</v>
      </c>
      <c r="G352" s="19">
        <v>2005</v>
      </c>
      <c r="H352" s="45">
        <v>14.25</v>
      </c>
      <c r="I352" s="45">
        <v>5</v>
      </c>
      <c r="J352" s="45">
        <v>13608</v>
      </c>
      <c r="K352" s="45">
        <v>924</v>
      </c>
      <c r="L352" s="45">
        <v>606</v>
      </c>
      <c r="M352" s="27">
        <v>2704.60916008815</v>
      </c>
      <c r="N352" s="27">
        <v>33874.199999999997</v>
      </c>
      <c r="O352" s="27">
        <v>12220.24236</v>
      </c>
      <c r="P352" s="51">
        <f t="shared" si="5"/>
        <v>227807.64219999983</v>
      </c>
      <c r="Q352" s="51">
        <f>ABS(Table_7[[#This Row],[列1]]-Table_7[[#This Row],[Listing Price (USD)]])/Table_7[[#This Row],[Listing Price (USD)]]</f>
        <v>0.20504301906018221</v>
      </c>
      <c r="R352" s="51">
        <f>(Table_7[[#This Row],[列2]]+Q1319)/2</f>
        <v>0.20227429049229667</v>
      </c>
      <c r="S352" s="71"/>
    </row>
    <row r="353" spans="1:19" hidden="1" x14ac:dyDescent="0.45">
      <c r="A353" s="1" t="s">
        <v>193</v>
      </c>
      <c r="B353" s="3">
        <v>420</v>
      </c>
      <c r="C353" s="19">
        <v>44</v>
      </c>
      <c r="D353" s="3" t="s">
        <v>459</v>
      </c>
      <c r="E353" s="2" t="s">
        <v>319</v>
      </c>
      <c r="F353" s="57">
        <v>299950</v>
      </c>
      <c r="G353" s="19">
        <v>2005</v>
      </c>
      <c r="H353" s="45">
        <v>14.25</v>
      </c>
      <c r="I353" s="45">
        <v>5</v>
      </c>
      <c r="J353" s="45">
        <v>13608</v>
      </c>
      <c r="K353" s="45">
        <v>924</v>
      </c>
      <c r="L353" s="45">
        <v>606</v>
      </c>
      <c r="M353" s="27">
        <v>1116.7267999999999</v>
      </c>
      <c r="N353" s="27">
        <v>44269</v>
      </c>
      <c r="O353" s="27">
        <v>61343.7</v>
      </c>
      <c r="P353" s="51">
        <f t="shared" si="5"/>
        <v>247100.39099999814</v>
      </c>
      <c r="Q353" s="51">
        <f>ABS(Table_7[[#This Row],[列1]]-Table_7[[#This Row],[Listing Price (USD)]])/Table_7[[#This Row],[Listing Price (USD)]]</f>
        <v>0.17619472912152645</v>
      </c>
      <c r="R353" s="51">
        <f>(Table_7[[#This Row],[列2]]+Q1320)/2</f>
        <v>0.3173468776252365</v>
      </c>
      <c r="S353" s="71"/>
    </row>
    <row r="354" spans="1:19" hidden="1" x14ac:dyDescent="0.45">
      <c r="A354" s="1" t="s">
        <v>276</v>
      </c>
      <c r="B354" s="2">
        <v>420</v>
      </c>
      <c r="C354" s="19">
        <v>42</v>
      </c>
      <c r="D354" s="3" t="s">
        <v>460</v>
      </c>
      <c r="E354" s="2" t="s">
        <v>3</v>
      </c>
      <c r="F354" s="57">
        <v>559708</v>
      </c>
      <c r="G354" s="19">
        <v>2014</v>
      </c>
      <c r="H354" s="44">
        <v>13.22</v>
      </c>
      <c r="I354" s="44">
        <v>8.92</v>
      </c>
      <c r="J354" s="44">
        <v>11800</v>
      </c>
      <c r="K354" s="44">
        <v>785</v>
      </c>
      <c r="L354" s="44">
        <v>299</v>
      </c>
      <c r="M354" s="27">
        <v>2639.0087016482562</v>
      </c>
      <c r="N354" s="27">
        <v>30468.7</v>
      </c>
      <c r="O354" s="27">
        <v>62827.83</v>
      </c>
      <c r="P354" s="51">
        <f t="shared" si="5"/>
        <v>296904.2492000006</v>
      </c>
      <c r="Q354" s="51">
        <f>ABS(Table_7[[#This Row],[列1]]-Table_7[[#This Row],[Listing Price (USD)]])/Table_7[[#This Row],[Listing Price (USD)]]</f>
        <v>0.4695372422763287</v>
      </c>
      <c r="R354" s="51">
        <f>(Table_7[[#This Row],[列2]]+Q1321)/2</f>
        <v>0.31353614165705396</v>
      </c>
      <c r="S354" s="71"/>
    </row>
    <row r="355" spans="1:19" hidden="1" x14ac:dyDescent="0.45">
      <c r="A355" s="1" t="s">
        <v>276</v>
      </c>
      <c r="B355" s="2">
        <v>420</v>
      </c>
      <c r="C355" s="19">
        <v>42</v>
      </c>
      <c r="D355" s="3" t="s">
        <v>460</v>
      </c>
      <c r="E355" s="2" t="s">
        <v>26</v>
      </c>
      <c r="F355" s="57">
        <v>479634</v>
      </c>
      <c r="G355" s="19">
        <v>2012</v>
      </c>
      <c r="H355" s="44">
        <v>13.22</v>
      </c>
      <c r="I355" s="44">
        <v>8.92</v>
      </c>
      <c r="J355" s="44">
        <v>11800</v>
      </c>
      <c r="K355" s="44">
        <v>785</v>
      </c>
      <c r="L355" s="44">
        <v>299</v>
      </c>
      <c r="M355" s="27">
        <v>2704.60916008815</v>
      </c>
      <c r="N355" s="27">
        <v>33874.199999999997</v>
      </c>
      <c r="O355" s="27">
        <v>12220.24236</v>
      </c>
      <c r="P355" s="51">
        <f t="shared" si="5"/>
        <v>277329.45120000019</v>
      </c>
      <c r="Q355" s="51">
        <f>ABS(Table_7[[#This Row],[列1]]-Table_7[[#This Row],[Listing Price (USD)]])/Table_7[[#This Row],[Listing Price (USD)]]</f>
        <v>0.42178942443613215</v>
      </c>
      <c r="R355" s="51">
        <f>(Table_7[[#This Row],[列2]]+Q1322)/2</f>
        <v>0.24127702510917137</v>
      </c>
      <c r="S355" s="71"/>
    </row>
    <row r="356" spans="1:19" hidden="1" x14ac:dyDescent="0.45">
      <c r="A356" s="1" t="s">
        <v>59</v>
      </c>
      <c r="B356" s="3">
        <v>423</v>
      </c>
      <c r="C356" s="19">
        <v>43</v>
      </c>
      <c r="D356" s="3" t="s">
        <v>461</v>
      </c>
      <c r="E356" s="2" t="s">
        <v>364</v>
      </c>
      <c r="F356" s="57">
        <v>125000</v>
      </c>
      <c r="G356" s="19">
        <v>2007</v>
      </c>
      <c r="H356" s="46">
        <v>12.9</v>
      </c>
      <c r="I356" s="45">
        <v>6.9</v>
      </c>
      <c r="J356" s="44">
        <v>8618</v>
      </c>
      <c r="K356" s="46">
        <v>720</v>
      </c>
      <c r="L356" s="44">
        <v>200</v>
      </c>
      <c r="M356" s="27">
        <v>1.0434148148148099</v>
      </c>
      <c r="N356" s="27">
        <v>8551.2000000000007</v>
      </c>
      <c r="O356" s="27">
        <v>2109.5004966750644</v>
      </c>
      <c r="P356" s="51">
        <f t="shared" si="5"/>
        <v>93235.950199998173</v>
      </c>
      <c r="Q356" s="51">
        <f>ABS(Table_7[[#This Row],[列1]]-Table_7[[#This Row],[Listing Price (USD)]])/Table_7[[#This Row],[Listing Price (USD)]]</f>
        <v>0.25411239840001459</v>
      </c>
      <c r="R356" s="51">
        <f>(Q356+Q357+Q358+Q359)/4</f>
        <v>0.15796550768289119</v>
      </c>
      <c r="S356" s="71"/>
    </row>
    <row r="357" spans="1:19" hidden="1" x14ac:dyDescent="0.45">
      <c r="A357" s="1" t="s">
        <v>59</v>
      </c>
      <c r="B357" s="3">
        <v>423</v>
      </c>
      <c r="C357" s="19">
        <v>43</v>
      </c>
      <c r="D357" s="3" t="s">
        <v>461</v>
      </c>
      <c r="E357" s="2" t="s">
        <v>488</v>
      </c>
      <c r="F357" s="57">
        <v>85000</v>
      </c>
      <c r="G357" s="19">
        <v>2006</v>
      </c>
      <c r="H357" s="46">
        <v>12.9</v>
      </c>
      <c r="I357" s="45">
        <v>6.9</v>
      </c>
      <c r="J357" s="44">
        <v>8618</v>
      </c>
      <c r="K357" s="46">
        <v>720</v>
      </c>
      <c r="L357" s="44">
        <v>200</v>
      </c>
      <c r="M357" s="27">
        <v>21.059428851488249</v>
      </c>
      <c r="N357" s="27">
        <v>13800.6</v>
      </c>
      <c r="O357" s="27">
        <v>2042.3397008422817</v>
      </c>
      <c r="P357" s="51">
        <f t="shared" si="5"/>
        <v>90031.13359999955</v>
      </c>
      <c r="Q357" s="51">
        <f>ABS(Table_7[[#This Row],[列1]]-Table_7[[#This Row],[Listing Price (USD)]])/Table_7[[#This Row],[Listing Price (USD)]]</f>
        <v>5.9189807058818232E-2</v>
      </c>
      <c r="R357" s="51">
        <f>(Q356+Q357+Q358+Q359)/4</f>
        <v>0.15796550768289119</v>
      </c>
      <c r="S357" s="71"/>
    </row>
    <row r="358" spans="1:19" hidden="1" x14ac:dyDescent="0.45">
      <c r="A358" s="1" t="s">
        <v>59</v>
      </c>
      <c r="B358" s="3">
        <v>423</v>
      </c>
      <c r="C358" s="19">
        <v>43</v>
      </c>
      <c r="D358" s="3" t="s">
        <v>461</v>
      </c>
      <c r="E358" s="2" t="s">
        <v>534</v>
      </c>
      <c r="F358" s="57">
        <v>125000</v>
      </c>
      <c r="G358" s="19">
        <v>2007</v>
      </c>
      <c r="H358" s="46">
        <v>12.9</v>
      </c>
      <c r="I358" s="45">
        <v>6.9</v>
      </c>
      <c r="J358" s="44">
        <v>8618</v>
      </c>
      <c r="K358" s="46">
        <v>720</v>
      </c>
      <c r="L358" s="44">
        <v>200</v>
      </c>
      <c r="M358" s="27">
        <v>96.621481289487278</v>
      </c>
      <c r="N358" s="27">
        <v>16666</v>
      </c>
      <c r="O358" s="27">
        <v>564.65766888706003</v>
      </c>
      <c r="P358" s="51">
        <f t="shared" si="5"/>
        <v>108297.01900000051</v>
      </c>
      <c r="Q358" s="51">
        <f>ABS(Table_7[[#This Row],[列1]]-Table_7[[#This Row],[Listing Price (USD)]])/Table_7[[#This Row],[Listing Price (USD)]]</f>
        <v>0.13362384799999594</v>
      </c>
      <c r="R358" s="51">
        <f>(Q356+Q357+Q358+Q359)/4</f>
        <v>0.15796550768289119</v>
      </c>
      <c r="S358" s="71"/>
    </row>
    <row r="359" spans="1:19" hidden="1" x14ac:dyDescent="0.45">
      <c r="A359" s="1" t="s">
        <v>59</v>
      </c>
      <c r="B359" s="3">
        <v>423</v>
      </c>
      <c r="C359" s="19">
        <v>43</v>
      </c>
      <c r="D359" s="3" t="s">
        <v>459</v>
      </c>
      <c r="E359" s="2" t="s">
        <v>496</v>
      </c>
      <c r="F359" s="57">
        <v>176000</v>
      </c>
      <c r="G359" s="19">
        <v>2006</v>
      </c>
      <c r="H359" s="46">
        <v>12.9</v>
      </c>
      <c r="I359" s="45">
        <v>6.9</v>
      </c>
      <c r="J359" s="44">
        <v>8618</v>
      </c>
      <c r="K359" s="46">
        <v>720</v>
      </c>
      <c r="L359" s="44">
        <v>200</v>
      </c>
      <c r="M359" s="27">
        <v>230.8921</v>
      </c>
      <c r="N359" s="27">
        <v>42583</v>
      </c>
      <c r="O359" s="27">
        <v>6949</v>
      </c>
      <c r="P359" s="51">
        <f t="shared" si="5"/>
        <v>143451.26799999847</v>
      </c>
      <c r="Q359" s="51">
        <f>ABS(Table_7[[#This Row],[列1]]-Table_7[[#This Row],[Listing Price (USD)]])/Table_7[[#This Row],[Listing Price (USD)]]</f>
        <v>0.18493597727273597</v>
      </c>
      <c r="R359" s="51">
        <f>(Q356+Q357+Q358+Q359)/4</f>
        <v>0.15796550768289119</v>
      </c>
      <c r="S359" s="71"/>
    </row>
    <row r="360" spans="1:19" hidden="1" x14ac:dyDescent="0.45">
      <c r="A360" s="1" t="s">
        <v>135</v>
      </c>
      <c r="B360" s="2">
        <v>425</v>
      </c>
      <c r="C360" s="19">
        <v>42</v>
      </c>
      <c r="D360" s="3" t="s">
        <v>460</v>
      </c>
      <c r="E360" s="2" t="s">
        <v>15</v>
      </c>
      <c r="F360" s="57">
        <v>151837</v>
      </c>
      <c r="G360" s="19">
        <v>2009</v>
      </c>
      <c r="H360" s="44">
        <v>13.65</v>
      </c>
      <c r="I360" s="44">
        <v>6.89</v>
      </c>
      <c r="J360" s="44">
        <v>8820</v>
      </c>
      <c r="K360" s="44">
        <v>722</v>
      </c>
      <c r="L360" s="44">
        <v>159</v>
      </c>
      <c r="M360" s="27">
        <v>1276.9626856482525</v>
      </c>
      <c r="N360" s="27">
        <v>21333.9</v>
      </c>
      <c r="O360" s="27">
        <v>4753.54</v>
      </c>
      <c r="P360" s="51">
        <f t="shared" si="5"/>
        <v>147449.32540000154</v>
      </c>
      <c r="Q360" s="51">
        <f>ABS(Table_7[[#This Row],[列1]]-Table_7[[#This Row],[Listing Price (USD)]])/Table_7[[#This Row],[Listing Price (USD)]]</f>
        <v>2.889726878164384E-2</v>
      </c>
      <c r="R360" s="51">
        <f>(Table_7[[#This Row],[列2]]+Q1327)/2</f>
        <v>0.45541006020748087</v>
      </c>
      <c r="S360" s="71"/>
    </row>
    <row r="361" spans="1:19" hidden="1" x14ac:dyDescent="0.45">
      <c r="A361" s="1" t="s">
        <v>114</v>
      </c>
      <c r="B361" s="3">
        <v>425</v>
      </c>
      <c r="C361" s="19">
        <v>43</v>
      </c>
      <c r="D361" s="3" t="s">
        <v>459</v>
      </c>
      <c r="E361" s="2" t="s">
        <v>515</v>
      </c>
      <c r="F361" s="57">
        <v>315000</v>
      </c>
      <c r="G361" s="19">
        <v>2017</v>
      </c>
      <c r="H361" s="44">
        <v>13.67</v>
      </c>
      <c r="I361" s="44">
        <v>6.67</v>
      </c>
      <c r="J361" s="44">
        <v>8210</v>
      </c>
      <c r="K361" s="44">
        <v>940</v>
      </c>
      <c r="L361" s="44">
        <v>212</v>
      </c>
      <c r="M361" s="27">
        <v>556.99260000000004</v>
      </c>
      <c r="N361" s="27">
        <v>42831</v>
      </c>
      <c r="O361" s="27">
        <v>17471.759999999998</v>
      </c>
      <c r="P361" s="51">
        <f t="shared" si="5"/>
        <v>277058.77699999808</v>
      </c>
      <c r="Q361" s="51">
        <f>ABS(Table_7[[#This Row],[列1]]-Table_7[[#This Row],[Listing Price (USD)]])/Table_7[[#This Row],[Listing Price (USD)]]</f>
        <v>0.12044832698413308</v>
      </c>
      <c r="R361" s="51">
        <f>(Table_7[[#This Row],[列2]]+Q1328)/2</f>
        <v>0.2820249259927034</v>
      </c>
      <c r="S361" s="71"/>
    </row>
    <row r="362" spans="1:19" hidden="1" x14ac:dyDescent="0.45">
      <c r="A362" s="1" t="s">
        <v>341</v>
      </c>
      <c r="B362" s="3">
        <v>426</v>
      </c>
      <c r="C362" s="19">
        <v>42</v>
      </c>
      <c r="D362" s="3" t="s">
        <v>459</v>
      </c>
      <c r="E362" s="2" t="s">
        <v>464</v>
      </c>
      <c r="F362" s="57">
        <v>299000</v>
      </c>
      <c r="G362" s="19">
        <v>2008</v>
      </c>
      <c r="H362" s="44">
        <v>13.42</v>
      </c>
      <c r="I362" s="44">
        <v>6.82</v>
      </c>
      <c r="J362" s="44">
        <v>10886</v>
      </c>
      <c r="K362" s="44">
        <v>920</v>
      </c>
      <c r="L362" s="44">
        <v>227</v>
      </c>
      <c r="M362" s="27">
        <v>3020.1734000000001</v>
      </c>
      <c r="N362" s="27">
        <v>46802</v>
      </c>
      <c r="O362" s="27">
        <v>122950</v>
      </c>
      <c r="P362" s="51">
        <f t="shared" si="5"/>
        <v>228749.18999999686</v>
      </c>
      <c r="Q362" s="51">
        <f>ABS(Table_7[[#This Row],[列1]]-Table_7[[#This Row],[Listing Price (USD)]])/Table_7[[#This Row],[Listing Price (USD)]]</f>
        <v>0.23495254180603056</v>
      </c>
      <c r="R362" s="51">
        <f>(Table_7[[#This Row],[列2]]+Q1329)/2</f>
        <v>0.32953369884092915</v>
      </c>
      <c r="S362" s="71"/>
    </row>
    <row r="363" spans="1:19" hidden="1" x14ac:dyDescent="0.45">
      <c r="A363" s="1" t="s">
        <v>341</v>
      </c>
      <c r="B363" s="3">
        <v>426</v>
      </c>
      <c r="C363" s="19">
        <v>42</v>
      </c>
      <c r="D363" s="3" t="s">
        <v>459</v>
      </c>
      <c r="E363" s="2" t="s">
        <v>463</v>
      </c>
      <c r="F363" s="57">
        <v>325000</v>
      </c>
      <c r="G363" s="19">
        <v>2008</v>
      </c>
      <c r="H363" s="44">
        <v>13.42</v>
      </c>
      <c r="I363" s="44">
        <v>6.82</v>
      </c>
      <c r="J363" s="44">
        <v>10886</v>
      </c>
      <c r="K363" s="44">
        <v>920</v>
      </c>
      <c r="L363" s="44">
        <v>227</v>
      </c>
      <c r="M363" s="27">
        <v>2762.2330000000002</v>
      </c>
      <c r="N363" s="27">
        <v>50018</v>
      </c>
      <c r="O363" s="27">
        <v>8897.94</v>
      </c>
      <c r="P363" s="51">
        <f t="shared" si="5"/>
        <v>234718.08599999844</v>
      </c>
      <c r="Q363" s="51">
        <f>ABS(Table_7[[#This Row],[列1]]-Table_7[[#This Row],[Listing Price (USD)]])/Table_7[[#This Row],[Listing Price (USD)]]</f>
        <v>0.2777905046153894</v>
      </c>
      <c r="R363" s="51">
        <f>(Table_7[[#This Row],[列2]]+Q1330)/2</f>
        <v>0.41226032205690755</v>
      </c>
      <c r="S363" s="71"/>
    </row>
    <row r="364" spans="1:19" hidden="1" x14ac:dyDescent="0.45">
      <c r="A364" s="1" t="s">
        <v>341</v>
      </c>
      <c r="B364" s="3">
        <v>426</v>
      </c>
      <c r="C364" s="19">
        <v>42</v>
      </c>
      <c r="D364" s="3" t="s">
        <v>459</v>
      </c>
      <c r="E364" s="2" t="s">
        <v>319</v>
      </c>
      <c r="F364" s="57">
        <v>285000</v>
      </c>
      <c r="G364" s="19">
        <v>2006</v>
      </c>
      <c r="H364" s="44">
        <v>13.42</v>
      </c>
      <c r="I364" s="44">
        <v>6.82</v>
      </c>
      <c r="J364" s="44">
        <v>10886</v>
      </c>
      <c r="K364" s="44">
        <v>920</v>
      </c>
      <c r="L364" s="44">
        <v>227</v>
      </c>
      <c r="M364" s="27">
        <v>1116.7267999999999</v>
      </c>
      <c r="N364" s="27">
        <v>44269</v>
      </c>
      <c r="O364" s="27">
        <v>61343.7</v>
      </c>
      <c r="P364" s="51">
        <f t="shared" si="5"/>
        <v>198152.53599999769</v>
      </c>
      <c r="Q364" s="51">
        <f>ABS(Table_7[[#This Row],[列1]]-Table_7[[#This Row],[Listing Price (USD)]])/Table_7[[#This Row],[Listing Price (USD)]]</f>
        <v>0.30472794385965724</v>
      </c>
      <c r="R364" s="51">
        <f>(Table_7[[#This Row],[列2]]+Q1331)/2</f>
        <v>0.23078050047314017</v>
      </c>
      <c r="S364" s="71"/>
    </row>
    <row r="365" spans="1:19" hidden="1" x14ac:dyDescent="0.45">
      <c r="A365" s="1" t="s">
        <v>341</v>
      </c>
      <c r="B365" s="3">
        <v>426</v>
      </c>
      <c r="C365" s="19">
        <v>42</v>
      </c>
      <c r="D365" s="3" t="s">
        <v>459</v>
      </c>
      <c r="E365" s="2" t="s">
        <v>479</v>
      </c>
      <c r="F365" s="57">
        <v>285000</v>
      </c>
      <c r="G365" s="19">
        <v>2006</v>
      </c>
      <c r="H365" s="44">
        <v>13.42</v>
      </c>
      <c r="I365" s="44">
        <v>6.82</v>
      </c>
      <c r="J365" s="44">
        <v>10886</v>
      </c>
      <c r="K365" s="44">
        <v>920</v>
      </c>
      <c r="L365" s="44">
        <v>227</v>
      </c>
      <c r="M365" s="27">
        <v>41.0931</v>
      </c>
      <c r="N365" s="27">
        <v>43658</v>
      </c>
      <c r="O365" s="27">
        <v>15144.94</v>
      </c>
      <c r="P365" s="51">
        <f t="shared" si="5"/>
        <v>197018.5199999988</v>
      </c>
      <c r="Q365" s="51">
        <f>ABS(Table_7[[#This Row],[列1]]-Table_7[[#This Row],[Listing Price (USD)]])/Table_7[[#This Row],[Listing Price (USD)]]</f>
        <v>0.3087069473684253</v>
      </c>
      <c r="R365" s="51">
        <f>(Table_7[[#This Row],[列2]]+Q1332)/2</f>
        <v>0.31309912016735725</v>
      </c>
      <c r="S365" s="71"/>
    </row>
    <row r="366" spans="1:19" hidden="1" x14ac:dyDescent="0.45">
      <c r="A366" s="1" t="s">
        <v>135</v>
      </c>
      <c r="B366" s="2">
        <v>430</v>
      </c>
      <c r="C366" s="19">
        <v>43</v>
      </c>
      <c r="D366" s="3" t="s">
        <v>460</v>
      </c>
      <c r="E366" s="2" t="s">
        <v>76</v>
      </c>
      <c r="F366" s="57">
        <v>267233</v>
      </c>
      <c r="G366" s="19">
        <v>2019</v>
      </c>
      <c r="H366" s="45">
        <v>14.11</v>
      </c>
      <c r="I366" s="45">
        <v>6.89</v>
      </c>
      <c r="J366" s="45">
        <v>9700</v>
      </c>
      <c r="K366" s="45">
        <v>990.28</v>
      </c>
      <c r="L366" s="45">
        <v>250</v>
      </c>
      <c r="M366" s="27">
        <v>720.28936833319096</v>
      </c>
      <c r="N366" s="27">
        <v>6140.9</v>
      </c>
      <c r="O366" s="27">
        <v>2659.28</v>
      </c>
      <c r="P366" s="51">
        <f t="shared" si="5"/>
        <v>268738.46740000247</v>
      </c>
      <c r="Q366" s="51">
        <f>ABS(Table_7[[#This Row],[列1]]-Table_7[[#This Row],[Listing Price (USD)]])/Table_7[[#This Row],[Listing Price (USD)]]</f>
        <v>5.6335385225719427E-3</v>
      </c>
      <c r="R366" s="51">
        <f>(Table_7[[#This Row],[列2]]+Q1333)/2</f>
        <v>7.6449090319461843E-2</v>
      </c>
      <c r="S366" s="71"/>
    </row>
    <row r="367" spans="1:19" hidden="1" x14ac:dyDescent="0.45">
      <c r="A367" s="1" t="s">
        <v>179</v>
      </c>
      <c r="B367" s="2">
        <v>430</v>
      </c>
      <c r="C367" s="19">
        <v>43</v>
      </c>
      <c r="D367" s="3" t="s">
        <v>460</v>
      </c>
      <c r="E367" s="2" t="s">
        <v>35</v>
      </c>
      <c r="F367" s="57">
        <v>151837</v>
      </c>
      <c r="G367" s="19">
        <v>2009</v>
      </c>
      <c r="H367" s="45">
        <v>13.71</v>
      </c>
      <c r="I367" s="45">
        <v>7.09</v>
      </c>
      <c r="J367" s="45">
        <v>10900</v>
      </c>
      <c r="K367" s="45">
        <v>1022</v>
      </c>
      <c r="L367" s="45">
        <v>231</v>
      </c>
      <c r="M367" s="27">
        <v>1896.75530151814</v>
      </c>
      <c r="N367" s="27">
        <v>24592.6</v>
      </c>
      <c r="O367" s="27">
        <v>42421.33</v>
      </c>
      <c r="P367" s="51">
        <f t="shared" si="5"/>
        <v>200794.59260000213</v>
      </c>
      <c r="Q367" s="51">
        <f>ABS(Table_7[[#This Row],[列1]]-Table_7[[#This Row],[Listing Price (USD)]])/Table_7[[#This Row],[Listing Price (USD)]]</f>
        <v>0.32243519432023898</v>
      </c>
      <c r="R367" s="51">
        <f>(Table_7[[#This Row],[列2]]+Q1334)/2</f>
        <v>0.19973485316012274</v>
      </c>
      <c r="S367" s="71"/>
    </row>
    <row r="368" spans="1:19" hidden="1" x14ac:dyDescent="0.45">
      <c r="A368" s="1" t="s">
        <v>179</v>
      </c>
      <c r="B368" s="2">
        <v>430</v>
      </c>
      <c r="C368" s="19">
        <v>43</v>
      </c>
      <c r="D368" s="3" t="s">
        <v>460</v>
      </c>
      <c r="E368" s="2" t="s">
        <v>15</v>
      </c>
      <c r="F368" s="57">
        <v>145642</v>
      </c>
      <c r="G368" s="19">
        <v>2007</v>
      </c>
      <c r="H368" s="45">
        <v>13.71</v>
      </c>
      <c r="I368" s="45">
        <v>7.09</v>
      </c>
      <c r="J368" s="45">
        <v>10900</v>
      </c>
      <c r="K368" s="45">
        <v>1022</v>
      </c>
      <c r="L368" s="45">
        <v>231</v>
      </c>
      <c r="M368" s="27">
        <v>1276.9626856482525</v>
      </c>
      <c r="N368" s="27">
        <v>21333.9</v>
      </c>
      <c r="O368" s="27">
        <v>4753.54</v>
      </c>
      <c r="P368" s="51">
        <f t="shared" si="5"/>
        <v>168851.03940000309</v>
      </c>
      <c r="Q368" s="51">
        <f>ABS(Table_7[[#This Row],[列1]]-Table_7[[#This Row],[Listing Price (USD)]])/Table_7[[#This Row],[Listing Price (USD)]]</f>
        <v>0.15935677483145722</v>
      </c>
      <c r="R368" s="51">
        <f>(Table_7[[#This Row],[列2]]+Q1335)/2</f>
        <v>0.47123434994667446</v>
      </c>
      <c r="S368" s="71"/>
    </row>
    <row r="369" spans="1:19" hidden="1" x14ac:dyDescent="0.45">
      <c r="A369" s="1" t="s">
        <v>193</v>
      </c>
      <c r="B369" s="2">
        <v>440</v>
      </c>
      <c r="C369" s="19">
        <v>45</v>
      </c>
      <c r="D369" s="3" t="s">
        <v>460</v>
      </c>
      <c r="E369" s="2" t="s">
        <v>480</v>
      </c>
      <c r="F369" s="57">
        <v>376505</v>
      </c>
      <c r="G369" s="19">
        <v>2006</v>
      </c>
      <c r="H369" s="44">
        <v>14.33</v>
      </c>
      <c r="I369" s="44">
        <v>5</v>
      </c>
      <c r="J369" s="44">
        <v>14515</v>
      </c>
      <c r="K369" s="44">
        <v>1131</v>
      </c>
      <c r="L369" s="44">
        <v>606</v>
      </c>
      <c r="M369" s="27">
        <v>909.79346666148103</v>
      </c>
      <c r="N369" s="27">
        <v>36186.300000000003</v>
      </c>
      <c r="O369" s="27">
        <v>19565.62</v>
      </c>
      <c r="P369" s="51">
        <f t="shared" si="5"/>
        <v>265670.87579999788</v>
      </c>
      <c r="Q369" s="51">
        <f>ABS(Table_7[[#This Row],[列1]]-Table_7[[#This Row],[Listing Price (USD)]])/Table_7[[#This Row],[Listing Price (USD)]]</f>
        <v>0.29437623457856366</v>
      </c>
      <c r="R369" s="51">
        <f>(Table_7[[#This Row],[列2]]+Q1336)/2</f>
        <v>0.54524893247759842</v>
      </c>
      <c r="S369" s="71"/>
    </row>
    <row r="370" spans="1:19" hidden="1" x14ac:dyDescent="0.45">
      <c r="A370" s="1" t="s">
        <v>193</v>
      </c>
      <c r="B370" s="2">
        <v>440</v>
      </c>
      <c r="C370" s="19">
        <v>45</v>
      </c>
      <c r="D370" s="3" t="s">
        <v>460</v>
      </c>
      <c r="E370" s="2" t="s">
        <v>480</v>
      </c>
      <c r="F370" s="57">
        <v>340008</v>
      </c>
      <c r="G370" s="19">
        <v>2006</v>
      </c>
      <c r="H370" s="44">
        <v>14.33</v>
      </c>
      <c r="I370" s="44">
        <v>5</v>
      </c>
      <c r="J370" s="44">
        <v>14515</v>
      </c>
      <c r="K370" s="44">
        <v>1131</v>
      </c>
      <c r="L370" s="44">
        <v>606</v>
      </c>
      <c r="M370" s="27">
        <v>909.79346666148103</v>
      </c>
      <c r="N370" s="27">
        <v>36186.300000000003</v>
      </c>
      <c r="O370" s="27">
        <v>19565.62</v>
      </c>
      <c r="P370" s="51">
        <f t="shared" si="5"/>
        <v>265670.87579999788</v>
      </c>
      <c r="Q370" s="51">
        <f>ABS(Table_7[[#This Row],[列1]]-Table_7[[#This Row],[Listing Price (USD)]])/Table_7[[#This Row],[Listing Price (USD)]]</f>
        <v>0.21863345627162337</v>
      </c>
      <c r="R370" s="51">
        <f>(Table_7[[#This Row],[列2]]+Q1337)/2</f>
        <v>0.32863134435995373</v>
      </c>
      <c r="S370" s="71"/>
    </row>
    <row r="371" spans="1:19" hidden="1" x14ac:dyDescent="0.45">
      <c r="A371" s="1" t="s">
        <v>193</v>
      </c>
      <c r="B371" s="2">
        <v>440</v>
      </c>
      <c r="C371" s="19">
        <v>45</v>
      </c>
      <c r="D371" s="3" t="s">
        <v>460</v>
      </c>
      <c r="E371" s="2" t="s">
        <v>480</v>
      </c>
      <c r="F371" s="57">
        <v>358287</v>
      </c>
      <c r="G371" s="19">
        <v>2008</v>
      </c>
      <c r="H371" s="44">
        <v>14.33</v>
      </c>
      <c r="I371" s="44">
        <v>5</v>
      </c>
      <c r="J371" s="44">
        <v>14515</v>
      </c>
      <c r="K371" s="44">
        <v>1131</v>
      </c>
      <c r="L371" s="44">
        <v>606</v>
      </c>
      <c r="M371" s="27">
        <v>909.79346666148103</v>
      </c>
      <c r="N371" s="27">
        <v>36186.300000000003</v>
      </c>
      <c r="O371" s="27">
        <v>19565.62</v>
      </c>
      <c r="P371" s="51">
        <f t="shared" si="5"/>
        <v>291566.28179999738</v>
      </c>
      <c r="Q371" s="51">
        <f>ABS(Table_7[[#This Row],[列1]]-Table_7[[#This Row],[Listing Price (USD)]])/Table_7[[#This Row],[Listing Price (USD)]]</f>
        <v>0.18622143198051458</v>
      </c>
      <c r="R371" s="51">
        <f>(Table_7[[#This Row],[列2]]+Q1338)/2</f>
        <v>0.20003372107679465</v>
      </c>
      <c r="S371" s="71"/>
    </row>
    <row r="372" spans="1:19" hidden="1" x14ac:dyDescent="0.45">
      <c r="A372" s="1" t="s">
        <v>193</v>
      </c>
      <c r="B372" s="2">
        <v>440</v>
      </c>
      <c r="C372" s="19">
        <v>45</v>
      </c>
      <c r="D372" s="3" t="s">
        <v>460</v>
      </c>
      <c r="E372" s="2" t="s">
        <v>26</v>
      </c>
      <c r="F372" s="57">
        <v>366387</v>
      </c>
      <c r="G372" s="19">
        <v>2008</v>
      </c>
      <c r="H372" s="44">
        <v>14.33</v>
      </c>
      <c r="I372" s="44">
        <v>5</v>
      </c>
      <c r="J372" s="44">
        <v>14515</v>
      </c>
      <c r="K372" s="44">
        <v>1131</v>
      </c>
      <c r="L372" s="44">
        <v>606</v>
      </c>
      <c r="M372" s="27">
        <v>2704.60916008815</v>
      </c>
      <c r="N372" s="27">
        <v>33874.199999999997</v>
      </c>
      <c r="O372" s="27">
        <v>12220.24236</v>
      </c>
      <c r="P372" s="51">
        <f t="shared" si="5"/>
        <v>287275.02419999911</v>
      </c>
      <c r="Q372" s="51">
        <f>ABS(Table_7[[#This Row],[列1]]-Table_7[[#This Row],[Listing Price (USD)]])/Table_7[[#This Row],[Listing Price (USD)]]</f>
        <v>0.21592462560080158</v>
      </c>
      <c r="R372" s="51">
        <f>(Table_7[[#This Row],[列2]]+Q1339)/2</f>
        <v>0.24311591645229824</v>
      </c>
      <c r="S372" s="71"/>
    </row>
    <row r="373" spans="1:19" hidden="1" x14ac:dyDescent="0.45">
      <c r="A373" s="1" t="s">
        <v>193</v>
      </c>
      <c r="B373" s="3">
        <v>440</v>
      </c>
      <c r="C373" s="19">
        <v>45</v>
      </c>
      <c r="D373" s="3" t="s">
        <v>459</v>
      </c>
      <c r="E373" s="2" t="s">
        <v>319</v>
      </c>
      <c r="F373" s="57">
        <v>350000</v>
      </c>
      <c r="G373" s="19">
        <v>2006</v>
      </c>
      <c r="H373" s="44">
        <v>14.33</v>
      </c>
      <c r="I373" s="44">
        <v>5</v>
      </c>
      <c r="J373" s="44">
        <v>14515</v>
      </c>
      <c r="K373" s="44">
        <v>1131</v>
      </c>
      <c r="L373" s="44">
        <v>606</v>
      </c>
      <c r="M373" s="27">
        <v>1116.7267999999999</v>
      </c>
      <c r="N373" s="27">
        <v>44269</v>
      </c>
      <c r="O373" s="27">
        <v>61343.7</v>
      </c>
      <c r="P373" s="51">
        <f t="shared" si="5"/>
        <v>280672.36699999793</v>
      </c>
      <c r="Q373" s="51">
        <f>ABS(Table_7[[#This Row],[列1]]-Table_7[[#This Row],[Listing Price (USD)]])/Table_7[[#This Row],[Listing Price (USD)]]</f>
        <v>0.19807895142857734</v>
      </c>
      <c r="R373" s="51">
        <f>(Table_7[[#This Row],[列2]]+Q1340)/2</f>
        <v>0.24931412402129299</v>
      </c>
      <c r="S373" s="71"/>
    </row>
    <row r="374" spans="1:19" hidden="1" x14ac:dyDescent="0.45">
      <c r="A374" s="1" t="s">
        <v>251</v>
      </c>
      <c r="B374" s="2">
        <v>441</v>
      </c>
      <c r="C374" s="19">
        <v>44</v>
      </c>
      <c r="D374" s="3" t="s">
        <v>460</v>
      </c>
      <c r="E374" s="2" t="s">
        <v>510</v>
      </c>
      <c r="F374" s="57">
        <v>475361</v>
      </c>
      <c r="G374" s="19">
        <v>2010</v>
      </c>
      <c r="H374" s="44">
        <v>12.3</v>
      </c>
      <c r="I374" s="44">
        <v>6.23</v>
      </c>
      <c r="J374" s="44">
        <v>16500</v>
      </c>
      <c r="K374" s="44">
        <v>926.77</v>
      </c>
      <c r="L374" s="44">
        <v>840</v>
      </c>
      <c r="M374" s="27">
        <v>362.19831843525986</v>
      </c>
      <c r="N374" s="27">
        <v>47055.4</v>
      </c>
      <c r="O374" s="27">
        <v>5956</v>
      </c>
      <c r="P374" s="51">
        <f t="shared" si="5"/>
        <v>382771.6523999974</v>
      </c>
      <c r="Q374" s="51">
        <f>ABS(Table_7[[#This Row],[列1]]-Table_7[[#This Row],[Listing Price (USD)]])/Table_7[[#This Row],[Listing Price (USD)]]</f>
        <v>0.19477691186277923</v>
      </c>
      <c r="R374" s="51">
        <f>(Table_7[[#This Row],[列2]]+Q1341)/2</f>
        <v>0.25445668377664205</v>
      </c>
      <c r="S374" s="71"/>
    </row>
    <row r="375" spans="1:19" hidden="1" x14ac:dyDescent="0.45">
      <c r="A375" s="1" t="s">
        <v>251</v>
      </c>
      <c r="B375" s="2">
        <v>441</v>
      </c>
      <c r="C375" s="19">
        <v>44</v>
      </c>
      <c r="D375" s="3" t="s">
        <v>460</v>
      </c>
      <c r="E375" s="2" t="s">
        <v>76</v>
      </c>
      <c r="F375" s="57">
        <v>564977</v>
      </c>
      <c r="G375" s="19">
        <v>2009</v>
      </c>
      <c r="H375" s="44">
        <v>12.3</v>
      </c>
      <c r="I375" s="44">
        <v>6.23</v>
      </c>
      <c r="J375" s="44">
        <v>16500</v>
      </c>
      <c r="K375" s="44">
        <v>926.77</v>
      </c>
      <c r="L375" s="44">
        <v>840</v>
      </c>
      <c r="M375" s="27">
        <v>720.28936833319096</v>
      </c>
      <c r="N375" s="27">
        <v>6140.9</v>
      </c>
      <c r="O375" s="27">
        <v>2659.28</v>
      </c>
      <c r="P375" s="51">
        <f t="shared" si="5"/>
        <v>293886.63740000053</v>
      </c>
      <c r="Q375" s="51">
        <f>ABS(Table_7[[#This Row],[列1]]-Table_7[[#This Row],[Listing Price (USD)]])/Table_7[[#This Row],[Listing Price (USD)]]</f>
        <v>0.47982548422325061</v>
      </c>
      <c r="R375" s="51">
        <f>(Table_7[[#This Row],[列2]]+Q1342)/2</f>
        <v>0.53087191406277712</v>
      </c>
      <c r="S375" s="71"/>
    </row>
    <row r="376" spans="1:19" hidden="1" x14ac:dyDescent="0.45">
      <c r="A376" s="1" t="s">
        <v>135</v>
      </c>
      <c r="B376" s="2">
        <v>445</v>
      </c>
      <c r="C376" s="19">
        <v>44</v>
      </c>
      <c r="D376" s="3" t="s">
        <v>460</v>
      </c>
      <c r="E376" s="2" t="s">
        <v>15</v>
      </c>
      <c r="F376" s="57">
        <v>229578</v>
      </c>
      <c r="G376" s="19">
        <v>2013</v>
      </c>
      <c r="H376" s="44">
        <v>14.24</v>
      </c>
      <c r="I376" s="44">
        <v>7.22</v>
      </c>
      <c r="J376" s="44">
        <v>10126</v>
      </c>
      <c r="K376" s="44">
        <v>1060.25</v>
      </c>
      <c r="L376" s="44">
        <v>250</v>
      </c>
      <c r="M376" s="27">
        <v>1276.9626856482525</v>
      </c>
      <c r="N376" s="27">
        <v>21333.9</v>
      </c>
      <c r="O376" s="27">
        <v>4753.54</v>
      </c>
      <c r="P376" s="51">
        <f t="shared" si="5"/>
        <v>228937.27140000014</v>
      </c>
      <c r="Q376" s="51">
        <f>ABS(Table_7[[#This Row],[列1]]-Table_7[[#This Row],[Listing Price (USD)]])/Table_7[[#This Row],[Listing Price (USD)]]</f>
        <v>2.7908972114046495E-3</v>
      </c>
      <c r="R376" s="51">
        <f>(Table_7[[#This Row],[列2]]+Q1343)/2</f>
        <v>0.23422025068343116</v>
      </c>
      <c r="S376" s="71"/>
    </row>
    <row r="377" spans="1:19" hidden="1" x14ac:dyDescent="0.45">
      <c r="A377" s="1" t="s">
        <v>179</v>
      </c>
      <c r="B377" s="3">
        <v>445</v>
      </c>
      <c r="C377" s="19">
        <v>44</v>
      </c>
      <c r="D377" s="3" t="s">
        <v>461</v>
      </c>
      <c r="E377" s="2" t="s">
        <v>364</v>
      </c>
      <c r="F377" s="57">
        <v>145000</v>
      </c>
      <c r="G377" s="19">
        <v>2012</v>
      </c>
      <c r="H377" s="45">
        <v>14.37</v>
      </c>
      <c r="I377" s="45">
        <v>7.38</v>
      </c>
      <c r="J377" s="45">
        <v>11000</v>
      </c>
      <c r="K377" s="45">
        <v>1021</v>
      </c>
      <c r="L377" s="45">
        <v>220</v>
      </c>
      <c r="M377" s="27">
        <v>1.0434148148148099</v>
      </c>
      <c r="N377" s="27">
        <v>8551.2000000000007</v>
      </c>
      <c r="O377" s="27">
        <v>2109.5004966750644</v>
      </c>
      <c r="P377" s="51">
        <f t="shared" si="5"/>
        <v>212138.76319999917</v>
      </c>
      <c r="Q377" s="51">
        <f>ABS(Table_7[[#This Row],[列1]]-Table_7[[#This Row],[Listing Price (USD)]])/Table_7[[#This Row],[Listing Price (USD)]]</f>
        <v>0.46302595310344258</v>
      </c>
      <c r="R377" s="51">
        <f>(Table_7[[#This Row],[列2]]+Q1344)/2</f>
        <v>0.51931590103525127</v>
      </c>
      <c r="S377" s="71"/>
    </row>
    <row r="378" spans="1:19" hidden="1" x14ac:dyDescent="0.45">
      <c r="A378" s="1" t="s">
        <v>179</v>
      </c>
      <c r="B378" s="3">
        <v>445</v>
      </c>
      <c r="C378" s="19">
        <v>44</v>
      </c>
      <c r="D378" s="3" t="s">
        <v>461</v>
      </c>
      <c r="E378" s="2" t="s">
        <v>353</v>
      </c>
      <c r="F378" s="57">
        <v>176131</v>
      </c>
      <c r="G378" s="19">
        <v>2013</v>
      </c>
      <c r="H378" s="45">
        <v>14.37</v>
      </c>
      <c r="I378" s="45">
        <v>7.38</v>
      </c>
      <c r="J378" s="45">
        <v>11000</v>
      </c>
      <c r="K378" s="45">
        <v>1021</v>
      </c>
      <c r="L378" s="45">
        <v>220</v>
      </c>
      <c r="M378" s="27">
        <v>96.621481289487278</v>
      </c>
      <c r="N378" s="27">
        <v>16666</v>
      </c>
      <c r="O378" s="27">
        <v>2854.6463757572787</v>
      </c>
      <c r="P378" s="51">
        <f t="shared" si="5"/>
        <v>240147.53499999939</v>
      </c>
      <c r="Q378" s="51">
        <f>ABS(Table_7[[#This Row],[列1]]-Table_7[[#This Row],[Listing Price (USD)]])/Table_7[[#This Row],[Listing Price (USD)]]</f>
        <v>0.36345978277531721</v>
      </c>
      <c r="R378" s="51">
        <f>(Table_7[[#This Row],[列2]]+Q1345)/2</f>
        <v>0.46706176953836326</v>
      </c>
      <c r="S378" s="71"/>
    </row>
    <row r="379" spans="1:19" hidden="1" x14ac:dyDescent="0.45">
      <c r="A379" s="1" t="s">
        <v>179</v>
      </c>
      <c r="B379" s="3">
        <v>445</v>
      </c>
      <c r="C379" s="19">
        <v>44</v>
      </c>
      <c r="D379" s="3" t="s">
        <v>461</v>
      </c>
      <c r="E379" s="2" t="s">
        <v>447</v>
      </c>
      <c r="F379" s="57">
        <v>176131</v>
      </c>
      <c r="G379" s="19">
        <v>2013</v>
      </c>
      <c r="H379" s="45">
        <v>14.37</v>
      </c>
      <c r="I379" s="45">
        <v>7.38</v>
      </c>
      <c r="J379" s="45">
        <v>11000</v>
      </c>
      <c r="K379" s="45">
        <v>1021</v>
      </c>
      <c r="L379" s="45">
        <v>220</v>
      </c>
      <c r="M379" s="27">
        <v>96.621481289487278</v>
      </c>
      <c r="N379" s="27">
        <v>16666</v>
      </c>
      <c r="O379" s="27">
        <v>521.5798800343282</v>
      </c>
      <c r="P379" s="51">
        <f t="shared" si="5"/>
        <v>240147.53499999939</v>
      </c>
      <c r="Q379" s="51">
        <f>ABS(Table_7[[#This Row],[列1]]-Table_7[[#This Row],[Listing Price (USD)]])/Table_7[[#This Row],[Listing Price (USD)]]</f>
        <v>0.36345978277531721</v>
      </c>
      <c r="R379" s="51">
        <f>(Table_7[[#This Row],[列2]]+Q1346)/2</f>
        <v>0.43541648625945506</v>
      </c>
      <c r="S379" s="71"/>
    </row>
    <row r="380" spans="1:19" hidden="1" x14ac:dyDescent="0.45">
      <c r="A380" s="1" t="s">
        <v>179</v>
      </c>
      <c r="B380" s="3">
        <v>445</v>
      </c>
      <c r="C380" s="19">
        <v>44</v>
      </c>
      <c r="D380" s="3" t="s">
        <v>461</v>
      </c>
      <c r="E380" s="2" t="s">
        <v>519</v>
      </c>
      <c r="F380" s="57">
        <v>169000</v>
      </c>
      <c r="G380" s="19">
        <v>2012</v>
      </c>
      <c r="H380" s="45">
        <v>14.37</v>
      </c>
      <c r="I380" s="45">
        <v>7.38</v>
      </c>
      <c r="J380" s="45">
        <v>11000</v>
      </c>
      <c r="K380" s="45">
        <v>1021</v>
      </c>
      <c r="L380" s="45">
        <v>220</v>
      </c>
      <c r="M380" s="27">
        <v>0.87213455555555541</v>
      </c>
      <c r="N380" s="27">
        <v>7309.3</v>
      </c>
      <c r="O380" s="27">
        <v>1943.9153622440951</v>
      </c>
      <c r="P380" s="51">
        <f t="shared" si="5"/>
        <v>209833.7968000017</v>
      </c>
      <c r="Q380" s="51">
        <f>ABS(Table_7[[#This Row],[列1]]-Table_7[[#This Row],[Listing Price (USD)]])/Table_7[[#This Row],[Listing Price (USD)]]</f>
        <v>0.24162009940829407</v>
      </c>
      <c r="R380" s="51">
        <f>(Table_7[[#This Row],[列2]]+Q1347)/2</f>
        <v>0.33242398885759344</v>
      </c>
      <c r="S380" s="71"/>
    </row>
    <row r="381" spans="1:19" hidden="1" x14ac:dyDescent="0.45">
      <c r="A381" s="1" t="s">
        <v>179</v>
      </c>
      <c r="B381" s="2">
        <v>445</v>
      </c>
      <c r="C381" s="19">
        <v>44</v>
      </c>
      <c r="D381" s="3" t="s">
        <v>460</v>
      </c>
      <c r="E381" s="2" t="s">
        <v>46</v>
      </c>
      <c r="F381" s="57">
        <v>145764</v>
      </c>
      <c r="G381" s="19">
        <v>2012</v>
      </c>
      <c r="H381" s="45">
        <v>14.37</v>
      </c>
      <c r="I381" s="45">
        <v>7.38</v>
      </c>
      <c r="J381" s="45">
        <v>11000</v>
      </c>
      <c r="K381" s="45">
        <v>1021</v>
      </c>
      <c r="L381" s="45">
        <v>220</v>
      </c>
      <c r="M381" s="27">
        <v>57.472012426685268</v>
      </c>
      <c r="N381" s="27">
        <v>11544.2</v>
      </c>
      <c r="O381" s="27">
        <v>7827.84</v>
      </c>
      <c r="P381" s="51">
        <f t="shared" si="5"/>
        <v>217693.77120000048</v>
      </c>
      <c r="Q381" s="51">
        <f>ABS(Table_7[[#This Row],[列1]]-Table_7[[#This Row],[Listing Price (USD)]])/Table_7[[#This Row],[Listing Price (USD)]]</f>
        <v>0.49346732526550097</v>
      </c>
      <c r="R381" s="51">
        <f>(Table_7[[#This Row],[列2]]+Q1348)/2</f>
        <v>0.47571669818830853</v>
      </c>
      <c r="S381" s="71"/>
    </row>
    <row r="382" spans="1:19" hidden="1" x14ac:dyDescent="0.45">
      <c r="A382" s="1" t="s">
        <v>179</v>
      </c>
      <c r="B382" s="2">
        <v>445</v>
      </c>
      <c r="C382" s="19">
        <v>44</v>
      </c>
      <c r="D382" s="3" t="s">
        <v>460</v>
      </c>
      <c r="E382" s="2" t="s">
        <v>46</v>
      </c>
      <c r="F382" s="57">
        <v>157911</v>
      </c>
      <c r="G382" s="19">
        <v>2013</v>
      </c>
      <c r="H382" s="45">
        <v>14.37</v>
      </c>
      <c r="I382" s="45">
        <v>7.38</v>
      </c>
      <c r="J382" s="45">
        <v>11000</v>
      </c>
      <c r="K382" s="45">
        <v>1021</v>
      </c>
      <c r="L382" s="45">
        <v>220</v>
      </c>
      <c r="M382" s="27">
        <v>57.472012426685268</v>
      </c>
      <c r="N382" s="27">
        <v>11544.2</v>
      </c>
      <c r="O382" s="27">
        <v>7827.84</v>
      </c>
      <c r="P382" s="51">
        <f t="shared" si="5"/>
        <v>230641.47419999837</v>
      </c>
      <c r="Q382" s="51">
        <f>ABS(Table_7[[#This Row],[列1]]-Table_7[[#This Row],[Listing Price (USD)]])/Table_7[[#This Row],[Listing Price (USD)]]</f>
        <v>0.46057889697360138</v>
      </c>
      <c r="R382" s="51">
        <f>(Table_7[[#This Row],[列2]]+Q1349)/2</f>
        <v>0.44970992235043894</v>
      </c>
      <c r="S382" s="71"/>
    </row>
    <row r="383" spans="1:19" hidden="1" x14ac:dyDescent="0.45">
      <c r="A383" s="1" t="s">
        <v>179</v>
      </c>
      <c r="B383" s="2">
        <v>445</v>
      </c>
      <c r="C383" s="19">
        <v>44</v>
      </c>
      <c r="D383" s="3" t="s">
        <v>460</v>
      </c>
      <c r="E383" s="2" t="s">
        <v>46</v>
      </c>
      <c r="F383" s="57">
        <v>145764</v>
      </c>
      <c r="G383" s="19">
        <v>2013</v>
      </c>
      <c r="H383" s="45">
        <v>14.37</v>
      </c>
      <c r="I383" s="45">
        <v>7.38</v>
      </c>
      <c r="J383" s="45">
        <v>11000</v>
      </c>
      <c r="K383" s="45">
        <v>1021</v>
      </c>
      <c r="L383" s="45">
        <v>220</v>
      </c>
      <c r="M383" s="27">
        <v>57.472012426685268</v>
      </c>
      <c r="N383" s="27">
        <v>11544.2</v>
      </c>
      <c r="O383" s="27">
        <v>7827.84</v>
      </c>
      <c r="P383" s="51">
        <f t="shared" si="5"/>
        <v>230641.47419999837</v>
      </c>
      <c r="Q383" s="51">
        <f>ABS(Table_7[[#This Row],[列1]]-Table_7[[#This Row],[Listing Price (USD)]])/Table_7[[#This Row],[Listing Price (USD)]]</f>
        <v>0.58229380505473483</v>
      </c>
      <c r="R383" s="51">
        <f>(Table_7[[#This Row],[列2]]+Q1350)/2</f>
        <v>0.49346682490179444</v>
      </c>
      <c r="S383" s="71"/>
    </row>
    <row r="384" spans="1:19" hidden="1" x14ac:dyDescent="0.45">
      <c r="A384" s="1" t="s">
        <v>179</v>
      </c>
      <c r="B384" s="2">
        <v>445</v>
      </c>
      <c r="C384" s="19">
        <v>44</v>
      </c>
      <c r="D384" s="3" t="s">
        <v>460</v>
      </c>
      <c r="E384" s="2" t="s">
        <v>46</v>
      </c>
      <c r="F384" s="57">
        <v>156696</v>
      </c>
      <c r="G384" s="19">
        <v>2014</v>
      </c>
      <c r="H384" s="45">
        <v>14.37</v>
      </c>
      <c r="I384" s="45">
        <v>7.38</v>
      </c>
      <c r="J384" s="45">
        <v>11000</v>
      </c>
      <c r="K384" s="45">
        <v>1021</v>
      </c>
      <c r="L384" s="45">
        <v>220</v>
      </c>
      <c r="M384" s="27">
        <v>57.472012426685268</v>
      </c>
      <c r="N384" s="27">
        <v>11544.2</v>
      </c>
      <c r="O384" s="27">
        <v>7827.84</v>
      </c>
      <c r="P384" s="51">
        <f t="shared" si="5"/>
        <v>243589.17719999998</v>
      </c>
      <c r="Q384" s="51">
        <f>ABS(Table_7[[#This Row],[列1]]-Table_7[[#This Row],[Listing Price (USD)]])/Table_7[[#This Row],[Listing Price (USD)]]</f>
        <v>0.55453347373257755</v>
      </c>
      <c r="R384" s="51">
        <f>(Table_7[[#This Row],[列2]]+Q1351)/2</f>
        <v>0.59144318656447759</v>
      </c>
      <c r="S384" s="71"/>
    </row>
    <row r="385" spans="1:19" hidden="1" x14ac:dyDescent="0.45">
      <c r="A385" s="1" t="s">
        <v>179</v>
      </c>
      <c r="B385" s="2">
        <v>445</v>
      </c>
      <c r="C385" s="19">
        <v>44</v>
      </c>
      <c r="D385" s="3" t="s">
        <v>460</v>
      </c>
      <c r="E385" s="2" t="s">
        <v>46</v>
      </c>
      <c r="F385" s="57">
        <v>146735</v>
      </c>
      <c r="G385" s="19">
        <v>2014</v>
      </c>
      <c r="H385" s="45">
        <v>14.37</v>
      </c>
      <c r="I385" s="45">
        <v>7.38</v>
      </c>
      <c r="J385" s="45">
        <v>11000</v>
      </c>
      <c r="K385" s="45">
        <v>1021</v>
      </c>
      <c r="L385" s="45">
        <v>220</v>
      </c>
      <c r="M385" s="27">
        <v>57.472012426685268</v>
      </c>
      <c r="N385" s="27">
        <v>11544.2</v>
      </c>
      <c r="O385" s="27">
        <v>7827.84</v>
      </c>
      <c r="P385" s="51">
        <f t="shared" si="5"/>
        <v>243589.17719999998</v>
      </c>
      <c r="Q385" s="51">
        <f>ABS(Table_7[[#This Row],[列1]]-Table_7[[#This Row],[Listing Price (USD)]])/Table_7[[#This Row],[Listing Price (USD)]]</f>
        <v>0.66006186117831445</v>
      </c>
      <c r="R385" s="51">
        <f>(Table_7[[#This Row],[列2]]+Q1352)/2</f>
        <v>0.67729276897299895</v>
      </c>
      <c r="S385" s="71"/>
    </row>
    <row r="386" spans="1:19" hidden="1" x14ac:dyDescent="0.45">
      <c r="A386" s="1" t="s">
        <v>179</v>
      </c>
      <c r="B386" s="2">
        <v>445</v>
      </c>
      <c r="C386" s="19">
        <v>44</v>
      </c>
      <c r="D386" s="3" t="s">
        <v>460</v>
      </c>
      <c r="E386" s="2" t="s">
        <v>46</v>
      </c>
      <c r="F386" s="57">
        <v>140905</v>
      </c>
      <c r="G386" s="19">
        <v>2014</v>
      </c>
      <c r="H386" s="45">
        <v>14.37</v>
      </c>
      <c r="I386" s="45">
        <v>7.38</v>
      </c>
      <c r="J386" s="45">
        <v>11000</v>
      </c>
      <c r="K386" s="45">
        <v>1021</v>
      </c>
      <c r="L386" s="45">
        <v>220</v>
      </c>
      <c r="M386" s="27">
        <v>57.472012426685268</v>
      </c>
      <c r="N386" s="27">
        <v>11544.2</v>
      </c>
      <c r="O386" s="27">
        <v>7827.84</v>
      </c>
      <c r="P386" s="51">
        <f t="shared" ref="P386:P449" si="6">J386*22.739+12947.703*G386+1.856*N386-26169390+64750.3</f>
        <v>243589.17719999998</v>
      </c>
      <c r="Q386" s="51">
        <f>ABS(Table_7[[#This Row],[列1]]-Table_7[[#This Row],[Listing Price (USD)]])/Table_7[[#This Row],[Listing Price (USD)]]</f>
        <v>0.72874757602640061</v>
      </c>
      <c r="R386" s="51">
        <f>(Table_7[[#This Row],[列2]]+Q1353)/2</f>
        <v>1.5576793694417845</v>
      </c>
      <c r="S386" s="71"/>
    </row>
    <row r="387" spans="1:19" hidden="1" x14ac:dyDescent="0.45">
      <c r="A387" s="1" t="s">
        <v>179</v>
      </c>
      <c r="B387" s="2">
        <v>445</v>
      </c>
      <c r="C387" s="19">
        <v>44</v>
      </c>
      <c r="D387" s="3" t="s">
        <v>460</v>
      </c>
      <c r="E387" s="2" t="s">
        <v>3</v>
      </c>
      <c r="F387" s="57">
        <v>212572</v>
      </c>
      <c r="G387" s="19">
        <v>2012</v>
      </c>
      <c r="H387" s="45">
        <v>14.37</v>
      </c>
      <c r="I387" s="45">
        <v>7.38</v>
      </c>
      <c r="J387" s="45">
        <v>11000</v>
      </c>
      <c r="K387" s="45">
        <v>1021</v>
      </c>
      <c r="L387" s="45">
        <v>220</v>
      </c>
      <c r="M387" s="27">
        <v>2639.0087016482562</v>
      </c>
      <c r="N387" s="27">
        <v>30468.7</v>
      </c>
      <c r="O387" s="27">
        <v>62827.83</v>
      </c>
      <c r="P387" s="51">
        <f t="shared" si="6"/>
        <v>252817.64320000185</v>
      </c>
      <c r="Q387" s="51">
        <f>ABS(Table_7[[#This Row],[列1]]-Table_7[[#This Row],[Listing Price (USD)]])/Table_7[[#This Row],[Listing Price (USD)]]</f>
        <v>0.18932711363680002</v>
      </c>
      <c r="R387" s="51">
        <f>(Table_7[[#This Row],[列2]]+Q1354)/2</f>
        <v>0.22047427312848594</v>
      </c>
      <c r="S387" s="71"/>
    </row>
    <row r="388" spans="1:19" hidden="1" x14ac:dyDescent="0.45">
      <c r="A388" s="1" t="s">
        <v>179</v>
      </c>
      <c r="B388" s="2">
        <v>445</v>
      </c>
      <c r="C388" s="19">
        <v>44</v>
      </c>
      <c r="D388" s="3" t="s">
        <v>460</v>
      </c>
      <c r="E388" s="2" t="s">
        <v>31</v>
      </c>
      <c r="F388" s="57">
        <v>241360</v>
      </c>
      <c r="G388" s="19">
        <v>2012</v>
      </c>
      <c r="H388" s="45">
        <v>14.37</v>
      </c>
      <c r="I388" s="45">
        <v>7.38</v>
      </c>
      <c r="J388" s="45">
        <v>11000</v>
      </c>
      <c r="K388" s="45">
        <v>1021</v>
      </c>
      <c r="L388" s="45">
        <v>220</v>
      </c>
      <c r="M388" s="27">
        <v>3889.6688952996215</v>
      </c>
      <c r="N388" s="27">
        <v>33570.800000000003</v>
      </c>
      <c r="O388" s="27">
        <v>34377.89</v>
      </c>
      <c r="P388" s="51">
        <f t="shared" si="6"/>
        <v>258575.14080000221</v>
      </c>
      <c r="Q388" s="51">
        <f>ABS(Table_7[[#This Row],[列1]]-Table_7[[#This Row],[Listing Price (USD)]])/Table_7[[#This Row],[Listing Price (USD)]]</f>
        <v>7.1325575074586534E-2</v>
      </c>
      <c r="R388" s="51">
        <f>(Table_7[[#This Row],[列2]]+Q1355)/2</f>
        <v>0.16299334530185322</v>
      </c>
      <c r="S388" s="71"/>
    </row>
    <row r="389" spans="1:19" hidden="1" x14ac:dyDescent="0.45">
      <c r="A389" s="1" t="s">
        <v>179</v>
      </c>
      <c r="B389" s="2">
        <v>445</v>
      </c>
      <c r="C389" s="19">
        <v>44</v>
      </c>
      <c r="D389" s="3" t="s">
        <v>460</v>
      </c>
      <c r="E389" s="2" t="s">
        <v>25</v>
      </c>
      <c r="F389" s="57">
        <v>218402</v>
      </c>
      <c r="G389" s="19">
        <v>2013</v>
      </c>
      <c r="H389" s="45">
        <v>14.37</v>
      </c>
      <c r="I389" s="45">
        <v>7.38</v>
      </c>
      <c r="J389" s="45">
        <v>11000</v>
      </c>
      <c r="K389" s="45">
        <v>1021</v>
      </c>
      <c r="L389" s="45">
        <v>220</v>
      </c>
      <c r="M389" s="27">
        <v>188.92599593680674</v>
      </c>
      <c r="N389" s="27">
        <v>16779.7</v>
      </c>
      <c r="O389" s="27">
        <v>1073.48</v>
      </c>
      <c r="P389" s="51">
        <f t="shared" si="6"/>
        <v>240358.56219999789</v>
      </c>
      <c r="Q389" s="51">
        <f>ABS(Table_7[[#This Row],[列1]]-Table_7[[#This Row],[Listing Price (USD)]])/Table_7[[#This Row],[Listing Price (USD)]]</f>
        <v>0.10053278907701345</v>
      </c>
      <c r="R389" s="51">
        <f>(Table_7[[#This Row],[列2]]+Q1356)/2</f>
        <v>6.468412340293847E-2</v>
      </c>
      <c r="S389" s="71"/>
    </row>
    <row r="390" spans="1:19" hidden="1" x14ac:dyDescent="0.45">
      <c r="A390" s="1" t="s">
        <v>179</v>
      </c>
      <c r="B390" s="2">
        <v>445</v>
      </c>
      <c r="C390" s="19">
        <v>44</v>
      </c>
      <c r="D390" s="3" t="s">
        <v>460</v>
      </c>
      <c r="E390" s="2" t="s">
        <v>35</v>
      </c>
      <c r="F390" s="57">
        <v>181036</v>
      </c>
      <c r="G390" s="19">
        <v>2011</v>
      </c>
      <c r="H390" s="45">
        <v>14.37</v>
      </c>
      <c r="I390" s="45">
        <v>7.38</v>
      </c>
      <c r="J390" s="45">
        <v>11000</v>
      </c>
      <c r="K390" s="45">
        <v>1021</v>
      </c>
      <c r="L390" s="45">
        <v>220</v>
      </c>
      <c r="M390" s="27">
        <v>1896.75530151814</v>
      </c>
      <c r="N390" s="27">
        <v>24592.6</v>
      </c>
      <c r="O390" s="27">
        <v>42421.33</v>
      </c>
      <c r="P390" s="51">
        <f t="shared" si="6"/>
        <v>228963.89860000013</v>
      </c>
      <c r="Q390" s="51">
        <f>ABS(Table_7[[#This Row],[列1]]-Table_7[[#This Row],[Listing Price (USD)]])/Table_7[[#This Row],[Listing Price (USD)]]</f>
        <v>0.2647423639497124</v>
      </c>
      <c r="R390" s="51">
        <f>(Table_7[[#This Row],[列2]]+Q1357)/2</f>
        <v>0.14399067284244063</v>
      </c>
      <c r="S390" s="71"/>
    </row>
    <row r="391" spans="1:19" hidden="1" x14ac:dyDescent="0.45">
      <c r="A391" s="1" t="s">
        <v>179</v>
      </c>
      <c r="B391" s="2">
        <v>445</v>
      </c>
      <c r="C391" s="19">
        <v>44</v>
      </c>
      <c r="D391" s="3" t="s">
        <v>460</v>
      </c>
      <c r="E391" s="2" t="s">
        <v>15</v>
      </c>
      <c r="F391" s="57">
        <v>193186</v>
      </c>
      <c r="G391" s="19">
        <v>2011</v>
      </c>
      <c r="H391" s="45">
        <v>14.37</v>
      </c>
      <c r="I391" s="45">
        <v>7.38</v>
      </c>
      <c r="J391" s="45">
        <v>11000</v>
      </c>
      <c r="K391" s="45">
        <v>1021</v>
      </c>
      <c r="L391" s="45">
        <v>220</v>
      </c>
      <c r="M391" s="27">
        <v>1276.9626856482525</v>
      </c>
      <c r="N391" s="27">
        <v>21333.9</v>
      </c>
      <c r="O391" s="27">
        <v>4753.54</v>
      </c>
      <c r="P391" s="51">
        <f t="shared" si="6"/>
        <v>222915.75140000059</v>
      </c>
      <c r="Q391" s="51">
        <f>ABS(Table_7[[#This Row],[列1]]-Table_7[[#This Row],[Listing Price (USD)]])/Table_7[[#This Row],[Listing Price (USD)]]</f>
        <v>0.1538918524116685</v>
      </c>
      <c r="R391" s="51">
        <f>(Table_7[[#This Row],[列2]]+Q1358)/2</f>
        <v>9.8559323134638943E-2</v>
      </c>
      <c r="S391" s="71"/>
    </row>
    <row r="392" spans="1:19" hidden="1" x14ac:dyDescent="0.45">
      <c r="A392" s="1" t="s">
        <v>179</v>
      </c>
      <c r="B392" s="2">
        <v>445</v>
      </c>
      <c r="C392" s="19">
        <v>44</v>
      </c>
      <c r="D392" s="3" t="s">
        <v>460</v>
      </c>
      <c r="E392" s="2" t="s">
        <v>15</v>
      </c>
      <c r="F392" s="57">
        <v>203845</v>
      </c>
      <c r="G392" s="19">
        <v>2012</v>
      </c>
      <c r="H392" s="45">
        <v>14.37</v>
      </c>
      <c r="I392" s="45">
        <v>7.38</v>
      </c>
      <c r="J392" s="45">
        <v>11000</v>
      </c>
      <c r="K392" s="45">
        <v>1021</v>
      </c>
      <c r="L392" s="45">
        <v>220</v>
      </c>
      <c r="M392" s="27">
        <v>1276.9626856482525</v>
      </c>
      <c r="N392" s="27">
        <v>21333.9</v>
      </c>
      <c r="O392" s="27">
        <v>4753.54</v>
      </c>
      <c r="P392" s="51">
        <f t="shared" si="6"/>
        <v>235863.4544000022</v>
      </c>
      <c r="Q392" s="51">
        <f>ABS(Table_7[[#This Row],[列1]]-Table_7[[#This Row],[Listing Price (USD)]])/Table_7[[#This Row],[Listing Price (USD)]]</f>
        <v>0.15707255218426844</v>
      </c>
      <c r="R392" s="51">
        <f>(Table_7[[#This Row],[列2]]+Q1359)/2</f>
        <v>0.1031404925579032</v>
      </c>
      <c r="S392" s="71"/>
    </row>
    <row r="393" spans="1:19" hidden="1" x14ac:dyDescent="0.45">
      <c r="A393" s="1" t="s">
        <v>179</v>
      </c>
      <c r="B393" s="2">
        <v>445</v>
      </c>
      <c r="C393" s="19">
        <v>44</v>
      </c>
      <c r="D393" s="3" t="s">
        <v>460</v>
      </c>
      <c r="E393" s="2" t="s">
        <v>15</v>
      </c>
      <c r="F393" s="57">
        <v>229578</v>
      </c>
      <c r="G393" s="19">
        <v>2013</v>
      </c>
      <c r="H393" s="45">
        <v>14.37</v>
      </c>
      <c r="I393" s="45">
        <v>7.38</v>
      </c>
      <c r="J393" s="45">
        <v>11000</v>
      </c>
      <c r="K393" s="45">
        <v>1021</v>
      </c>
      <c r="L393" s="45">
        <v>220</v>
      </c>
      <c r="M393" s="27">
        <v>1276.9626856482525</v>
      </c>
      <c r="N393" s="27">
        <v>21333.9</v>
      </c>
      <c r="O393" s="27">
        <v>4753.54</v>
      </c>
      <c r="P393" s="51">
        <f t="shared" si="6"/>
        <v>248811.15740000008</v>
      </c>
      <c r="Q393" s="51">
        <f>ABS(Table_7[[#This Row],[列1]]-Table_7[[#This Row],[Listing Price (USD)]])/Table_7[[#This Row],[Listing Price (USD)]]</f>
        <v>8.3776134472815705E-2</v>
      </c>
      <c r="R393" s="51">
        <f>(Table_7[[#This Row],[列2]]+Q1360)/2</f>
        <v>0.18295627373641099</v>
      </c>
      <c r="S393" s="71"/>
    </row>
    <row r="394" spans="1:19" hidden="1" x14ac:dyDescent="0.45">
      <c r="A394" s="1" t="s">
        <v>179</v>
      </c>
      <c r="B394" s="2">
        <v>445</v>
      </c>
      <c r="C394" s="19">
        <v>44</v>
      </c>
      <c r="D394" s="3" t="s">
        <v>460</v>
      </c>
      <c r="E394" s="2" t="s">
        <v>76</v>
      </c>
      <c r="F394" s="57">
        <v>157708</v>
      </c>
      <c r="G394" s="19">
        <v>2012</v>
      </c>
      <c r="H394" s="45">
        <v>14.37</v>
      </c>
      <c r="I394" s="45">
        <v>7.38</v>
      </c>
      <c r="J394" s="45">
        <v>11000</v>
      </c>
      <c r="K394" s="45">
        <v>1021</v>
      </c>
      <c r="L394" s="45">
        <v>220</v>
      </c>
      <c r="M394" s="27">
        <v>720.28936833319096</v>
      </c>
      <c r="N394" s="27">
        <v>6140.9</v>
      </c>
      <c r="O394" s="27">
        <v>2659.28</v>
      </c>
      <c r="P394" s="51">
        <f t="shared" si="6"/>
        <v>207665.24640000163</v>
      </c>
      <c r="Q394" s="51">
        <f>ABS(Table_7[[#This Row],[列1]]-Table_7[[#This Row],[Listing Price (USD)]])/Table_7[[#This Row],[Listing Price (USD)]]</f>
        <v>0.31677052781090137</v>
      </c>
      <c r="R394" s="51">
        <f>(Table_7[[#This Row],[列2]]+Q1361)/2</f>
        <v>0.17868372200600008</v>
      </c>
      <c r="S394" s="71"/>
    </row>
    <row r="395" spans="1:19" hidden="1" x14ac:dyDescent="0.45">
      <c r="A395" s="1" t="s">
        <v>179</v>
      </c>
      <c r="B395" s="2">
        <v>445</v>
      </c>
      <c r="C395" s="19">
        <v>44</v>
      </c>
      <c r="D395" s="3" t="s">
        <v>460</v>
      </c>
      <c r="E395" s="2" t="s">
        <v>76</v>
      </c>
      <c r="F395" s="57">
        <v>157668</v>
      </c>
      <c r="G395" s="19">
        <v>2013</v>
      </c>
      <c r="H395" s="45">
        <v>14.37</v>
      </c>
      <c r="I395" s="45">
        <v>7.38</v>
      </c>
      <c r="J395" s="45">
        <v>11000</v>
      </c>
      <c r="K395" s="45">
        <v>1021</v>
      </c>
      <c r="L395" s="45">
        <v>220</v>
      </c>
      <c r="M395" s="27">
        <v>720.28936833319096</v>
      </c>
      <c r="N395" s="27">
        <v>6140.9</v>
      </c>
      <c r="O395" s="27">
        <v>2659.28</v>
      </c>
      <c r="P395" s="51">
        <f t="shared" si="6"/>
        <v>220612.94939999952</v>
      </c>
      <c r="Q395" s="51">
        <f>ABS(Table_7[[#This Row],[列1]]-Table_7[[#This Row],[Listing Price (USD)]])/Table_7[[#This Row],[Listing Price (USD)]]</f>
        <v>0.39922463277265846</v>
      </c>
      <c r="R395" s="51">
        <f>(Table_7[[#This Row],[列2]]+Q1362)/2</f>
        <v>0.51156495672245816</v>
      </c>
      <c r="S395" s="71"/>
    </row>
    <row r="396" spans="1:19" hidden="1" x14ac:dyDescent="0.45">
      <c r="A396" s="1" t="s">
        <v>193</v>
      </c>
      <c r="B396" s="2">
        <v>445</v>
      </c>
      <c r="C396" s="19">
        <v>45</v>
      </c>
      <c r="D396" s="3" t="s">
        <v>460</v>
      </c>
      <c r="E396" s="2" t="s">
        <v>498</v>
      </c>
      <c r="F396" s="57">
        <v>279854</v>
      </c>
      <c r="G396" s="19">
        <v>2006</v>
      </c>
      <c r="H396" s="44">
        <v>14.33</v>
      </c>
      <c r="I396" s="44">
        <v>5</v>
      </c>
      <c r="J396" s="44">
        <v>15649</v>
      </c>
      <c r="K396" s="44">
        <v>1074</v>
      </c>
      <c r="L396" s="44">
        <v>606</v>
      </c>
      <c r="M396" s="27">
        <v>1276.9626860000001</v>
      </c>
      <c r="N396" s="27">
        <v>21333.9</v>
      </c>
      <c r="O396" s="27">
        <v>4753.54</v>
      </c>
      <c r="P396" s="51">
        <f t="shared" si="6"/>
        <v>263890.84740000142</v>
      </c>
      <c r="Q396" s="51">
        <f>ABS(Table_7[[#This Row],[列1]]-Table_7[[#This Row],[Listing Price (USD)]])/Table_7[[#This Row],[Listing Price (USD)]]</f>
        <v>5.7041002093943895E-2</v>
      </c>
      <c r="R396" s="51">
        <f>(Table_7[[#This Row],[列2]]+Q1363)/2</f>
        <v>0.36871497235131406</v>
      </c>
      <c r="S396" s="71"/>
    </row>
    <row r="397" spans="1:19" hidden="1" x14ac:dyDescent="0.45">
      <c r="A397" s="1" t="s">
        <v>193</v>
      </c>
      <c r="B397" s="2">
        <v>445</v>
      </c>
      <c r="C397" s="19">
        <v>45</v>
      </c>
      <c r="D397" s="3" t="s">
        <v>460</v>
      </c>
      <c r="E397" s="2" t="s">
        <v>498</v>
      </c>
      <c r="F397" s="57">
        <v>279845</v>
      </c>
      <c r="G397" s="19">
        <v>2006</v>
      </c>
      <c r="H397" s="44">
        <v>14.33</v>
      </c>
      <c r="I397" s="44">
        <v>5</v>
      </c>
      <c r="J397" s="44">
        <v>15649</v>
      </c>
      <c r="K397" s="44">
        <v>1074</v>
      </c>
      <c r="L397" s="44">
        <v>606</v>
      </c>
      <c r="M397" s="27">
        <v>1276.9626860000001</v>
      </c>
      <c r="N397" s="27">
        <v>21333.9</v>
      </c>
      <c r="O397" s="27">
        <v>4753.54</v>
      </c>
      <c r="P397" s="51">
        <f t="shared" si="6"/>
        <v>263890.84740000142</v>
      </c>
      <c r="Q397" s="51">
        <f>ABS(Table_7[[#This Row],[列1]]-Table_7[[#This Row],[Listing Price (USD)]])/Table_7[[#This Row],[Listing Price (USD)]]</f>
        <v>5.701067590987359E-2</v>
      </c>
      <c r="R397" s="51">
        <f>(Table_7[[#This Row],[列2]]+Q1364)/2</f>
        <v>0.17690921028197001</v>
      </c>
      <c r="S397" s="71"/>
    </row>
    <row r="398" spans="1:19" hidden="1" x14ac:dyDescent="0.45">
      <c r="A398" s="1" t="s">
        <v>114</v>
      </c>
      <c r="B398" s="2">
        <v>445</v>
      </c>
      <c r="C398" s="19">
        <v>44</v>
      </c>
      <c r="D398" s="3" t="s">
        <v>460</v>
      </c>
      <c r="E398" s="2" t="s">
        <v>35</v>
      </c>
      <c r="F398" s="57">
        <v>204069</v>
      </c>
      <c r="G398" s="19">
        <v>2011</v>
      </c>
      <c r="H398" s="44">
        <v>13.58</v>
      </c>
      <c r="I398" s="44">
        <v>6.92</v>
      </c>
      <c r="J398" s="44">
        <v>10659</v>
      </c>
      <c r="K398" s="44">
        <v>856</v>
      </c>
      <c r="L398" s="44">
        <v>250</v>
      </c>
      <c r="M398" s="27">
        <v>1896.7553015181375</v>
      </c>
      <c r="N398" s="27">
        <v>24592.6</v>
      </c>
      <c r="O398" s="27">
        <v>42421.33</v>
      </c>
      <c r="P398" s="51">
        <f t="shared" si="6"/>
        <v>221209.89959999843</v>
      </c>
      <c r="Q398" s="51">
        <f>ABS(Table_7[[#This Row],[列1]]-Table_7[[#This Row],[Listing Price (USD)]])/Table_7[[#This Row],[Listing Price (USD)]]</f>
        <v>8.3995607368088407E-2</v>
      </c>
      <c r="R398" s="51">
        <f>(Table_7[[#This Row],[列2]]+Q1365)/2</f>
        <v>0.28369719720921172</v>
      </c>
      <c r="S398" s="71"/>
    </row>
    <row r="399" spans="1:19" hidden="1" x14ac:dyDescent="0.45">
      <c r="A399" s="1" t="s">
        <v>114</v>
      </c>
      <c r="B399" s="2">
        <v>445</v>
      </c>
      <c r="C399" s="19">
        <v>44</v>
      </c>
      <c r="D399" s="3" t="s">
        <v>460</v>
      </c>
      <c r="E399" s="2" t="s">
        <v>35</v>
      </c>
      <c r="F399" s="57">
        <v>218645</v>
      </c>
      <c r="G399" s="19">
        <v>2012</v>
      </c>
      <c r="H399" s="44">
        <v>13.58</v>
      </c>
      <c r="I399" s="44">
        <v>6.92</v>
      </c>
      <c r="J399" s="44">
        <v>10659</v>
      </c>
      <c r="K399" s="44">
        <v>856</v>
      </c>
      <c r="L399" s="44">
        <v>250</v>
      </c>
      <c r="M399" s="27">
        <v>1896.7553015181375</v>
      </c>
      <c r="N399" s="27">
        <v>24592.6</v>
      </c>
      <c r="O399" s="27">
        <v>42421.33</v>
      </c>
      <c r="P399" s="51">
        <f t="shared" si="6"/>
        <v>234157.60260000004</v>
      </c>
      <c r="Q399" s="51">
        <f>ABS(Table_7[[#This Row],[列1]]-Table_7[[#This Row],[Listing Price (USD)]])/Table_7[[#This Row],[Listing Price (USD)]]</f>
        <v>7.0948810171739776E-2</v>
      </c>
      <c r="R399" s="51">
        <f>(Table_7[[#This Row],[列2]]+Q1366)/2</f>
        <v>0.1746602151969035</v>
      </c>
      <c r="S399" s="71"/>
    </row>
    <row r="400" spans="1:19" hidden="1" x14ac:dyDescent="0.45">
      <c r="A400" s="1" t="s">
        <v>114</v>
      </c>
      <c r="B400" s="3">
        <v>445</v>
      </c>
      <c r="C400" s="19">
        <v>44</v>
      </c>
      <c r="D400" s="3" t="s">
        <v>459</v>
      </c>
      <c r="E400" s="2" t="s">
        <v>464</v>
      </c>
      <c r="F400" s="57">
        <v>259000</v>
      </c>
      <c r="G400" s="19">
        <v>2010</v>
      </c>
      <c r="H400" s="44">
        <v>13.58</v>
      </c>
      <c r="I400" s="44">
        <v>6.92</v>
      </c>
      <c r="J400" s="44">
        <v>10659</v>
      </c>
      <c r="K400" s="44">
        <v>856</v>
      </c>
      <c r="L400" s="44">
        <v>250</v>
      </c>
      <c r="M400" s="27">
        <v>3020.1734000000001</v>
      </c>
      <c r="N400" s="27">
        <v>46802</v>
      </c>
      <c r="O400" s="27">
        <v>122950</v>
      </c>
      <c r="P400" s="51">
        <f t="shared" si="6"/>
        <v>249482.842999994</v>
      </c>
      <c r="Q400" s="51">
        <f>ABS(Table_7[[#This Row],[列1]]-Table_7[[#This Row],[Listing Price (USD)]])/Table_7[[#This Row],[Listing Price (USD)]]</f>
        <v>3.6745779922803097E-2</v>
      </c>
      <c r="R400" s="51">
        <f>(Table_7[[#This Row],[列2]]+Q1367)/2</f>
        <v>6.0297906628055842E-2</v>
      </c>
      <c r="S400" s="71"/>
    </row>
    <row r="401" spans="1:19" hidden="1" x14ac:dyDescent="0.45">
      <c r="A401" s="1" t="s">
        <v>114</v>
      </c>
      <c r="B401" s="3">
        <v>445</v>
      </c>
      <c r="C401" s="19">
        <v>44</v>
      </c>
      <c r="D401" s="3" t="s">
        <v>459</v>
      </c>
      <c r="E401" s="2" t="s">
        <v>319</v>
      </c>
      <c r="F401" s="57">
        <v>299900</v>
      </c>
      <c r="G401" s="19">
        <v>2014</v>
      </c>
      <c r="H401" s="44">
        <v>13.58</v>
      </c>
      <c r="I401" s="44">
        <v>6.92</v>
      </c>
      <c r="J401" s="44">
        <v>10659</v>
      </c>
      <c r="K401" s="44">
        <v>856</v>
      </c>
      <c r="L401" s="44">
        <v>250</v>
      </c>
      <c r="M401" s="27">
        <v>1116.7267999999999</v>
      </c>
      <c r="N401" s="27">
        <v>44269</v>
      </c>
      <c r="O401" s="27">
        <v>61343.7</v>
      </c>
      <c r="P401" s="51">
        <f t="shared" si="6"/>
        <v>296572.40699999704</v>
      </c>
      <c r="Q401" s="51">
        <f>ABS(Table_7[[#This Row],[列1]]-Table_7[[#This Row],[Listing Price (USD)]])/Table_7[[#This Row],[Listing Price (USD)]]</f>
        <v>1.1095675225084901E-2</v>
      </c>
      <c r="R401" s="51">
        <f>(Table_7[[#This Row],[列2]]+Q1368)/2</f>
        <v>0.10483300612227073</v>
      </c>
      <c r="S401" s="71"/>
    </row>
    <row r="402" spans="1:19" hidden="1" x14ac:dyDescent="0.45">
      <c r="A402" s="1" t="s">
        <v>114</v>
      </c>
      <c r="B402" s="3">
        <v>445</v>
      </c>
      <c r="C402" s="19">
        <v>44</v>
      </c>
      <c r="D402" s="3" t="s">
        <v>459</v>
      </c>
      <c r="E402" s="2" t="s">
        <v>319</v>
      </c>
      <c r="F402" s="57">
        <v>298000</v>
      </c>
      <c r="G402" s="19">
        <v>2014</v>
      </c>
      <c r="H402" s="44">
        <v>13.58</v>
      </c>
      <c r="I402" s="44">
        <v>6.92</v>
      </c>
      <c r="J402" s="44">
        <v>10659</v>
      </c>
      <c r="K402" s="44">
        <v>856</v>
      </c>
      <c r="L402" s="44">
        <v>250</v>
      </c>
      <c r="M402" s="27">
        <v>1116.7267999999999</v>
      </c>
      <c r="N402" s="27">
        <v>44269</v>
      </c>
      <c r="O402" s="27">
        <v>61343.7</v>
      </c>
      <c r="P402" s="51">
        <f t="shared" si="6"/>
        <v>296572.40699999704</v>
      </c>
      <c r="Q402" s="51">
        <f>ABS(Table_7[[#This Row],[列1]]-Table_7[[#This Row],[Listing Price (USD)]])/Table_7[[#This Row],[Listing Price (USD)]]</f>
        <v>4.7905805369226912E-3</v>
      </c>
      <c r="R402" s="51">
        <f>(Table_7[[#This Row],[列2]]+Q1369)/2</f>
        <v>0.10680787820815082</v>
      </c>
      <c r="S402" s="71"/>
    </row>
    <row r="403" spans="1:19" hidden="1" x14ac:dyDescent="0.45">
      <c r="A403" s="1" t="s">
        <v>114</v>
      </c>
      <c r="B403" s="3">
        <v>445</v>
      </c>
      <c r="C403" s="19">
        <v>44</v>
      </c>
      <c r="D403" s="3" t="s">
        <v>459</v>
      </c>
      <c r="E403" s="2" t="s">
        <v>479</v>
      </c>
      <c r="F403" s="57">
        <v>275000</v>
      </c>
      <c r="G403" s="19">
        <v>2010</v>
      </c>
      <c r="H403" s="44">
        <v>13.58</v>
      </c>
      <c r="I403" s="44">
        <v>6.92</v>
      </c>
      <c r="J403" s="44">
        <v>10659</v>
      </c>
      <c r="K403" s="44">
        <v>856</v>
      </c>
      <c r="L403" s="44">
        <v>250</v>
      </c>
      <c r="M403" s="27">
        <v>41.0931</v>
      </c>
      <c r="N403" s="27">
        <v>43658</v>
      </c>
      <c r="O403" s="27">
        <v>15144.94</v>
      </c>
      <c r="P403" s="51">
        <f t="shared" si="6"/>
        <v>243647.57899999543</v>
      </c>
      <c r="Q403" s="51">
        <f>ABS(Table_7[[#This Row],[列1]]-Table_7[[#This Row],[Listing Price (USD)]])/Table_7[[#This Row],[Listing Price (USD)]]</f>
        <v>0.11400880363638026</v>
      </c>
      <c r="R403" s="51">
        <f>(Table_7[[#This Row],[列2]]+Q1370)/2</f>
        <v>0.17530662864744451</v>
      </c>
      <c r="S403" s="71"/>
    </row>
    <row r="404" spans="1:19" hidden="1" x14ac:dyDescent="0.45">
      <c r="A404" s="1" t="s">
        <v>114</v>
      </c>
      <c r="B404" s="3">
        <v>445</v>
      </c>
      <c r="C404" s="19">
        <v>44</v>
      </c>
      <c r="D404" s="3" t="s">
        <v>459</v>
      </c>
      <c r="E404" s="2" t="s">
        <v>509</v>
      </c>
      <c r="F404" s="57">
        <v>374900</v>
      </c>
      <c r="G404" s="19">
        <v>2018</v>
      </c>
      <c r="H404" s="44">
        <v>13.58</v>
      </c>
      <c r="I404" s="44">
        <v>6.92</v>
      </c>
      <c r="J404" s="44">
        <v>10659</v>
      </c>
      <c r="K404" s="44">
        <v>856</v>
      </c>
      <c r="L404" s="44">
        <v>250</v>
      </c>
      <c r="M404" s="27">
        <v>620.08590000000004</v>
      </c>
      <c r="N404" s="27">
        <v>48244</v>
      </c>
      <c r="O404" s="27">
        <v>19758.259999999998</v>
      </c>
      <c r="P404" s="51">
        <f t="shared" si="6"/>
        <v>355740.81899999751</v>
      </c>
      <c r="Q404" s="51">
        <f>ABS(Table_7[[#This Row],[列1]]-Table_7[[#This Row],[Listing Price (USD)]])/Table_7[[#This Row],[Listing Price (USD)]]</f>
        <v>5.1104777273946349E-2</v>
      </c>
      <c r="R404" s="51">
        <f>(Table_7[[#This Row],[列2]]+Q1371)/2</f>
        <v>0.10169764545514204</v>
      </c>
      <c r="S404" s="71"/>
    </row>
    <row r="405" spans="1:19" hidden="1" x14ac:dyDescent="0.45">
      <c r="A405" s="1" t="s">
        <v>114</v>
      </c>
      <c r="B405" s="3">
        <v>445</v>
      </c>
      <c r="C405" s="19">
        <v>44</v>
      </c>
      <c r="D405" s="3" t="s">
        <v>459</v>
      </c>
      <c r="E405" s="2" t="s">
        <v>515</v>
      </c>
      <c r="F405" s="57">
        <v>329500</v>
      </c>
      <c r="G405" s="19">
        <v>2016</v>
      </c>
      <c r="H405" s="44">
        <v>13.58</v>
      </c>
      <c r="I405" s="44">
        <v>6.92</v>
      </c>
      <c r="J405" s="44">
        <v>10659</v>
      </c>
      <c r="K405" s="44">
        <v>856</v>
      </c>
      <c r="L405" s="44">
        <v>250</v>
      </c>
      <c r="M405" s="27">
        <v>556.99260000000004</v>
      </c>
      <c r="N405" s="27">
        <v>42831</v>
      </c>
      <c r="O405" s="27">
        <v>17471.759999999998</v>
      </c>
      <c r="P405" s="51">
        <f t="shared" si="6"/>
        <v>319798.88499999716</v>
      </c>
      <c r="Q405" s="51">
        <f>ABS(Table_7[[#This Row],[列1]]-Table_7[[#This Row],[Listing Price (USD)]])/Table_7[[#This Row],[Listing Price (USD)]]</f>
        <v>2.9441927162375852E-2</v>
      </c>
      <c r="R405" s="51">
        <f>(Table_7[[#This Row],[列2]]+Q1372)/2</f>
        <v>9.3343647802383869E-2</v>
      </c>
      <c r="S405" s="71"/>
    </row>
    <row r="406" spans="1:19" hidden="1" x14ac:dyDescent="0.45">
      <c r="A406" s="1" t="s">
        <v>150</v>
      </c>
      <c r="B406" s="2">
        <v>450</v>
      </c>
      <c r="C406" s="19">
        <v>44</v>
      </c>
      <c r="D406" s="3" t="s">
        <v>460</v>
      </c>
      <c r="E406" s="2" t="s">
        <v>46</v>
      </c>
      <c r="F406" s="57">
        <v>200425</v>
      </c>
      <c r="G406" s="19">
        <v>2008</v>
      </c>
      <c r="H406" s="44">
        <v>14.3</v>
      </c>
      <c r="I406" s="44">
        <v>7.38</v>
      </c>
      <c r="J406" s="44">
        <v>11302</v>
      </c>
      <c r="K406" s="44">
        <v>1018</v>
      </c>
      <c r="L406" s="44">
        <v>204</v>
      </c>
      <c r="M406" s="27">
        <v>57.472012426685268</v>
      </c>
      <c r="N406" s="27">
        <v>11544.2</v>
      </c>
      <c r="O406" s="27">
        <v>7827.84</v>
      </c>
      <c r="P406" s="51">
        <f t="shared" si="6"/>
        <v>172770.13719999715</v>
      </c>
      <c r="Q406" s="51">
        <f>ABS(Table_7[[#This Row],[列1]]-Table_7[[#This Row],[Listing Price (USD)]])/Table_7[[#This Row],[Listing Price (USD)]]</f>
        <v>0.13798110415368769</v>
      </c>
      <c r="R406" s="51">
        <f>(Table_7[[#This Row],[列2]]+Q1373)/2</f>
        <v>0.13160616101538997</v>
      </c>
      <c r="S406" s="71"/>
    </row>
    <row r="407" spans="1:19" hidden="1" x14ac:dyDescent="0.45">
      <c r="A407" s="1" t="s">
        <v>150</v>
      </c>
      <c r="B407" s="2">
        <v>450</v>
      </c>
      <c r="C407" s="19">
        <v>44</v>
      </c>
      <c r="D407" s="3" t="s">
        <v>460</v>
      </c>
      <c r="E407" s="2" t="s">
        <v>46</v>
      </c>
      <c r="F407" s="57">
        <v>194351</v>
      </c>
      <c r="G407" s="19">
        <v>2008</v>
      </c>
      <c r="H407" s="44">
        <v>14.3</v>
      </c>
      <c r="I407" s="44">
        <v>7.38</v>
      </c>
      <c r="J407" s="44">
        <v>11302</v>
      </c>
      <c r="K407" s="44">
        <v>1018</v>
      </c>
      <c r="L407" s="44">
        <v>204</v>
      </c>
      <c r="M407" s="27">
        <v>57.472012426685268</v>
      </c>
      <c r="N407" s="27">
        <v>11544.2</v>
      </c>
      <c r="O407" s="27">
        <v>7827.84</v>
      </c>
      <c r="P407" s="51">
        <f t="shared" si="6"/>
        <v>172770.13719999715</v>
      </c>
      <c r="Q407" s="51">
        <f>ABS(Table_7[[#This Row],[列1]]-Table_7[[#This Row],[Listing Price (USD)]])/Table_7[[#This Row],[Listing Price (USD)]]</f>
        <v>0.11104065736735522</v>
      </c>
      <c r="R407" s="51">
        <f>(Table_7[[#This Row],[列2]]+Q1374)/2</f>
        <v>0.15038346275069864</v>
      </c>
      <c r="S407" s="71"/>
    </row>
    <row r="408" spans="1:19" hidden="1" x14ac:dyDescent="0.45">
      <c r="A408" s="1" t="s">
        <v>150</v>
      </c>
      <c r="B408" s="2">
        <v>450</v>
      </c>
      <c r="C408" s="19">
        <v>44</v>
      </c>
      <c r="D408" s="3" t="s">
        <v>460</v>
      </c>
      <c r="E408" s="2" t="s">
        <v>46</v>
      </c>
      <c r="F408" s="57">
        <v>182015</v>
      </c>
      <c r="G408" s="19">
        <v>2008</v>
      </c>
      <c r="H408" s="44">
        <v>14.3</v>
      </c>
      <c r="I408" s="44">
        <v>7.38</v>
      </c>
      <c r="J408" s="44">
        <v>11302</v>
      </c>
      <c r="K408" s="44">
        <v>1018</v>
      </c>
      <c r="L408" s="44">
        <v>204</v>
      </c>
      <c r="M408" s="27">
        <v>57.472012426685268</v>
      </c>
      <c r="N408" s="27">
        <v>11544.2</v>
      </c>
      <c r="O408" s="27">
        <v>7827.84</v>
      </c>
      <c r="P408" s="51">
        <f t="shared" si="6"/>
        <v>172770.13719999715</v>
      </c>
      <c r="Q408" s="51">
        <f>ABS(Table_7[[#This Row],[列1]]-Table_7[[#This Row],[Listing Price (USD)]])/Table_7[[#This Row],[Listing Price (USD)]]</f>
        <v>5.0791763316225889E-2</v>
      </c>
      <c r="R408" s="51">
        <f>(Table_7[[#This Row],[列2]]+Q1375)/2</f>
        <v>0.17183165086226768</v>
      </c>
      <c r="S408" s="71"/>
    </row>
    <row r="409" spans="1:19" hidden="1" x14ac:dyDescent="0.45">
      <c r="A409" s="1" t="s">
        <v>150</v>
      </c>
      <c r="B409" s="2">
        <v>450</v>
      </c>
      <c r="C409" s="19">
        <v>44</v>
      </c>
      <c r="D409" s="3" t="s">
        <v>460</v>
      </c>
      <c r="E409" s="2" t="s">
        <v>46</v>
      </c>
      <c r="F409" s="57">
        <v>168843</v>
      </c>
      <c r="G409" s="19">
        <v>2008</v>
      </c>
      <c r="H409" s="44">
        <v>14.3</v>
      </c>
      <c r="I409" s="44">
        <v>7.38</v>
      </c>
      <c r="J409" s="44">
        <v>11302</v>
      </c>
      <c r="K409" s="44">
        <v>1018</v>
      </c>
      <c r="L409" s="44">
        <v>204</v>
      </c>
      <c r="M409" s="27">
        <v>57.472012426685268</v>
      </c>
      <c r="N409" s="27">
        <v>11544.2</v>
      </c>
      <c r="O409" s="27">
        <v>7827.84</v>
      </c>
      <c r="P409" s="51">
        <f t="shared" si="6"/>
        <v>172770.13719999715</v>
      </c>
      <c r="Q409" s="51">
        <f>ABS(Table_7[[#This Row],[列1]]-Table_7[[#This Row],[Listing Price (USD)]])/Table_7[[#This Row],[Listing Price (USD)]]</f>
        <v>2.3259105796492274E-2</v>
      </c>
      <c r="R409" s="51">
        <f>(Table_7[[#This Row],[列2]]+Q1376)/2</f>
        <v>0.30039891454693113</v>
      </c>
      <c r="S409" s="71"/>
    </row>
    <row r="410" spans="1:19" hidden="1" x14ac:dyDescent="0.45">
      <c r="A410" s="1" t="s">
        <v>150</v>
      </c>
      <c r="B410" s="2">
        <v>450</v>
      </c>
      <c r="C410" s="19">
        <v>44</v>
      </c>
      <c r="D410" s="3" t="s">
        <v>460</v>
      </c>
      <c r="E410" s="2" t="s">
        <v>46</v>
      </c>
      <c r="F410" s="57">
        <v>165806</v>
      </c>
      <c r="G410" s="19">
        <v>2008</v>
      </c>
      <c r="H410" s="44">
        <v>14.3</v>
      </c>
      <c r="I410" s="44">
        <v>7.38</v>
      </c>
      <c r="J410" s="44">
        <v>11302</v>
      </c>
      <c r="K410" s="44">
        <v>1018</v>
      </c>
      <c r="L410" s="44">
        <v>204</v>
      </c>
      <c r="M410" s="27">
        <v>57.472012426685268</v>
      </c>
      <c r="N410" s="27">
        <v>11544.2</v>
      </c>
      <c r="O410" s="27">
        <v>7827.84</v>
      </c>
      <c r="P410" s="51">
        <f t="shared" si="6"/>
        <v>172770.13719999715</v>
      </c>
      <c r="Q410" s="51">
        <f>ABS(Table_7[[#This Row],[列1]]-Table_7[[#This Row],[Listing Price (USD)]])/Table_7[[#This Row],[Listing Price (USD)]]</f>
        <v>4.2001720082488841E-2</v>
      </c>
      <c r="R410" s="51">
        <f>(Table_7[[#This Row],[列2]]+Q1377)/2</f>
        <v>0.28047957198875284</v>
      </c>
      <c r="S410" s="71"/>
    </row>
    <row r="411" spans="1:19" hidden="1" x14ac:dyDescent="0.45">
      <c r="A411" s="1" t="s">
        <v>150</v>
      </c>
      <c r="B411" s="2">
        <v>450</v>
      </c>
      <c r="C411" s="19">
        <v>44</v>
      </c>
      <c r="D411" s="3" t="s">
        <v>460</v>
      </c>
      <c r="E411" s="2" t="s">
        <v>46</v>
      </c>
      <c r="F411" s="57">
        <v>209588</v>
      </c>
      <c r="G411" s="19">
        <v>2013</v>
      </c>
      <c r="H411" s="44">
        <v>14.3</v>
      </c>
      <c r="I411" s="44">
        <v>7.38</v>
      </c>
      <c r="J411" s="44">
        <v>11302</v>
      </c>
      <c r="K411" s="44">
        <v>1018</v>
      </c>
      <c r="L411" s="44">
        <v>204</v>
      </c>
      <c r="M411" s="27">
        <v>57.472012426685268</v>
      </c>
      <c r="N411" s="27">
        <v>11544.2</v>
      </c>
      <c r="O411" s="27">
        <v>7827.84</v>
      </c>
      <c r="P411" s="51">
        <f t="shared" si="6"/>
        <v>237508.65219999774</v>
      </c>
      <c r="Q411" s="51">
        <f>ABS(Table_7[[#This Row],[列1]]-Table_7[[#This Row],[Listing Price (USD)]])/Table_7[[#This Row],[Listing Price (USD)]]</f>
        <v>0.13321684543007109</v>
      </c>
      <c r="R411" s="51">
        <f>(Table_7[[#This Row],[列2]]+Q1378)/2</f>
        <v>0.16064275408644835</v>
      </c>
      <c r="S411" s="71"/>
    </row>
    <row r="412" spans="1:19" hidden="1" x14ac:dyDescent="0.45">
      <c r="A412" s="1" t="s">
        <v>150</v>
      </c>
      <c r="B412" s="2">
        <v>450</v>
      </c>
      <c r="C412" s="19">
        <v>44</v>
      </c>
      <c r="D412" s="3" t="s">
        <v>460</v>
      </c>
      <c r="E412" s="2" t="s">
        <v>3</v>
      </c>
      <c r="F412" s="57">
        <v>240510</v>
      </c>
      <c r="G412" s="19">
        <v>2010</v>
      </c>
      <c r="H412" s="44">
        <v>14.3</v>
      </c>
      <c r="I412" s="44">
        <v>7.38</v>
      </c>
      <c r="J412" s="44">
        <v>11302</v>
      </c>
      <c r="K412" s="44">
        <v>1018</v>
      </c>
      <c r="L412" s="44">
        <v>204</v>
      </c>
      <c r="M412" s="27">
        <v>2639.0087016482562</v>
      </c>
      <c r="N412" s="27">
        <v>30468.7</v>
      </c>
      <c r="O412" s="27">
        <v>62827.83</v>
      </c>
      <c r="P412" s="51">
        <f t="shared" si="6"/>
        <v>233789.41519999801</v>
      </c>
      <c r="Q412" s="51">
        <f>ABS(Table_7[[#This Row],[列1]]-Table_7[[#This Row],[Listing Price (USD)]])/Table_7[[#This Row],[Listing Price (USD)]]</f>
        <v>2.7943057669128062E-2</v>
      </c>
      <c r="R412" s="51">
        <f>(Table_7[[#This Row],[列2]]+Q1379)/2</f>
        <v>6.3970188283378041E-2</v>
      </c>
      <c r="S412" s="71"/>
    </row>
    <row r="413" spans="1:19" hidden="1" x14ac:dyDescent="0.45">
      <c r="A413" s="1" t="s">
        <v>150</v>
      </c>
      <c r="B413" s="2">
        <v>450</v>
      </c>
      <c r="C413" s="19">
        <v>44</v>
      </c>
      <c r="D413" s="3" t="s">
        <v>460</v>
      </c>
      <c r="E413" s="2" t="s">
        <v>35</v>
      </c>
      <c r="F413" s="57">
        <v>157911</v>
      </c>
      <c r="G413" s="19">
        <v>2008</v>
      </c>
      <c r="H413" s="44">
        <v>14.3</v>
      </c>
      <c r="I413" s="44">
        <v>7.38</v>
      </c>
      <c r="J413" s="44">
        <v>11302</v>
      </c>
      <c r="K413" s="44">
        <v>1018</v>
      </c>
      <c r="L413" s="44">
        <v>204</v>
      </c>
      <c r="M413" s="27">
        <v>1896.7553015181375</v>
      </c>
      <c r="N413" s="27">
        <v>24592.6</v>
      </c>
      <c r="O413" s="27">
        <v>42421.33</v>
      </c>
      <c r="P413" s="51">
        <f t="shared" si="6"/>
        <v>196987.9675999984</v>
      </c>
      <c r="Q413" s="51">
        <f>ABS(Table_7[[#This Row],[列1]]-Table_7[[#This Row],[Listing Price (USD)]])/Table_7[[#This Row],[Listing Price (USD)]]</f>
        <v>0.24746197288344957</v>
      </c>
      <c r="R413" s="51">
        <f>(Table_7[[#This Row],[列2]]+Q1380)/2</f>
        <v>0.18569538192559884</v>
      </c>
      <c r="S413" s="71"/>
    </row>
    <row r="414" spans="1:19" hidden="1" x14ac:dyDescent="0.45">
      <c r="A414" s="1" t="s">
        <v>150</v>
      </c>
      <c r="B414" s="3">
        <v>450</v>
      </c>
      <c r="C414" s="19">
        <v>44</v>
      </c>
      <c r="D414" s="3" t="s">
        <v>459</v>
      </c>
      <c r="E414" s="2" t="s">
        <v>463</v>
      </c>
      <c r="F414" s="57">
        <v>349900</v>
      </c>
      <c r="G414" s="19">
        <v>2013</v>
      </c>
      <c r="H414" s="44">
        <v>14.3</v>
      </c>
      <c r="I414" s="44">
        <v>7.38</v>
      </c>
      <c r="J414" s="44">
        <v>11302</v>
      </c>
      <c r="K414" s="44">
        <v>1018</v>
      </c>
      <c r="L414" s="44">
        <v>204</v>
      </c>
      <c r="M414" s="27">
        <v>2762.2330000000002</v>
      </c>
      <c r="N414" s="27">
        <v>50018</v>
      </c>
      <c r="O414" s="27">
        <v>8897.94</v>
      </c>
      <c r="P414" s="51">
        <f t="shared" si="6"/>
        <v>308916.02499999775</v>
      </c>
      <c r="Q414" s="51">
        <f>ABS(Table_7[[#This Row],[列1]]-Table_7[[#This Row],[Listing Price (USD)]])/Table_7[[#This Row],[Listing Price (USD)]]</f>
        <v>0.11713053729637682</v>
      </c>
      <c r="R414" s="51">
        <f>(Table_7[[#This Row],[列2]]+Q1381)/2</f>
        <v>0.36463054676063905</v>
      </c>
      <c r="S414" s="71"/>
    </row>
    <row r="415" spans="1:19" hidden="1" x14ac:dyDescent="0.45">
      <c r="A415" s="1" t="s">
        <v>135</v>
      </c>
      <c r="B415" s="2">
        <v>455</v>
      </c>
      <c r="C415" s="19">
        <v>45</v>
      </c>
      <c r="D415" s="3" t="s">
        <v>460</v>
      </c>
      <c r="E415" s="2" t="s">
        <v>3</v>
      </c>
      <c r="F415" s="57">
        <v>139726</v>
      </c>
      <c r="G415" s="19">
        <v>2005</v>
      </c>
      <c r="H415" s="45">
        <v>14.11</v>
      </c>
      <c r="I415" s="45">
        <v>6.58</v>
      </c>
      <c r="J415" s="45">
        <v>10426</v>
      </c>
      <c r="K415" s="45">
        <v>849</v>
      </c>
      <c r="L415" s="45">
        <v>530</v>
      </c>
      <c r="M415" s="27">
        <v>2639.0087016482562</v>
      </c>
      <c r="N415" s="27">
        <v>30468.7</v>
      </c>
      <c r="O415" s="27">
        <v>62827.83</v>
      </c>
      <c r="P415" s="51">
        <f t="shared" si="6"/>
        <v>149131.53620000108</v>
      </c>
      <c r="Q415" s="51">
        <f>ABS(Table_7[[#This Row],[列1]]-Table_7[[#This Row],[Listing Price (USD)]])/Table_7[[#This Row],[Listing Price (USD)]]</f>
        <v>6.7314144826310623E-2</v>
      </c>
      <c r="R415" s="51">
        <f>(Table_7[[#This Row],[列2]]+Q1382)/2</f>
        <v>0.15586707332223787</v>
      </c>
      <c r="S415" s="71"/>
    </row>
    <row r="416" spans="1:19" hidden="1" x14ac:dyDescent="0.45">
      <c r="A416" s="1" t="s">
        <v>135</v>
      </c>
      <c r="B416" s="2">
        <v>455</v>
      </c>
      <c r="C416" s="19">
        <v>45</v>
      </c>
      <c r="D416" s="3" t="s">
        <v>460</v>
      </c>
      <c r="E416" s="2" t="s">
        <v>3</v>
      </c>
      <c r="F416" s="57">
        <v>170101</v>
      </c>
      <c r="G416" s="19">
        <v>2011</v>
      </c>
      <c r="H416" s="45">
        <v>14.11</v>
      </c>
      <c r="I416" s="45">
        <v>6.58</v>
      </c>
      <c r="J416" s="45">
        <v>10426</v>
      </c>
      <c r="K416" s="45">
        <v>849</v>
      </c>
      <c r="L416" s="45">
        <v>530</v>
      </c>
      <c r="M416" s="27">
        <v>2639.0087016482562</v>
      </c>
      <c r="N416" s="27">
        <v>30468.7</v>
      </c>
      <c r="O416" s="27">
        <v>62827.83</v>
      </c>
      <c r="P416" s="51">
        <f t="shared" si="6"/>
        <v>226817.75419999956</v>
      </c>
      <c r="Q416" s="51">
        <f>ABS(Table_7[[#This Row],[列1]]-Table_7[[#This Row],[Listing Price (USD)]])/Table_7[[#This Row],[Listing Price (USD)]]</f>
        <v>0.333429869312935</v>
      </c>
      <c r="R416" s="51">
        <f>(Table_7[[#This Row],[列2]]+Q1383)/2</f>
        <v>0.52225368590645604</v>
      </c>
      <c r="S416" s="71"/>
    </row>
    <row r="417" spans="1:19" hidden="1" x14ac:dyDescent="0.45">
      <c r="A417" s="1" t="s">
        <v>135</v>
      </c>
      <c r="B417" s="2">
        <v>455</v>
      </c>
      <c r="C417" s="19">
        <v>45</v>
      </c>
      <c r="D417" s="3" t="s">
        <v>460</v>
      </c>
      <c r="E417" s="2" t="s">
        <v>25</v>
      </c>
      <c r="F417" s="57">
        <v>145764</v>
      </c>
      <c r="G417" s="19">
        <v>2006</v>
      </c>
      <c r="H417" s="45">
        <v>14.11</v>
      </c>
      <c r="I417" s="45">
        <v>6.58</v>
      </c>
      <c r="J417" s="45">
        <v>10426</v>
      </c>
      <c r="K417" s="45">
        <v>849</v>
      </c>
      <c r="L417" s="45">
        <v>530</v>
      </c>
      <c r="M417" s="27">
        <v>188.92599593680674</v>
      </c>
      <c r="N417" s="27">
        <v>16779.7</v>
      </c>
      <c r="O417" s="27">
        <v>1073.48</v>
      </c>
      <c r="P417" s="51">
        <f t="shared" si="6"/>
        <v>136672.45519999712</v>
      </c>
      <c r="Q417" s="51">
        <f>ABS(Table_7[[#This Row],[列1]]-Table_7[[#This Row],[Listing Price (USD)]])/Table_7[[#This Row],[Listing Price (USD)]]</f>
        <v>6.2371674761963751E-2</v>
      </c>
      <c r="R417" s="51">
        <f>(Table_7[[#This Row],[列2]]+Q1384)/2</f>
        <v>3.275010366032529E-2</v>
      </c>
      <c r="S417" s="71"/>
    </row>
    <row r="418" spans="1:19" hidden="1" x14ac:dyDescent="0.45">
      <c r="A418" s="1" t="s">
        <v>135</v>
      </c>
      <c r="B418" s="2">
        <v>455</v>
      </c>
      <c r="C418" s="19">
        <v>45</v>
      </c>
      <c r="D418" s="3" t="s">
        <v>460</v>
      </c>
      <c r="E418" s="2" t="s">
        <v>70</v>
      </c>
      <c r="F418" s="57">
        <v>163984</v>
      </c>
      <c r="G418" s="19">
        <v>2006</v>
      </c>
      <c r="H418" s="45">
        <v>14.11</v>
      </c>
      <c r="I418" s="45">
        <v>6.58</v>
      </c>
      <c r="J418" s="45">
        <v>10426</v>
      </c>
      <c r="K418" s="45">
        <v>849</v>
      </c>
      <c r="L418" s="45">
        <v>530</v>
      </c>
      <c r="M418" s="27">
        <v>14.933066818960594</v>
      </c>
      <c r="N418" s="27">
        <v>21999.8</v>
      </c>
      <c r="O418" s="27">
        <v>149.72</v>
      </c>
      <c r="P418" s="51">
        <f t="shared" si="6"/>
        <v>146360.96079999878</v>
      </c>
      <c r="Q418" s="51">
        <f>ABS(Table_7[[#This Row],[列1]]-Table_7[[#This Row],[Listing Price (USD)]])/Table_7[[#This Row],[Listing Price (USD)]]</f>
        <v>0.10746804078447422</v>
      </c>
      <c r="R418" s="51">
        <f>(Table_7[[#This Row],[列2]]+Q1385)/2</f>
        <v>0.16467273197196952</v>
      </c>
      <c r="S418" s="71"/>
    </row>
    <row r="419" spans="1:19" hidden="1" x14ac:dyDescent="0.45">
      <c r="A419" s="1" t="s">
        <v>135</v>
      </c>
      <c r="B419" s="2">
        <v>455</v>
      </c>
      <c r="C419" s="19">
        <v>45</v>
      </c>
      <c r="D419" s="3" t="s">
        <v>460</v>
      </c>
      <c r="E419" s="2" t="s">
        <v>70</v>
      </c>
      <c r="F419" s="57">
        <v>170101</v>
      </c>
      <c r="G419" s="19">
        <v>2011</v>
      </c>
      <c r="H419" s="45">
        <v>14.11</v>
      </c>
      <c r="I419" s="45">
        <v>6.58</v>
      </c>
      <c r="J419" s="45">
        <v>10426</v>
      </c>
      <c r="K419" s="45">
        <v>849</v>
      </c>
      <c r="L419" s="45">
        <v>530</v>
      </c>
      <c r="M419" s="27">
        <v>14.933066818960594</v>
      </c>
      <c r="N419" s="27">
        <v>21999.8</v>
      </c>
      <c r="O419" s="27">
        <v>149.72</v>
      </c>
      <c r="P419" s="51">
        <f t="shared" si="6"/>
        <v>211099.47579999937</v>
      </c>
      <c r="Q419" s="51">
        <f>ABS(Table_7[[#This Row],[列1]]-Table_7[[#This Row],[Listing Price (USD)]])/Table_7[[#This Row],[Listing Price (USD)]]</f>
        <v>0.24102430791117851</v>
      </c>
      <c r="R419" s="51">
        <f>(Table_7[[#This Row],[列2]]+Q1386)/2</f>
        <v>0.24762688415812428</v>
      </c>
      <c r="S419" s="71"/>
    </row>
    <row r="420" spans="1:19" hidden="1" x14ac:dyDescent="0.45">
      <c r="A420" s="1" t="s">
        <v>179</v>
      </c>
      <c r="B420" s="3">
        <v>455</v>
      </c>
      <c r="C420" s="19">
        <v>44</v>
      </c>
      <c r="D420" s="3" t="s">
        <v>461</v>
      </c>
      <c r="E420" s="2" t="s">
        <v>346</v>
      </c>
      <c r="F420" s="57">
        <v>279900</v>
      </c>
      <c r="G420" s="19">
        <v>2015</v>
      </c>
      <c r="H420" s="45">
        <v>14.37</v>
      </c>
      <c r="I420" s="45">
        <v>7.38</v>
      </c>
      <c r="J420" s="45">
        <v>11000</v>
      </c>
      <c r="K420" s="45">
        <v>1021</v>
      </c>
      <c r="L420" s="45">
        <v>220</v>
      </c>
      <c r="M420" s="27">
        <v>96.621481289487306</v>
      </c>
      <c r="N420" s="27">
        <v>21310.9</v>
      </c>
      <c r="O420" s="27">
        <v>514.61516577032478</v>
      </c>
      <c r="P420" s="51">
        <f t="shared" si="6"/>
        <v>274663.87539999856</v>
      </c>
      <c r="Q420" s="51">
        <f>ABS(Table_7[[#This Row],[列1]]-Table_7[[#This Row],[Listing Price (USD)]])/Table_7[[#This Row],[Listing Price (USD)]]</f>
        <v>1.8707126116475299E-2</v>
      </c>
      <c r="R420" s="51">
        <f>(Table_7[[#This Row],[列2]]+Q1387)/2</f>
        <v>9.4393481737018781E-2</v>
      </c>
      <c r="S420" s="71"/>
    </row>
    <row r="421" spans="1:19" hidden="1" x14ac:dyDescent="0.45">
      <c r="A421" s="1" t="s">
        <v>179</v>
      </c>
      <c r="B421" s="3">
        <v>455</v>
      </c>
      <c r="C421" s="19">
        <v>44</v>
      </c>
      <c r="D421" s="3" t="s">
        <v>461</v>
      </c>
      <c r="E421" s="2" t="s">
        <v>346</v>
      </c>
      <c r="F421" s="57">
        <v>279000</v>
      </c>
      <c r="G421" s="19">
        <v>2015</v>
      </c>
      <c r="H421" s="45">
        <v>14.37</v>
      </c>
      <c r="I421" s="45">
        <v>7.38</v>
      </c>
      <c r="J421" s="45">
        <v>11000</v>
      </c>
      <c r="K421" s="45">
        <v>1021</v>
      </c>
      <c r="L421" s="45">
        <v>220</v>
      </c>
      <c r="M421" s="27">
        <v>96.621481289487306</v>
      </c>
      <c r="N421" s="27">
        <v>21310.9</v>
      </c>
      <c r="O421" s="27">
        <v>514.61516577032478</v>
      </c>
      <c r="P421" s="51">
        <f t="shared" si="6"/>
        <v>274663.87539999856</v>
      </c>
      <c r="Q421" s="51">
        <f>ABS(Table_7[[#This Row],[列1]]-Table_7[[#This Row],[Listing Price (USD)]])/Table_7[[#This Row],[Listing Price (USD)]]</f>
        <v>1.5541665232980059E-2</v>
      </c>
      <c r="R421" s="51">
        <f>(Table_7[[#This Row],[列2]]+Q1388)/2</f>
        <v>6.7589601129552035E-2</v>
      </c>
      <c r="S421" s="71"/>
    </row>
    <row r="422" spans="1:19" hidden="1" x14ac:dyDescent="0.45">
      <c r="A422" s="1" t="s">
        <v>179</v>
      </c>
      <c r="B422" s="2">
        <v>455</v>
      </c>
      <c r="C422" s="19">
        <v>44</v>
      </c>
      <c r="D422" s="3" t="s">
        <v>460</v>
      </c>
      <c r="E422" s="2" t="s">
        <v>46</v>
      </c>
      <c r="F422" s="57">
        <v>166413</v>
      </c>
      <c r="G422" s="19">
        <v>2015</v>
      </c>
      <c r="H422" s="45">
        <v>14.37</v>
      </c>
      <c r="I422" s="45">
        <v>7.38</v>
      </c>
      <c r="J422" s="45">
        <v>11000</v>
      </c>
      <c r="K422" s="45">
        <v>1021</v>
      </c>
      <c r="L422" s="45">
        <v>220</v>
      </c>
      <c r="M422" s="27">
        <v>57.472012426685268</v>
      </c>
      <c r="N422" s="27">
        <v>11544.2</v>
      </c>
      <c r="O422" s="27">
        <v>7827.84</v>
      </c>
      <c r="P422" s="51">
        <f t="shared" si="6"/>
        <v>256536.88019999786</v>
      </c>
      <c r="Q422" s="51">
        <f>ABS(Table_7[[#This Row],[列1]]-Table_7[[#This Row],[Listing Price (USD)]])/Table_7[[#This Row],[Listing Price (USD)]]</f>
        <v>0.54156754700653109</v>
      </c>
      <c r="R422" s="51">
        <f>(Table_7[[#This Row],[列2]]+Q1389)/2</f>
        <v>0.29361277907705324</v>
      </c>
      <c r="S422" s="71"/>
    </row>
    <row r="423" spans="1:19" hidden="1" x14ac:dyDescent="0.45">
      <c r="A423" s="1" t="s">
        <v>179</v>
      </c>
      <c r="B423" s="2">
        <v>455</v>
      </c>
      <c r="C423" s="19">
        <v>44</v>
      </c>
      <c r="D423" s="3" t="s">
        <v>460</v>
      </c>
      <c r="E423" s="2" t="s">
        <v>46</v>
      </c>
      <c r="F423" s="57">
        <v>174892</v>
      </c>
      <c r="G423" s="19">
        <v>2015</v>
      </c>
      <c r="H423" s="45">
        <v>14.37</v>
      </c>
      <c r="I423" s="45">
        <v>7.38</v>
      </c>
      <c r="J423" s="45">
        <v>11000</v>
      </c>
      <c r="K423" s="45">
        <v>1021</v>
      </c>
      <c r="L423" s="45">
        <v>220</v>
      </c>
      <c r="M423" s="27">
        <v>57.472012426685268</v>
      </c>
      <c r="N423" s="27">
        <v>11544.2</v>
      </c>
      <c r="O423" s="27">
        <v>7827.84</v>
      </c>
      <c r="P423" s="51">
        <f t="shared" si="6"/>
        <v>256536.88019999786</v>
      </c>
      <c r="Q423" s="51">
        <f>ABS(Table_7[[#This Row],[列1]]-Table_7[[#This Row],[Listing Price (USD)]])/Table_7[[#This Row],[Listing Price (USD)]]</f>
        <v>0.46683027354022977</v>
      </c>
      <c r="R423" s="51">
        <f>(Table_7[[#This Row],[列2]]+Q1390)/2</f>
        <v>0.24243110266148934</v>
      </c>
      <c r="S423" s="71"/>
    </row>
    <row r="424" spans="1:19" hidden="1" x14ac:dyDescent="0.45">
      <c r="A424" s="1" t="s">
        <v>179</v>
      </c>
      <c r="B424" s="2">
        <v>455</v>
      </c>
      <c r="C424" s="19">
        <v>44</v>
      </c>
      <c r="D424" s="3" t="s">
        <v>460</v>
      </c>
      <c r="E424" s="2" t="s">
        <v>46</v>
      </c>
      <c r="F424" s="57">
        <v>163962</v>
      </c>
      <c r="G424" s="19">
        <v>2015</v>
      </c>
      <c r="H424" s="45">
        <v>14.37</v>
      </c>
      <c r="I424" s="45">
        <v>7.38</v>
      </c>
      <c r="J424" s="45">
        <v>11000</v>
      </c>
      <c r="K424" s="45">
        <v>1021</v>
      </c>
      <c r="L424" s="45">
        <v>220</v>
      </c>
      <c r="M424" s="27">
        <v>57.472012426685268</v>
      </c>
      <c r="N424" s="27">
        <v>11544.2</v>
      </c>
      <c r="O424" s="27">
        <v>7827.84</v>
      </c>
      <c r="P424" s="51">
        <f t="shared" si="6"/>
        <v>256536.88019999786</v>
      </c>
      <c r="Q424" s="51">
        <f>ABS(Table_7[[#This Row],[列1]]-Table_7[[#This Row],[Listing Price (USD)]])/Table_7[[#This Row],[Listing Price (USD)]]</f>
        <v>0.56461180151497214</v>
      </c>
      <c r="R424" s="51">
        <f>(Table_7[[#This Row],[列2]]+Q1391)/2</f>
        <v>0.37258139797058137</v>
      </c>
      <c r="S424" s="71"/>
    </row>
    <row r="425" spans="1:19" hidden="1" x14ac:dyDescent="0.45">
      <c r="A425" s="1" t="s">
        <v>179</v>
      </c>
      <c r="B425" s="2">
        <v>455</v>
      </c>
      <c r="C425" s="19">
        <v>44</v>
      </c>
      <c r="D425" s="3" t="s">
        <v>460</v>
      </c>
      <c r="E425" s="2" t="s">
        <v>46</v>
      </c>
      <c r="F425" s="57">
        <v>317296</v>
      </c>
      <c r="G425" s="19">
        <v>2017</v>
      </c>
      <c r="H425" s="45">
        <v>14.37</v>
      </c>
      <c r="I425" s="45">
        <v>7.38</v>
      </c>
      <c r="J425" s="45">
        <v>11000</v>
      </c>
      <c r="K425" s="45">
        <v>1021</v>
      </c>
      <c r="L425" s="45">
        <v>220</v>
      </c>
      <c r="M425" s="27">
        <v>57.472012426685268</v>
      </c>
      <c r="N425" s="27">
        <v>11544.2</v>
      </c>
      <c r="O425" s="27">
        <v>7827.84</v>
      </c>
      <c r="P425" s="51">
        <f t="shared" si="6"/>
        <v>282432.28619999735</v>
      </c>
      <c r="Q425" s="51">
        <f>ABS(Table_7[[#This Row],[列1]]-Table_7[[#This Row],[Listing Price (USD)]])/Table_7[[#This Row],[Listing Price (USD)]]</f>
        <v>0.10987757110081012</v>
      </c>
      <c r="R425" s="51">
        <f>(Table_7[[#This Row],[列2]]+Q1392)/2</f>
        <v>0.19147556287092349</v>
      </c>
      <c r="S425" s="71"/>
    </row>
    <row r="426" spans="1:19" hidden="1" x14ac:dyDescent="0.45">
      <c r="A426" s="1" t="s">
        <v>179</v>
      </c>
      <c r="B426" s="2">
        <v>455</v>
      </c>
      <c r="C426" s="19">
        <v>44</v>
      </c>
      <c r="D426" s="3" t="s">
        <v>460</v>
      </c>
      <c r="E426" s="2" t="s">
        <v>46</v>
      </c>
      <c r="F426" s="57">
        <v>300637</v>
      </c>
      <c r="G426" s="19">
        <v>2017</v>
      </c>
      <c r="H426" s="45">
        <v>14.37</v>
      </c>
      <c r="I426" s="45">
        <v>7.38</v>
      </c>
      <c r="J426" s="45">
        <v>11000</v>
      </c>
      <c r="K426" s="45">
        <v>1021</v>
      </c>
      <c r="L426" s="45">
        <v>220</v>
      </c>
      <c r="M426" s="27">
        <v>57.472012426685268</v>
      </c>
      <c r="N426" s="27">
        <v>11544.2</v>
      </c>
      <c r="O426" s="27">
        <v>7827.84</v>
      </c>
      <c r="P426" s="51">
        <f t="shared" si="6"/>
        <v>282432.28619999735</v>
      </c>
      <c r="Q426" s="51">
        <f>ABS(Table_7[[#This Row],[列1]]-Table_7[[#This Row],[Listing Price (USD)]])/Table_7[[#This Row],[Listing Price (USD)]]</f>
        <v>6.0553803424071712E-2</v>
      </c>
      <c r="R426" s="51">
        <f>(Table_7[[#This Row],[列2]]+Q1393)/2</f>
        <v>0.21245437784742888</v>
      </c>
      <c r="S426" s="71"/>
    </row>
    <row r="427" spans="1:19" hidden="1" x14ac:dyDescent="0.45">
      <c r="A427" s="1" t="s">
        <v>179</v>
      </c>
      <c r="B427" s="2">
        <v>455</v>
      </c>
      <c r="C427" s="19">
        <v>44</v>
      </c>
      <c r="D427" s="3" t="s">
        <v>460</v>
      </c>
      <c r="E427" s="2" t="s">
        <v>46</v>
      </c>
      <c r="F427" s="57">
        <v>265982</v>
      </c>
      <c r="G427" s="19">
        <v>2017</v>
      </c>
      <c r="H427" s="45">
        <v>14.37</v>
      </c>
      <c r="I427" s="45">
        <v>7.38</v>
      </c>
      <c r="J427" s="45">
        <v>11000</v>
      </c>
      <c r="K427" s="45">
        <v>1021</v>
      </c>
      <c r="L427" s="45">
        <v>220</v>
      </c>
      <c r="M427" s="27">
        <v>57.472012426685268</v>
      </c>
      <c r="N427" s="27">
        <v>11544.2</v>
      </c>
      <c r="O427" s="27">
        <v>7827.84</v>
      </c>
      <c r="P427" s="51">
        <f t="shared" si="6"/>
        <v>282432.28619999735</v>
      </c>
      <c r="Q427" s="51">
        <f>ABS(Table_7[[#This Row],[列1]]-Table_7[[#This Row],[Listing Price (USD)]])/Table_7[[#This Row],[Listing Price (USD)]]</f>
        <v>6.1847366363127404E-2</v>
      </c>
      <c r="R427" s="51">
        <f>(Table_7[[#This Row],[列2]]+Q1394)/2</f>
        <v>0.22550413861602953</v>
      </c>
      <c r="S427" s="71"/>
    </row>
    <row r="428" spans="1:19" hidden="1" x14ac:dyDescent="0.45">
      <c r="A428" s="1" t="s">
        <v>179</v>
      </c>
      <c r="B428" s="2">
        <v>455</v>
      </c>
      <c r="C428" s="19">
        <v>44</v>
      </c>
      <c r="D428" s="3" t="s">
        <v>460</v>
      </c>
      <c r="E428" s="2" t="s">
        <v>46</v>
      </c>
      <c r="F428" s="57">
        <v>253837</v>
      </c>
      <c r="G428" s="19">
        <v>2017</v>
      </c>
      <c r="H428" s="45">
        <v>14.37</v>
      </c>
      <c r="I428" s="45">
        <v>7.38</v>
      </c>
      <c r="J428" s="45">
        <v>11000</v>
      </c>
      <c r="K428" s="45">
        <v>1021</v>
      </c>
      <c r="L428" s="45">
        <v>220</v>
      </c>
      <c r="M428" s="27">
        <v>57.472012426685268</v>
      </c>
      <c r="N428" s="27">
        <v>11544.2</v>
      </c>
      <c r="O428" s="27">
        <v>7827.84</v>
      </c>
      <c r="P428" s="51">
        <f t="shared" si="6"/>
        <v>282432.28619999735</v>
      </c>
      <c r="Q428" s="51">
        <f>ABS(Table_7[[#This Row],[列1]]-Table_7[[#This Row],[Listing Price (USD)]])/Table_7[[#This Row],[Listing Price (USD)]]</f>
        <v>0.11265215945664878</v>
      </c>
      <c r="R428" s="51">
        <f>(Table_7[[#This Row],[列2]]+Q1395)/2</f>
        <v>0.290977638633172</v>
      </c>
      <c r="S428" s="71"/>
    </row>
    <row r="429" spans="1:19" hidden="1" x14ac:dyDescent="0.45">
      <c r="A429" s="1" t="s">
        <v>179</v>
      </c>
      <c r="B429" s="2">
        <v>455</v>
      </c>
      <c r="C429" s="19">
        <v>44</v>
      </c>
      <c r="D429" s="3" t="s">
        <v>460</v>
      </c>
      <c r="E429" s="2" t="s">
        <v>46</v>
      </c>
      <c r="F429" s="57">
        <v>245335</v>
      </c>
      <c r="G429" s="19">
        <v>2017</v>
      </c>
      <c r="H429" s="45">
        <v>14.37</v>
      </c>
      <c r="I429" s="45">
        <v>7.38</v>
      </c>
      <c r="J429" s="45">
        <v>11000</v>
      </c>
      <c r="K429" s="45">
        <v>1021</v>
      </c>
      <c r="L429" s="45">
        <v>220</v>
      </c>
      <c r="M429" s="27">
        <v>57.472012426685268</v>
      </c>
      <c r="N429" s="27">
        <v>11544.2</v>
      </c>
      <c r="O429" s="27">
        <v>7827.84</v>
      </c>
      <c r="P429" s="51">
        <f t="shared" si="6"/>
        <v>282432.28619999735</v>
      </c>
      <c r="Q429" s="51">
        <f>ABS(Table_7[[#This Row],[列1]]-Table_7[[#This Row],[Listing Price (USD)]])/Table_7[[#This Row],[Listing Price (USD)]]</f>
        <v>0.15121073715530745</v>
      </c>
      <c r="R429" s="51">
        <f>(Table_7[[#This Row],[列2]]+Q1396)/2</f>
        <v>0.20192584359205645</v>
      </c>
      <c r="S429" s="71"/>
    </row>
    <row r="430" spans="1:19" hidden="1" x14ac:dyDescent="0.45">
      <c r="A430" s="1" t="s">
        <v>179</v>
      </c>
      <c r="B430" s="2">
        <v>455</v>
      </c>
      <c r="C430" s="19">
        <v>44</v>
      </c>
      <c r="D430" s="3" t="s">
        <v>460</v>
      </c>
      <c r="E430" s="2" t="s">
        <v>46</v>
      </c>
      <c r="F430" s="57">
        <v>245335</v>
      </c>
      <c r="G430" s="19">
        <v>2017</v>
      </c>
      <c r="H430" s="45">
        <v>14.37</v>
      </c>
      <c r="I430" s="45">
        <v>7.38</v>
      </c>
      <c r="J430" s="45">
        <v>11000</v>
      </c>
      <c r="K430" s="45">
        <v>1021</v>
      </c>
      <c r="L430" s="45">
        <v>220</v>
      </c>
      <c r="M430" s="27">
        <v>57.472012426685268</v>
      </c>
      <c r="N430" s="27">
        <v>11544.2</v>
      </c>
      <c r="O430" s="27">
        <v>7827.84</v>
      </c>
      <c r="P430" s="51">
        <f t="shared" si="6"/>
        <v>282432.28619999735</v>
      </c>
      <c r="Q430" s="51">
        <f>ABS(Table_7[[#This Row],[列1]]-Table_7[[#This Row],[Listing Price (USD)]])/Table_7[[#This Row],[Listing Price (USD)]]</f>
        <v>0.15121073715530745</v>
      </c>
      <c r="R430" s="51">
        <f>(Table_7[[#This Row],[列2]]+Q1397)/2</f>
        <v>0.20809610391455774</v>
      </c>
      <c r="S430" s="71"/>
    </row>
    <row r="431" spans="1:19" hidden="1" x14ac:dyDescent="0.45">
      <c r="A431" s="1" t="s">
        <v>179</v>
      </c>
      <c r="B431" s="2">
        <v>455</v>
      </c>
      <c r="C431" s="19">
        <v>44</v>
      </c>
      <c r="D431" s="3" t="s">
        <v>460</v>
      </c>
      <c r="E431" s="2" t="s">
        <v>46</v>
      </c>
      <c r="F431" s="57">
        <v>218616</v>
      </c>
      <c r="G431" s="19">
        <v>2017</v>
      </c>
      <c r="H431" s="45">
        <v>14.37</v>
      </c>
      <c r="I431" s="45">
        <v>7.38</v>
      </c>
      <c r="J431" s="45">
        <v>11000</v>
      </c>
      <c r="K431" s="45">
        <v>1021</v>
      </c>
      <c r="L431" s="45">
        <v>220</v>
      </c>
      <c r="M431" s="27">
        <v>57.472012426685268</v>
      </c>
      <c r="N431" s="27">
        <v>11544.2</v>
      </c>
      <c r="O431" s="27">
        <v>7827.84</v>
      </c>
      <c r="P431" s="51">
        <f t="shared" si="6"/>
        <v>282432.28619999735</v>
      </c>
      <c r="Q431" s="51">
        <f>ABS(Table_7[[#This Row],[列1]]-Table_7[[#This Row],[Listing Price (USD)]])/Table_7[[#This Row],[Listing Price (USD)]]</f>
        <v>0.29191041003402018</v>
      </c>
      <c r="R431" s="51">
        <f>(Table_7[[#This Row],[列2]]+Q1398)/2</f>
        <v>0.34968802867482907</v>
      </c>
      <c r="S431" s="71"/>
    </row>
    <row r="432" spans="1:19" hidden="1" x14ac:dyDescent="0.45">
      <c r="A432" s="1" t="s">
        <v>179</v>
      </c>
      <c r="B432" s="2">
        <v>455</v>
      </c>
      <c r="C432" s="19">
        <v>44</v>
      </c>
      <c r="D432" s="3" t="s">
        <v>460</v>
      </c>
      <c r="E432" s="2" t="s">
        <v>46</v>
      </c>
      <c r="F432" s="57">
        <v>217401</v>
      </c>
      <c r="G432" s="19">
        <v>2017</v>
      </c>
      <c r="H432" s="45">
        <v>14.37</v>
      </c>
      <c r="I432" s="45">
        <v>7.38</v>
      </c>
      <c r="J432" s="45">
        <v>11000</v>
      </c>
      <c r="K432" s="45">
        <v>1021</v>
      </c>
      <c r="L432" s="45">
        <v>220</v>
      </c>
      <c r="M432" s="27">
        <v>57.472012426685268</v>
      </c>
      <c r="N432" s="27">
        <v>11544.2</v>
      </c>
      <c r="O432" s="27">
        <v>7827.84</v>
      </c>
      <c r="P432" s="51">
        <f t="shared" si="6"/>
        <v>282432.28619999735</v>
      </c>
      <c r="Q432" s="51">
        <f>ABS(Table_7[[#This Row],[列1]]-Table_7[[#This Row],[Listing Price (USD)]])/Table_7[[#This Row],[Listing Price (USD)]]</f>
        <v>0.29913057529632964</v>
      </c>
      <c r="R432" s="51">
        <f>(Table_7[[#This Row],[列2]]+Q1399)/2</f>
        <v>0.36129709515660313</v>
      </c>
      <c r="S432" s="71"/>
    </row>
    <row r="433" spans="1:19" hidden="1" x14ac:dyDescent="0.45">
      <c r="A433" s="1" t="s">
        <v>179</v>
      </c>
      <c r="B433" s="2">
        <v>455</v>
      </c>
      <c r="C433" s="19">
        <v>44</v>
      </c>
      <c r="D433" s="3" t="s">
        <v>460</v>
      </c>
      <c r="E433" s="2" t="s">
        <v>46</v>
      </c>
      <c r="F433" s="57">
        <v>200484</v>
      </c>
      <c r="G433" s="19">
        <v>2017</v>
      </c>
      <c r="H433" s="45">
        <v>14.37</v>
      </c>
      <c r="I433" s="45">
        <v>7.38</v>
      </c>
      <c r="J433" s="45">
        <v>11000</v>
      </c>
      <c r="K433" s="45">
        <v>1021</v>
      </c>
      <c r="L433" s="45">
        <v>220</v>
      </c>
      <c r="M433" s="27">
        <v>57.472012426685268</v>
      </c>
      <c r="N433" s="27">
        <v>11544.2</v>
      </c>
      <c r="O433" s="27">
        <v>7827.84</v>
      </c>
      <c r="P433" s="51">
        <f t="shared" si="6"/>
        <v>282432.28619999735</v>
      </c>
      <c r="Q433" s="51">
        <f>ABS(Table_7[[#This Row],[列1]]-Table_7[[#This Row],[Listing Price (USD)]])/Table_7[[#This Row],[Listing Price (USD)]]</f>
        <v>0.40875225055364695</v>
      </c>
      <c r="R433" s="51">
        <f>(Table_7[[#This Row],[列2]]+Q1400)/2</f>
        <v>0.49718933168358764</v>
      </c>
      <c r="S433" s="71"/>
    </row>
    <row r="434" spans="1:19" hidden="1" x14ac:dyDescent="0.45">
      <c r="A434" s="1" t="s">
        <v>179</v>
      </c>
      <c r="B434" s="2">
        <v>455</v>
      </c>
      <c r="C434" s="19">
        <v>44</v>
      </c>
      <c r="D434" s="3" t="s">
        <v>460</v>
      </c>
      <c r="E434" s="2" t="s">
        <v>46</v>
      </c>
      <c r="F434" s="57">
        <v>241725</v>
      </c>
      <c r="G434" s="19">
        <v>2018</v>
      </c>
      <c r="H434" s="45">
        <v>14.37</v>
      </c>
      <c r="I434" s="45">
        <v>7.38</v>
      </c>
      <c r="J434" s="45">
        <v>11000</v>
      </c>
      <c r="K434" s="45">
        <v>1021</v>
      </c>
      <c r="L434" s="45">
        <v>220</v>
      </c>
      <c r="M434" s="27">
        <v>57.472012426685268</v>
      </c>
      <c r="N434" s="27">
        <v>11544.2</v>
      </c>
      <c r="O434" s="27">
        <v>7827.84</v>
      </c>
      <c r="P434" s="51">
        <f t="shared" si="6"/>
        <v>295379.98919999896</v>
      </c>
      <c r="Q434" s="51">
        <f>ABS(Table_7[[#This Row],[列1]]-Table_7[[#This Row],[Listing Price (USD)]])/Table_7[[#This Row],[Listing Price (USD)]]</f>
        <v>0.22196706670803171</v>
      </c>
      <c r="R434" s="51">
        <f>(Table_7[[#This Row],[列2]]+Q1401)/2</f>
        <v>0.19556285152128</v>
      </c>
      <c r="S434" s="71"/>
    </row>
    <row r="435" spans="1:19" hidden="1" x14ac:dyDescent="0.45">
      <c r="A435" s="1" t="s">
        <v>179</v>
      </c>
      <c r="B435" s="2">
        <v>455</v>
      </c>
      <c r="C435" s="19">
        <v>44</v>
      </c>
      <c r="D435" s="3" t="s">
        <v>460</v>
      </c>
      <c r="E435" s="2" t="s">
        <v>178</v>
      </c>
      <c r="F435" s="57">
        <v>278735</v>
      </c>
      <c r="G435" s="19">
        <v>2015</v>
      </c>
      <c r="H435" s="45">
        <v>14.37</v>
      </c>
      <c r="I435" s="45">
        <v>7.38</v>
      </c>
      <c r="J435" s="45">
        <v>11000</v>
      </c>
      <c r="K435" s="45">
        <v>1021</v>
      </c>
      <c r="L435" s="45">
        <v>220</v>
      </c>
      <c r="M435" s="27">
        <v>25.00844888635066</v>
      </c>
      <c r="N435" s="27">
        <v>23538.3</v>
      </c>
      <c r="O435" s="27">
        <v>179.95</v>
      </c>
      <c r="P435" s="51">
        <f t="shared" si="6"/>
        <v>278797.92979999929</v>
      </c>
      <c r="Q435" s="51">
        <f>ABS(Table_7[[#This Row],[列1]]-Table_7[[#This Row],[Listing Price (USD)]])/Table_7[[#This Row],[Listing Price (USD)]]</f>
        <v>2.257692790617792E-4</v>
      </c>
      <c r="R435" s="51">
        <f>(Table_7[[#This Row],[列2]]+Q1402)/2</f>
        <v>0.14390985599963457</v>
      </c>
      <c r="S435" s="71"/>
    </row>
    <row r="436" spans="1:19" hidden="1" x14ac:dyDescent="0.45">
      <c r="A436" s="1" t="s">
        <v>179</v>
      </c>
      <c r="B436" s="2">
        <v>455</v>
      </c>
      <c r="C436" s="19">
        <v>44</v>
      </c>
      <c r="D436" s="3" t="s">
        <v>460</v>
      </c>
      <c r="E436" s="2" t="s">
        <v>31</v>
      </c>
      <c r="F436" s="57">
        <v>264804</v>
      </c>
      <c r="G436" s="19">
        <v>2018</v>
      </c>
      <c r="H436" s="45">
        <v>14.37</v>
      </c>
      <c r="I436" s="45">
        <v>7.38</v>
      </c>
      <c r="J436" s="45">
        <v>11000</v>
      </c>
      <c r="K436" s="45">
        <v>1021</v>
      </c>
      <c r="L436" s="45">
        <v>220</v>
      </c>
      <c r="M436" s="27">
        <v>3889.6688952996215</v>
      </c>
      <c r="N436" s="27">
        <v>33570.800000000003</v>
      </c>
      <c r="O436" s="27">
        <v>34377.89</v>
      </c>
      <c r="P436" s="51">
        <f t="shared" si="6"/>
        <v>336261.35880000069</v>
      </c>
      <c r="Q436" s="51">
        <f>ABS(Table_7[[#This Row],[列1]]-Table_7[[#This Row],[Listing Price (USD)]])/Table_7[[#This Row],[Listing Price (USD)]]</f>
        <v>0.26984999773417578</v>
      </c>
      <c r="R436" s="51">
        <f>(Table_7[[#This Row],[列2]]+Q1403)/2</f>
        <v>0.26349498616979455</v>
      </c>
      <c r="S436" s="71"/>
    </row>
    <row r="437" spans="1:19" hidden="1" x14ac:dyDescent="0.45">
      <c r="A437" s="1" t="s">
        <v>179</v>
      </c>
      <c r="B437" s="2">
        <v>455</v>
      </c>
      <c r="C437" s="19">
        <v>44</v>
      </c>
      <c r="D437" s="3" t="s">
        <v>460</v>
      </c>
      <c r="E437" s="2" t="s">
        <v>502</v>
      </c>
      <c r="F437" s="57">
        <v>338900</v>
      </c>
      <c r="G437" s="19">
        <v>2017</v>
      </c>
      <c r="H437" s="45">
        <v>14.37</v>
      </c>
      <c r="I437" s="45">
        <v>7.38</v>
      </c>
      <c r="J437" s="45">
        <v>11000</v>
      </c>
      <c r="K437" s="45">
        <v>1021</v>
      </c>
      <c r="L437" s="45">
        <v>220</v>
      </c>
      <c r="M437" s="27">
        <v>425.85228192812104</v>
      </c>
      <c r="N437" s="27">
        <v>30019.56</v>
      </c>
      <c r="O437" s="27">
        <v>1758.95</v>
      </c>
      <c r="P437" s="51">
        <f t="shared" si="6"/>
        <v>316722.5543599978</v>
      </c>
      <c r="Q437" s="51">
        <f>ABS(Table_7[[#This Row],[列1]]-Table_7[[#This Row],[Listing Price (USD)]])/Table_7[[#This Row],[Listing Price (USD)]]</f>
        <v>6.5439497314848633E-2</v>
      </c>
      <c r="R437" s="51">
        <f>(Table_7[[#This Row],[列2]]+Q1404)/2</f>
        <v>4.3314892329663082E-2</v>
      </c>
      <c r="S437" s="71"/>
    </row>
    <row r="438" spans="1:19" hidden="1" x14ac:dyDescent="0.45">
      <c r="A438" s="1" t="s">
        <v>179</v>
      </c>
      <c r="B438" s="2">
        <v>455</v>
      </c>
      <c r="C438" s="19">
        <v>44</v>
      </c>
      <c r="D438" s="3" t="s">
        <v>460</v>
      </c>
      <c r="E438" s="2" t="s">
        <v>35</v>
      </c>
      <c r="F438" s="57">
        <v>340115</v>
      </c>
      <c r="G438" s="19">
        <v>2016</v>
      </c>
      <c r="H438" s="45">
        <v>14.37</v>
      </c>
      <c r="I438" s="45">
        <v>7.38</v>
      </c>
      <c r="J438" s="45">
        <v>11000</v>
      </c>
      <c r="K438" s="45">
        <v>1021</v>
      </c>
      <c r="L438" s="45">
        <v>220</v>
      </c>
      <c r="M438" s="27">
        <v>1896.75530151814</v>
      </c>
      <c r="N438" s="27">
        <v>24592.6</v>
      </c>
      <c r="O438" s="27">
        <v>42421.33</v>
      </c>
      <c r="P438" s="51">
        <f t="shared" si="6"/>
        <v>293702.41360000073</v>
      </c>
      <c r="Q438" s="51">
        <f>ABS(Table_7[[#This Row],[列1]]-Table_7[[#This Row],[Listing Price (USD)]])/Table_7[[#This Row],[Listing Price (USD)]]</f>
        <v>0.13646145097981352</v>
      </c>
      <c r="R438" s="51">
        <f>(Table_7[[#This Row],[列2]]+Q1405)/2</f>
        <v>0.17211776377596161</v>
      </c>
      <c r="S438" s="71"/>
    </row>
    <row r="439" spans="1:19" hidden="1" x14ac:dyDescent="0.45">
      <c r="A439" s="1" t="s">
        <v>179</v>
      </c>
      <c r="B439" s="2">
        <v>455</v>
      </c>
      <c r="C439" s="19">
        <v>44</v>
      </c>
      <c r="D439" s="3" t="s">
        <v>460</v>
      </c>
      <c r="E439" s="2" t="s">
        <v>35</v>
      </c>
      <c r="F439" s="57">
        <v>297601</v>
      </c>
      <c r="G439" s="19">
        <v>2016</v>
      </c>
      <c r="H439" s="45">
        <v>14.37</v>
      </c>
      <c r="I439" s="45">
        <v>7.38</v>
      </c>
      <c r="J439" s="45">
        <v>11000</v>
      </c>
      <c r="K439" s="45">
        <v>1021</v>
      </c>
      <c r="L439" s="45">
        <v>220</v>
      </c>
      <c r="M439" s="27">
        <v>1896.75530151814</v>
      </c>
      <c r="N439" s="27">
        <v>24592.6</v>
      </c>
      <c r="O439" s="27">
        <v>42421.33</v>
      </c>
      <c r="P439" s="51">
        <f t="shared" si="6"/>
        <v>293702.41360000073</v>
      </c>
      <c r="Q439" s="51">
        <f>ABS(Table_7[[#This Row],[列1]]-Table_7[[#This Row],[Listing Price (USD)]])/Table_7[[#This Row],[Listing Price (USD)]]</f>
        <v>1.31000446907076E-2</v>
      </c>
      <c r="R439" s="51">
        <f>(Table_7[[#This Row],[列2]]+Q1406)/2</f>
        <v>0.13376659699740148</v>
      </c>
      <c r="S439" s="71"/>
    </row>
    <row r="440" spans="1:19" hidden="1" x14ac:dyDescent="0.45">
      <c r="A440" s="1" t="s">
        <v>179</v>
      </c>
      <c r="B440" s="2">
        <v>455</v>
      </c>
      <c r="C440" s="19">
        <v>44</v>
      </c>
      <c r="D440" s="3" t="s">
        <v>460</v>
      </c>
      <c r="E440" s="2" t="s">
        <v>15</v>
      </c>
      <c r="F440" s="57">
        <v>321895</v>
      </c>
      <c r="G440" s="19">
        <v>2017</v>
      </c>
      <c r="H440" s="45">
        <v>14.37</v>
      </c>
      <c r="I440" s="45">
        <v>7.38</v>
      </c>
      <c r="J440" s="45">
        <v>11000</v>
      </c>
      <c r="K440" s="45">
        <v>1021</v>
      </c>
      <c r="L440" s="45">
        <v>220</v>
      </c>
      <c r="M440" s="27">
        <v>1276.9626856482525</v>
      </c>
      <c r="N440" s="27">
        <v>21333.9</v>
      </c>
      <c r="O440" s="27">
        <v>4753.54</v>
      </c>
      <c r="P440" s="51">
        <f t="shared" si="6"/>
        <v>300601.96939999907</v>
      </c>
      <c r="Q440" s="51">
        <f>ABS(Table_7[[#This Row],[列1]]-Table_7[[#This Row],[Listing Price (USD)]])/Table_7[[#This Row],[Listing Price (USD)]]</f>
        <v>6.614899454791448E-2</v>
      </c>
      <c r="R440" s="51">
        <f>(Table_7[[#This Row],[列2]]+Q1407)/2</f>
        <v>7.0295803334559481E-2</v>
      </c>
      <c r="S440" s="71"/>
    </row>
    <row r="441" spans="1:19" hidden="1" x14ac:dyDescent="0.45">
      <c r="A441" s="1" t="s">
        <v>179</v>
      </c>
      <c r="B441" s="2">
        <v>455</v>
      </c>
      <c r="C441" s="19">
        <v>44</v>
      </c>
      <c r="D441" s="3" t="s">
        <v>460</v>
      </c>
      <c r="E441" s="2" t="s">
        <v>15</v>
      </c>
      <c r="F441" s="57">
        <v>297560</v>
      </c>
      <c r="G441" s="19">
        <v>2017</v>
      </c>
      <c r="H441" s="45">
        <v>14.37</v>
      </c>
      <c r="I441" s="45">
        <v>7.38</v>
      </c>
      <c r="J441" s="45">
        <v>11000</v>
      </c>
      <c r="K441" s="45">
        <v>1021</v>
      </c>
      <c r="L441" s="45">
        <v>220</v>
      </c>
      <c r="M441" s="27">
        <v>1276.9626856482525</v>
      </c>
      <c r="N441" s="27">
        <v>21333.9</v>
      </c>
      <c r="O441" s="27">
        <v>4753.54</v>
      </c>
      <c r="P441" s="51">
        <f t="shared" si="6"/>
        <v>300601.96939999907</v>
      </c>
      <c r="Q441" s="51">
        <f>ABS(Table_7[[#This Row],[列1]]-Table_7[[#This Row],[Listing Price (USD)]])/Table_7[[#This Row],[Listing Price (USD)]]</f>
        <v>1.0223045436211421E-2</v>
      </c>
      <c r="R441" s="51">
        <f>(Table_7[[#This Row],[列2]]+Q1408)/2</f>
        <v>0.13689520314336942</v>
      </c>
      <c r="S441" s="71"/>
    </row>
    <row r="442" spans="1:19" hidden="1" x14ac:dyDescent="0.45">
      <c r="A442" s="1" t="s">
        <v>179</v>
      </c>
      <c r="B442" s="2">
        <v>455</v>
      </c>
      <c r="C442" s="19">
        <v>44</v>
      </c>
      <c r="D442" s="3" t="s">
        <v>460</v>
      </c>
      <c r="E442" s="2" t="s">
        <v>15</v>
      </c>
      <c r="F442" s="57">
        <v>291487</v>
      </c>
      <c r="G442" s="19">
        <v>2018</v>
      </c>
      <c r="H442" s="45">
        <v>14.37</v>
      </c>
      <c r="I442" s="45">
        <v>7.38</v>
      </c>
      <c r="J442" s="45">
        <v>11000</v>
      </c>
      <c r="K442" s="45">
        <v>1021</v>
      </c>
      <c r="L442" s="45">
        <v>220</v>
      </c>
      <c r="M442" s="27">
        <v>1276.9626856482525</v>
      </c>
      <c r="N442" s="27">
        <v>21333.9</v>
      </c>
      <c r="O442" s="27">
        <v>4753.54</v>
      </c>
      <c r="P442" s="51">
        <f t="shared" si="6"/>
        <v>313549.67240000068</v>
      </c>
      <c r="Q442" s="51">
        <f>ABS(Table_7[[#This Row],[列1]]-Table_7[[#This Row],[Listing Price (USD)]])/Table_7[[#This Row],[Listing Price (USD)]]</f>
        <v>7.5690073313735021E-2</v>
      </c>
      <c r="R442" s="51">
        <f>(Table_7[[#This Row],[列2]]+Q1409)/2</f>
        <v>0.1066338711892392</v>
      </c>
      <c r="S442" s="71"/>
    </row>
    <row r="443" spans="1:19" hidden="1" x14ac:dyDescent="0.45">
      <c r="A443" s="1" t="s">
        <v>179</v>
      </c>
      <c r="B443" s="2">
        <v>455</v>
      </c>
      <c r="C443" s="19">
        <v>44</v>
      </c>
      <c r="D443" s="3" t="s">
        <v>460</v>
      </c>
      <c r="E443" s="2" t="s">
        <v>76</v>
      </c>
      <c r="F443" s="57">
        <v>291487</v>
      </c>
      <c r="G443" s="19">
        <v>2017</v>
      </c>
      <c r="H443" s="45">
        <v>14.37</v>
      </c>
      <c r="I443" s="45">
        <v>7.38</v>
      </c>
      <c r="J443" s="45">
        <v>11000</v>
      </c>
      <c r="K443" s="45">
        <v>1021</v>
      </c>
      <c r="L443" s="45">
        <v>220</v>
      </c>
      <c r="M443" s="27">
        <v>720.28936833319096</v>
      </c>
      <c r="N443" s="27">
        <v>6140.9</v>
      </c>
      <c r="O443" s="27">
        <v>2659.28</v>
      </c>
      <c r="P443" s="51">
        <f t="shared" si="6"/>
        <v>272403.7613999985</v>
      </c>
      <c r="Q443" s="51">
        <f>ABS(Table_7[[#This Row],[列1]]-Table_7[[#This Row],[Listing Price (USD)]])/Table_7[[#This Row],[Listing Price (USD)]]</f>
        <v>6.5468575270943463E-2</v>
      </c>
      <c r="R443" s="51">
        <f>(Table_7[[#This Row],[列2]]+Q1410)/2</f>
        <v>8.1337356193956975E-2</v>
      </c>
      <c r="S443" s="71"/>
    </row>
    <row r="444" spans="1:19" hidden="1" x14ac:dyDescent="0.45">
      <c r="A444" s="1" t="s">
        <v>179</v>
      </c>
      <c r="B444" s="3">
        <v>455</v>
      </c>
      <c r="C444" s="19">
        <v>44</v>
      </c>
      <c r="D444" s="3" t="s">
        <v>459</v>
      </c>
      <c r="E444" s="2" t="s">
        <v>479</v>
      </c>
      <c r="F444" s="57">
        <v>329500</v>
      </c>
      <c r="G444" s="19">
        <v>2017</v>
      </c>
      <c r="H444" s="45">
        <v>14.37</v>
      </c>
      <c r="I444" s="45">
        <v>7.38</v>
      </c>
      <c r="J444" s="45">
        <v>11000</v>
      </c>
      <c r="K444" s="45">
        <v>1021</v>
      </c>
      <c r="L444" s="45">
        <v>220</v>
      </c>
      <c r="M444" s="27">
        <v>41.0931</v>
      </c>
      <c r="N444" s="27">
        <v>43658</v>
      </c>
      <c r="O444" s="27">
        <v>15144.94</v>
      </c>
      <c r="P444" s="51">
        <f t="shared" si="6"/>
        <v>342035.49899999722</v>
      </c>
      <c r="Q444" s="51">
        <f>ABS(Table_7[[#This Row],[列1]]-Table_7[[#This Row],[Listing Price (USD)]])/Table_7[[#This Row],[Listing Price (USD)]]</f>
        <v>3.8044003034892922E-2</v>
      </c>
      <c r="R444" s="51">
        <f>(Table_7[[#This Row],[列2]]+Q1411)/2</f>
        <v>9.8508913282141355E-2</v>
      </c>
      <c r="S444" s="71"/>
    </row>
    <row r="445" spans="1:19" hidden="1" x14ac:dyDescent="0.45">
      <c r="A445" s="1" t="s">
        <v>135</v>
      </c>
      <c r="B445" s="2">
        <v>460</v>
      </c>
      <c r="C445" s="19">
        <v>46</v>
      </c>
      <c r="D445" s="3" t="s">
        <v>460</v>
      </c>
      <c r="E445" s="2" t="s">
        <v>46</v>
      </c>
      <c r="F445" s="57">
        <v>204121</v>
      </c>
      <c r="G445" s="19">
        <v>2016</v>
      </c>
      <c r="H445" s="44">
        <v>14.76</v>
      </c>
      <c r="I445" s="44">
        <v>7.22</v>
      </c>
      <c r="J445" s="44">
        <v>10760</v>
      </c>
      <c r="K445" s="44">
        <v>1073</v>
      </c>
      <c r="L445" s="44">
        <v>250</v>
      </c>
      <c r="M445" s="27">
        <v>57.472012426685268</v>
      </c>
      <c r="N445" s="27">
        <v>11544.2</v>
      </c>
      <c r="O445" s="27">
        <v>7827.84</v>
      </c>
      <c r="P445" s="51">
        <f t="shared" si="6"/>
        <v>264027.22320000007</v>
      </c>
      <c r="Q445" s="51">
        <f>ABS(Table_7[[#This Row],[列1]]-Table_7[[#This Row],[Listing Price (USD)]])/Table_7[[#This Row],[Listing Price (USD)]]</f>
        <v>0.29348388063942499</v>
      </c>
      <c r="R445" s="51">
        <f>(Table_7[[#This Row],[列2]]+Q1412)/2</f>
        <v>0.26413600846517105</v>
      </c>
      <c r="S445" s="71"/>
    </row>
    <row r="446" spans="1:19" hidden="1" x14ac:dyDescent="0.45">
      <c r="A446" s="1" t="s">
        <v>135</v>
      </c>
      <c r="B446" s="2">
        <v>460</v>
      </c>
      <c r="C446" s="19">
        <v>46</v>
      </c>
      <c r="D446" s="3" t="s">
        <v>460</v>
      </c>
      <c r="E446" s="2" t="s">
        <v>46</v>
      </c>
      <c r="F446" s="57">
        <v>172531</v>
      </c>
      <c r="G446" s="19">
        <v>2016</v>
      </c>
      <c r="H446" s="44">
        <v>14.76</v>
      </c>
      <c r="I446" s="44">
        <v>7.22</v>
      </c>
      <c r="J446" s="44">
        <v>10760</v>
      </c>
      <c r="K446" s="44">
        <v>1073</v>
      </c>
      <c r="L446" s="44">
        <v>250</v>
      </c>
      <c r="M446" s="27">
        <v>57.472012426685268</v>
      </c>
      <c r="N446" s="27">
        <v>11544.2</v>
      </c>
      <c r="O446" s="27">
        <v>7827.84</v>
      </c>
      <c r="P446" s="51">
        <f t="shared" si="6"/>
        <v>264027.22320000007</v>
      </c>
      <c r="Q446" s="51">
        <f>ABS(Table_7[[#This Row],[列1]]-Table_7[[#This Row],[Listing Price (USD)]])/Table_7[[#This Row],[Listing Price (USD)]]</f>
        <v>0.53031758466594447</v>
      </c>
      <c r="R446" s="51">
        <f>(Table_7[[#This Row],[列2]]+Q1413)/2</f>
        <v>0.50496654060086532</v>
      </c>
      <c r="S446" s="71"/>
    </row>
    <row r="447" spans="1:19" hidden="1" x14ac:dyDescent="0.45">
      <c r="A447" s="1" t="s">
        <v>135</v>
      </c>
      <c r="B447" s="2">
        <v>460</v>
      </c>
      <c r="C447" s="19">
        <v>46</v>
      </c>
      <c r="D447" s="3" t="s">
        <v>460</v>
      </c>
      <c r="E447" s="2" t="s">
        <v>35</v>
      </c>
      <c r="F447" s="57">
        <v>208720</v>
      </c>
      <c r="G447" s="19">
        <v>2016</v>
      </c>
      <c r="H447" s="44">
        <v>14.76</v>
      </c>
      <c r="I447" s="44">
        <v>7.22</v>
      </c>
      <c r="J447" s="44">
        <v>10760</v>
      </c>
      <c r="K447" s="44">
        <v>1073</v>
      </c>
      <c r="L447" s="44">
        <v>250</v>
      </c>
      <c r="M447" s="27">
        <v>1896.7553015181375</v>
      </c>
      <c r="N447" s="27">
        <v>24592.6</v>
      </c>
      <c r="O447" s="27">
        <v>42421.33</v>
      </c>
      <c r="P447" s="51">
        <f t="shared" si="6"/>
        <v>288245.05360000132</v>
      </c>
      <c r="Q447" s="51">
        <f>ABS(Table_7[[#This Row],[列1]]-Table_7[[#This Row],[Listing Price (USD)]])/Table_7[[#This Row],[Listing Price (USD)]]</f>
        <v>0.38101309697202629</v>
      </c>
      <c r="R447" s="51">
        <f>(Table_7[[#This Row],[列2]]+Q1414)/2</f>
        <v>0.21854287553003929</v>
      </c>
      <c r="S447" s="71"/>
    </row>
    <row r="448" spans="1:19" hidden="1" x14ac:dyDescent="0.45">
      <c r="A448" s="1" t="s">
        <v>135</v>
      </c>
      <c r="B448" s="2">
        <v>460</v>
      </c>
      <c r="C448" s="19">
        <v>46</v>
      </c>
      <c r="D448" s="3" t="s">
        <v>460</v>
      </c>
      <c r="E448" s="2" t="s">
        <v>35</v>
      </c>
      <c r="F448" s="57">
        <v>207713</v>
      </c>
      <c r="G448" s="19">
        <v>2016</v>
      </c>
      <c r="H448" s="44">
        <v>14.76</v>
      </c>
      <c r="I448" s="44">
        <v>7.22</v>
      </c>
      <c r="J448" s="44">
        <v>10760</v>
      </c>
      <c r="K448" s="44">
        <v>1073</v>
      </c>
      <c r="L448" s="44">
        <v>250</v>
      </c>
      <c r="M448" s="27">
        <v>1896.7553015181375</v>
      </c>
      <c r="N448" s="27">
        <v>24592.6</v>
      </c>
      <c r="O448" s="27">
        <v>42421.33</v>
      </c>
      <c r="P448" s="51">
        <f t="shared" si="6"/>
        <v>288245.05360000132</v>
      </c>
      <c r="Q448" s="51">
        <f>ABS(Table_7[[#This Row],[列1]]-Table_7[[#This Row],[Listing Price (USD)]])/Table_7[[#This Row],[Listing Price (USD)]]</f>
        <v>0.38770829750666219</v>
      </c>
      <c r="R448" s="51">
        <f>(Table_7[[#This Row],[列2]]+Q1415)/2</f>
        <v>0.42003959690302828</v>
      </c>
      <c r="S448" s="71"/>
    </row>
    <row r="449" spans="1:19" hidden="1" x14ac:dyDescent="0.45">
      <c r="A449" s="1" t="s">
        <v>135</v>
      </c>
      <c r="B449" s="2">
        <v>460</v>
      </c>
      <c r="C449" s="19">
        <v>46</v>
      </c>
      <c r="D449" s="3" t="s">
        <v>460</v>
      </c>
      <c r="E449" s="2" t="s">
        <v>35</v>
      </c>
      <c r="F449" s="57">
        <v>264804</v>
      </c>
      <c r="G449" s="19">
        <v>2017</v>
      </c>
      <c r="H449" s="44">
        <v>14.76</v>
      </c>
      <c r="I449" s="44">
        <v>7.22</v>
      </c>
      <c r="J449" s="44">
        <v>10760</v>
      </c>
      <c r="K449" s="44">
        <v>1073</v>
      </c>
      <c r="L449" s="44">
        <v>250</v>
      </c>
      <c r="M449" s="27">
        <v>1896.7553015181375</v>
      </c>
      <c r="N449" s="27">
        <v>24592.6</v>
      </c>
      <c r="O449" s="27">
        <v>42421.33</v>
      </c>
      <c r="P449" s="51">
        <f t="shared" si="6"/>
        <v>301192.75659999921</v>
      </c>
      <c r="Q449" s="51">
        <f>ABS(Table_7[[#This Row],[列1]]-Table_7[[#This Row],[Listing Price (USD)]])/Table_7[[#This Row],[Listing Price (USD)]]</f>
        <v>0.13741769988368457</v>
      </c>
      <c r="R449" s="51">
        <f>(Table_7[[#This Row],[列2]]+Q1416)/2</f>
        <v>0.51833769324063972</v>
      </c>
      <c r="S449" s="71"/>
    </row>
    <row r="450" spans="1:19" hidden="1" x14ac:dyDescent="0.45">
      <c r="A450" s="1" t="s">
        <v>135</v>
      </c>
      <c r="B450" s="2">
        <v>460</v>
      </c>
      <c r="C450" s="19">
        <v>46</v>
      </c>
      <c r="D450" s="3" t="s">
        <v>460</v>
      </c>
      <c r="E450" s="2" t="s">
        <v>35</v>
      </c>
      <c r="F450" s="57">
        <v>321895</v>
      </c>
      <c r="G450" s="19">
        <v>2019</v>
      </c>
      <c r="H450" s="44">
        <v>14.76</v>
      </c>
      <c r="I450" s="44">
        <v>7.22</v>
      </c>
      <c r="J450" s="44">
        <v>10760</v>
      </c>
      <c r="K450" s="44">
        <v>1073</v>
      </c>
      <c r="L450" s="44">
        <v>250</v>
      </c>
      <c r="M450" s="27">
        <v>1896.7553015181375</v>
      </c>
      <c r="N450" s="27">
        <v>24592.6</v>
      </c>
      <c r="O450" s="27">
        <v>42421.33</v>
      </c>
      <c r="P450" s="51">
        <f t="shared" ref="P450:P513" si="7">J450*22.739+12947.703*G450+1.856*N450-26169390+64750.3</f>
        <v>327088.16260000243</v>
      </c>
      <c r="Q450" s="51">
        <f>ABS(Table_7[[#This Row],[列1]]-Table_7[[#This Row],[Listing Price (USD)]])/Table_7[[#This Row],[Listing Price (USD)]]</f>
        <v>1.6133094953330825E-2</v>
      </c>
      <c r="R450" s="51">
        <f>(Table_7[[#This Row],[列2]]+Q1417)/2</f>
        <v>0.20703243586375997</v>
      </c>
      <c r="S450" s="71"/>
    </row>
    <row r="451" spans="1:19" hidden="1" x14ac:dyDescent="0.45">
      <c r="A451" s="1" t="s">
        <v>135</v>
      </c>
      <c r="B451" s="2">
        <v>460</v>
      </c>
      <c r="C451" s="19">
        <v>46</v>
      </c>
      <c r="D451" s="3" t="s">
        <v>460</v>
      </c>
      <c r="E451" s="2" t="s">
        <v>15</v>
      </c>
      <c r="F451" s="57">
        <v>206377</v>
      </c>
      <c r="G451" s="19">
        <v>2016</v>
      </c>
      <c r="H451" s="44">
        <v>14.76</v>
      </c>
      <c r="I451" s="44">
        <v>7.22</v>
      </c>
      <c r="J451" s="44">
        <v>10760</v>
      </c>
      <c r="K451" s="44">
        <v>1073</v>
      </c>
      <c r="L451" s="44">
        <v>250</v>
      </c>
      <c r="M451" s="27">
        <v>1276.9626856482525</v>
      </c>
      <c r="N451" s="27">
        <v>21333.9</v>
      </c>
      <c r="O451" s="27">
        <v>4753.54</v>
      </c>
      <c r="P451" s="51">
        <f t="shared" si="7"/>
        <v>282196.90640000178</v>
      </c>
      <c r="Q451" s="51">
        <f>ABS(Table_7[[#This Row],[列1]]-Table_7[[#This Row],[Listing Price (USD)]])/Table_7[[#This Row],[Listing Price (USD)]]</f>
        <v>0.36738544702172132</v>
      </c>
      <c r="R451" s="51">
        <f>(Table_7[[#This Row],[列2]]+Q1418)/2</f>
        <v>0.46311511703603803</v>
      </c>
      <c r="S451" s="71"/>
    </row>
    <row r="452" spans="1:19" hidden="1" x14ac:dyDescent="0.45">
      <c r="A452" s="1" t="s">
        <v>135</v>
      </c>
      <c r="B452" s="3">
        <v>460</v>
      </c>
      <c r="C452" s="19">
        <v>46</v>
      </c>
      <c r="D452" s="3" t="s">
        <v>459</v>
      </c>
      <c r="E452" s="2" t="s">
        <v>464</v>
      </c>
      <c r="F452" s="57">
        <v>469000</v>
      </c>
      <c r="G452" s="19">
        <v>2019</v>
      </c>
      <c r="H452" s="44">
        <v>14.76</v>
      </c>
      <c r="I452" s="44">
        <v>7.22</v>
      </c>
      <c r="J452" s="44">
        <v>10760</v>
      </c>
      <c r="K452" s="44">
        <v>1073</v>
      </c>
      <c r="L452" s="44">
        <v>250</v>
      </c>
      <c r="M452" s="27">
        <v>3020.1734000000001</v>
      </c>
      <c r="N452" s="27">
        <v>46802</v>
      </c>
      <c r="O452" s="27">
        <v>122950</v>
      </c>
      <c r="P452" s="51">
        <f t="shared" si="7"/>
        <v>368308.8089999996</v>
      </c>
      <c r="Q452" s="51">
        <f>ABS(Table_7[[#This Row],[列1]]-Table_7[[#This Row],[Listing Price (USD)]])/Table_7[[#This Row],[Listing Price (USD)]]</f>
        <v>0.21469337100213304</v>
      </c>
      <c r="R452" s="51">
        <f>(Table_7[[#This Row],[列2]]+Q1419)/2</f>
        <v>0.3294445735513839</v>
      </c>
      <c r="S452" s="71"/>
    </row>
    <row r="453" spans="1:19" hidden="1" x14ac:dyDescent="0.45">
      <c r="A453" s="1" t="s">
        <v>179</v>
      </c>
      <c r="B453" s="2">
        <v>461</v>
      </c>
      <c r="C453" s="19">
        <v>46</v>
      </c>
      <c r="D453" s="3" t="s">
        <v>460</v>
      </c>
      <c r="E453" s="2" t="s">
        <v>3</v>
      </c>
      <c r="F453" s="57">
        <v>303674</v>
      </c>
      <c r="G453" s="19">
        <v>2005</v>
      </c>
      <c r="H453" s="45">
        <v>14.8</v>
      </c>
      <c r="I453" s="45">
        <v>8.6</v>
      </c>
      <c r="J453" s="45">
        <v>11900</v>
      </c>
      <c r="K453" s="45">
        <v>1247</v>
      </c>
      <c r="L453" s="45">
        <v>250</v>
      </c>
      <c r="M453" s="27">
        <v>2639.0087016482562</v>
      </c>
      <c r="N453" s="27">
        <v>30468.7</v>
      </c>
      <c r="O453" s="27">
        <v>62827.83</v>
      </c>
      <c r="P453" s="51">
        <f t="shared" si="7"/>
        <v>182648.82220000325</v>
      </c>
      <c r="Q453" s="51">
        <f>ABS(Table_7[[#This Row],[列1]]-Table_7[[#This Row],[Listing Price (USD)]])/Table_7[[#This Row],[Listing Price (USD)]]</f>
        <v>0.3985365154738198</v>
      </c>
      <c r="R453" s="51">
        <f>(Table_7[[#This Row],[列2]]+Q1420)/2</f>
        <v>0.46982909129396</v>
      </c>
      <c r="S453" s="71"/>
    </row>
    <row r="454" spans="1:19" hidden="1" x14ac:dyDescent="0.45">
      <c r="A454" s="1" t="s">
        <v>179</v>
      </c>
      <c r="B454" s="2">
        <v>461</v>
      </c>
      <c r="C454" s="19">
        <v>46</v>
      </c>
      <c r="D454" s="3" t="s">
        <v>460</v>
      </c>
      <c r="E454" s="2" t="s">
        <v>3</v>
      </c>
      <c r="F454" s="57">
        <v>200425</v>
      </c>
      <c r="G454" s="19">
        <v>2006</v>
      </c>
      <c r="H454" s="45">
        <v>14.8</v>
      </c>
      <c r="I454" s="45">
        <v>8.6</v>
      </c>
      <c r="J454" s="45">
        <v>11900</v>
      </c>
      <c r="K454" s="45">
        <v>1247</v>
      </c>
      <c r="L454" s="45">
        <v>250</v>
      </c>
      <c r="M454" s="27">
        <v>2639.0087016482562</v>
      </c>
      <c r="N454" s="27">
        <v>30468.7</v>
      </c>
      <c r="O454" s="27">
        <v>62827.83</v>
      </c>
      <c r="P454" s="51">
        <f t="shared" si="7"/>
        <v>195596.52520000114</v>
      </c>
      <c r="Q454" s="51">
        <f>ABS(Table_7[[#This Row],[列1]]-Table_7[[#This Row],[Listing Price (USD)]])/Table_7[[#This Row],[Listing Price (USD)]]</f>
        <v>2.4091180241980099E-2</v>
      </c>
      <c r="R454" s="51">
        <f>(Table_7[[#This Row],[列2]]+Q1421)/2</f>
        <v>0.27011562793466798</v>
      </c>
      <c r="S454" s="71"/>
    </row>
    <row r="455" spans="1:19" hidden="1" x14ac:dyDescent="0.45">
      <c r="A455" s="1" t="s">
        <v>179</v>
      </c>
      <c r="B455" s="2">
        <v>461</v>
      </c>
      <c r="C455" s="19">
        <v>46</v>
      </c>
      <c r="D455" s="3" t="s">
        <v>460</v>
      </c>
      <c r="E455" s="2" t="s">
        <v>31</v>
      </c>
      <c r="F455" s="57">
        <v>132436</v>
      </c>
      <c r="G455" s="19">
        <v>2005</v>
      </c>
      <c r="H455" s="45">
        <v>14.8</v>
      </c>
      <c r="I455" s="45">
        <v>8.6</v>
      </c>
      <c r="J455" s="45">
        <v>11900</v>
      </c>
      <c r="K455" s="45">
        <v>1247</v>
      </c>
      <c r="L455" s="45">
        <v>250</v>
      </c>
      <c r="M455" s="27">
        <v>3889.6688952996215</v>
      </c>
      <c r="N455" s="27">
        <v>33570.800000000003</v>
      </c>
      <c r="O455" s="27">
        <v>34377.89</v>
      </c>
      <c r="P455" s="51">
        <f t="shared" si="7"/>
        <v>188406.31980000361</v>
      </c>
      <c r="Q455" s="51">
        <f>ABS(Table_7[[#This Row],[列1]]-Table_7[[#This Row],[Listing Price (USD)]])/Table_7[[#This Row],[Listing Price (USD)]]</f>
        <v>0.42262164215170805</v>
      </c>
      <c r="R455" s="51">
        <f>(Table_7[[#This Row],[列2]]+Q1422)/2</f>
        <v>0.31999924553629377</v>
      </c>
      <c r="S455" s="71"/>
    </row>
    <row r="456" spans="1:19" hidden="1" x14ac:dyDescent="0.45">
      <c r="A456" s="1" t="s">
        <v>179</v>
      </c>
      <c r="B456" s="2">
        <v>461</v>
      </c>
      <c r="C456" s="19">
        <v>46</v>
      </c>
      <c r="D456" s="3" t="s">
        <v>460</v>
      </c>
      <c r="E456" s="2" t="s">
        <v>35</v>
      </c>
      <c r="F456" s="57">
        <v>194351</v>
      </c>
      <c r="G456" s="19">
        <v>2006</v>
      </c>
      <c r="H456" s="45">
        <v>14.8</v>
      </c>
      <c r="I456" s="45">
        <v>8.6</v>
      </c>
      <c r="J456" s="45">
        <v>11900</v>
      </c>
      <c r="K456" s="45">
        <v>1247</v>
      </c>
      <c r="L456" s="45">
        <v>250</v>
      </c>
      <c r="M456" s="27">
        <v>1896.75530151814</v>
      </c>
      <c r="N456" s="27">
        <v>24592.6</v>
      </c>
      <c r="O456" s="27">
        <v>42421.33</v>
      </c>
      <c r="P456" s="51">
        <f t="shared" si="7"/>
        <v>184690.48360000103</v>
      </c>
      <c r="Q456" s="51">
        <f>ABS(Table_7[[#This Row],[列1]]-Table_7[[#This Row],[Listing Price (USD)]])/Table_7[[#This Row],[Listing Price (USD)]]</f>
        <v>4.9706543315953991E-2</v>
      </c>
      <c r="R456" s="51">
        <f>(Table_7[[#This Row],[列2]]+Q1423)/2</f>
        <v>8.952234275478077E-2</v>
      </c>
      <c r="S456" s="71"/>
    </row>
    <row r="457" spans="1:19" hidden="1" x14ac:dyDescent="0.45">
      <c r="A457" s="1" t="s">
        <v>179</v>
      </c>
      <c r="B457" s="2">
        <v>461</v>
      </c>
      <c r="C457" s="19">
        <v>46</v>
      </c>
      <c r="D457" s="3" t="s">
        <v>460</v>
      </c>
      <c r="E457" s="2" t="s">
        <v>35</v>
      </c>
      <c r="F457" s="57">
        <v>162769</v>
      </c>
      <c r="G457" s="19">
        <v>2006</v>
      </c>
      <c r="H457" s="45">
        <v>14.8</v>
      </c>
      <c r="I457" s="45">
        <v>8.6</v>
      </c>
      <c r="J457" s="45">
        <v>11900</v>
      </c>
      <c r="K457" s="45">
        <v>1247</v>
      </c>
      <c r="L457" s="45">
        <v>250</v>
      </c>
      <c r="M457" s="27">
        <v>1896.75530151814</v>
      </c>
      <c r="N457" s="27">
        <v>24592.6</v>
      </c>
      <c r="O457" s="27">
        <v>42421.33</v>
      </c>
      <c r="P457" s="51">
        <f t="shared" si="7"/>
        <v>184690.48360000103</v>
      </c>
      <c r="Q457" s="51">
        <f>ABS(Table_7[[#This Row],[列1]]-Table_7[[#This Row],[Listing Price (USD)]])/Table_7[[#This Row],[Listing Price (USD)]]</f>
        <v>0.13467849283340824</v>
      </c>
      <c r="R457" s="51">
        <f>(Table_7[[#This Row],[列2]]+Q1424)/2</f>
        <v>0.21944608787790454</v>
      </c>
      <c r="S457" s="71"/>
    </row>
    <row r="458" spans="1:19" hidden="1" x14ac:dyDescent="0.45">
      <c r="A458" s="1" t="s">
        <v>179</v>
      </c>
      <c r="B458" s="2">
        <v>461</v>
      </c>
      <c r="C458" s="19">
        <v>46</v>
      </c>
      <c r="D458" s="3" t="s">
        <v>460</v>
      </c>
      <c r="E458" s="2" t="s">
        <v>35</v>
      </c>
      <c r="F458" s="57">
        <v>143371</v>
      </c>
      <c r="G458" s="19">
        <v>2006</v>
      </c>
      <c r="H458" s="45">
        <v>14.8</v>
      </c>
      <c r="I458" s="45">
        <v>8.6</v>
      </c>
      <c r="J458" s="45">
        <v>11900</v>
      </c>
      <c r="K458" s="45">
        <v>1247</v>
      </c>
      <c r="L458" s="45">
        <v>250</v>
      </c>
      <c r="M458" s="27">
        <v>1896.75530151814</v>
      </c>
      <c r="N458" s="27">
        <v>24592.6</v>
      </c>
      <c r="O458" s="27">
        <v>42421.33</v>
      </c>
      <c r="P458" s="51">
        <f t="shared" si="7"/>
        <v>184690.48360000103</v>
      </c>
      <c r="Q458" s="51">
        <f>ABS(Table_7[[#This Row],[列1]]-Table_7[[#This Row],[Listing Price (USD)]])/Table_7[[#This Row],[Listing Price (USD)]]</f>
        <v>0.28819973076843314</v>
      </c>
      <c r="R458" s="51">
        <f>(Table_7[[#This Row],[列2]]+Q1425)/2</f>
        <v>0.16049561420049402</v>
      </c>
      <c r="S458" s="71"/>
    </row>
    <row r="459" spans="1:19" hidden="1" x14ac:dyDescent="0.45">
      <c r="A459" s="1" t="s">
        <v>179</v>
      </c>
      <c r="B459" s="2">
        <v>461</v>
      </c>
      <c r="C459" s="19">
        <v>46</v>
      </c>
      <c r="D459" s="3" t="s">
        <v>460</v>
      </c>
      <c r="E459" s="2" t="s">
        <v>35</v>
      </c>
      <c r="F459" s="57">
        <v>143371</v>
      </c>
      <c r="G459" s="19">
        <v>2006</v>
      </c>
      <c r="H459" s="45">
        <v>14.8</v>
      </c>
      <c r="I459" s="45">
        <v>8.6</v>
      </c>
      <c r="J459" s="45">
        <v>11900</v>
      </c>
      <c r="K459" s="45">
        <v>1247</v>
      </c>
      <c r="L459" s="45">
        <v>250</v>
      </c>
      <c r="M459" s="27">
        <v>1896.75530151814</v>
      </c>
      <c r="N459" s="27">
        <v>24592.6</v>
      </c>
      <c r="O459" s="27">
        <v>42421.33</v>
      </c>
      <c r="P459" s="51">
        <f t="shared" si="7"/>
        <v>184690.48360000103</v>
      </c>
      <c r="Q459" s="51">
        <f>ABS(Table_7[[#This Row],[列1]]-Table_7[[#This Row],[Listing Price (USD)]])/Table_7[[#This Row],[Listing Price (USD)]]</f>
        <v>0.28819973076843314</v>
      </c>
      <c r="R459" s="51">
        <f>(Table_7[[#This Row],[列2]]+Q1426)/2</f>
        <v>0.31224752280769996</v>
      </c>
      <c r="S459" s="71"/>
    </row>
    <row r="460" spans="1:19" hidden="1" x14ac:dyDescent="0.45">
      <c r="A460" s="1" t="s">
        <v>179</v>
      </c>
      <c r="B460" s="2">
        <v>461</v>
      </c>
      <c r="C460" s="19">
        <v>46</v>
      </c>
      <c r="D460" s="3" t="s">
        <v>460</v>
      </c>
      <c r="E460" s="2" t="s">
        <v>15</v>
      </c>
      <c r="F460" s="57">
        <v>179942</v>
      </c>
      <c r="G460" s="19">
        <v>2005</v>
      </c>
      <c r="H460" s="45">
        <v>14.8</v>
      </c>
      <c r="I460" s="45">
        <v>8.6</v>
      </c>
      <c r="J460" s="45">
        <v>11900</v>
      </c>
      <c r="K460" s="45">
        <v>1247</v>
      </c>
      <c r="L460" s="45">
        <v>250</v>
      </c>
      <c r="M460" s="27">
        <v>1276.9626856482525</v>
      </c>
      <c r="N460" s="27">
        <v>21333.9</v>
      </c>
      <c r="O460" s="27">
        <v>4753.54</v>
      </c>
      <c r="P460" s="51">
        <f t="shared" si="7"/>
        <v>165694.6334000036</v>
      </c>
      <c r="Q460" s="51">
        <f>ABS(Table_7[[#This Row],[列1]]-Table_7[[#This Row],[Listing Price (USD)]])/Table_7[[#This Row],[Listing Price (USD)]]</f>
        <v>7.9177549432574934E-2</v>
      </c>
      <c r="R460" s="51">
        <f>(Table_7[[#This Row],[列2]]+Q1427)/2</f>
        <v>8.2356221913040067E-2</v>
      </c>
      <c r="S460" s="71"/>
    </row>
    <row r="461" spans="1:19" hidden="1" x14ac:dyDescent="0.45">
      <c r="A461" s="1" t="s">
        <v>179</v>
      </c>
      <c r="B461" s="2">
        <v>461</v>
      </c>
      <c r="C461" s="19">
        <v>46</v>
      </c>
      <c r="D461" s="3" t="s">
        <v>460</v>
      </c>
      <c r="E461" s="2" t="s">
        <v>15</v>
      </c>
      <c r="F461" s="57">
        <v>170057</v>
      </c>
      <c r="G461" s="19">
        <v>2005</v>
      </c>
      <c r="H461" s="45">
        <v>14.8</v>
      </c>
      <c r="I461" s="45">
        <v>8.6</v>
      </c>
      <c r="J461" s="45">
        <v>11900</v>
      </c>
      <c r="K461" s="45">
        <v>1247</v>
      </c>
      <c r="L461" s="45">
        <v>250</v>
      </c>
      <c r="M461" s="27">
        <v>1276.9626856482525</v>
      </c>
      <c r="N461" s="27">
        <v>21333.9</v>
      </c>
      <c r="O461" s="27">
        <v>4753.54</v>
      </c>
      <c r="P461" s="51">
        <f t="shared" si="7"/>
        <v>165694.6334000036</v>
      </c>
      <c r="Q461" s="51">
        <f>ABS(Table_7[[#This Row],[列1]]-Table_7[[#This Row],[Listing Price (USD)]])/Table_7[[#This Row],[Listing Price (USD)]]</f>
        <v>2.565237890822724E-2</v>
      </c>
      <c r="R461" s="51">
        <f>(Table_7[[#This Row],[列2]]+Q1428)/2</f>
        <v>0.10733339215737198</v>
      </c>
      <c r="S461" s="71"/>
    </row>
    <row r="462" spans="1:19" hidden="1" x14ac:dyDescent="0.45">
      <c r="A462" s="1" t="s">
        <v>193</v>
      </c>
      <c r="B462" s="3">
        <v>465</v>
      </c>
      <c r="C462" s="19">
        <v>49</v>
      </c>
      <c r="D462" s="3" t="s">
        <v>461</v>
      </c>
      <c r="E462" s="2" t="s">
        <v>364</v>
      </c>
      <c r="F462" s="57">
        <v>330000</v>
      </c>
      <c r="G462" s="19">
        <v>2008</v>
      </c>
      <c r="H462" s="44">
        <v>14.33</v>
      </c>
      <c r="I462" s="44">
        <v>5</v>
      </c>
      <c r="J462" s="44">
        <v>15649</v>
      </c>
      <c r="K462" s="44">
        <v>904</v>
      </c>
      <c r="L462" s="44">
        <v>606</v>
      </c>
      <c r="M462" s="27">
        <v>1.0434148148148099</v>
      </c>
      <c r="N462" s="27">
        <v>8551.2000000000007</v>
      </c>
      <c r="O462" s="27">
        <v>2109.5004966750644</v>
      </c>
      <c r="P462" s="51">
        <f t="shared" si="7"/>
        <v>266061.56219999789</v>
      </c>
      <c r="Q462" s="51">
        <f>ABS(Table_7[[#This Row],[列1]]-Table_7[[#This Row],[Listing Price (USD)]])/Table_7[[#This Row],[Listing Price (USD)]]</f>
        <v>0.19375284181818822</v>
      </c>
      <c r="R462" s="51">
        <f>(Table_7[[#This Row],[列2]]+Q1429)/2</f>
        <v>0.13923519311865573</v>
      </c>
      <c r="S462" s="71"/>
    </row>
    <row r="463" spans="1:19" hidden="1" x14ac:dyDescent="0.45">
      <c r="A463" s="1" t="s">
        <v>193</v>
      </c>
      <c r="B463" s="2">
        <v>465</v>
      </c>
      <c r="C463" s="19">
        <v>48</v>
      </c>
      <c r="D463" s="3" t="s">
        <v>460</v>
      </c>
      <c r="E463" s="2" t="s">
        <v>15</v>
      </c>
      <c r="F463" s="57">
        <v>319756</v>
      </c>
      <c r="G463" s="19">
        <v>2007</v>
      </c>
      <c r="H463" s="44">
        <v>14.33</v>
      </c>
      <c r="I463" s="44">
        <v>5</v>
      </c>
      <c r="J463" s="44">
        <v>15649</v>
      </c>
      <c r="K463" s="44">
        <v>904</v>
      </c>
      <c r="L463" s="44">
        <v>606</v>
      </c>
      <c r="M463" s="27">
        <v>1276.9626856482525</v>
      </c>
      <c r="N463" s="27">
        <v>21333.9</v>
      </c>
      <c r="O463" s="27">
        <v>4753.54</v>
      </c>
      <c r="P463" s="51">
        <f t="shared" si="7"/>
        <v>276838.55040000303</v>
      </c>
      <c r="Q463" s="51">
        <f>ABS(Table_7[[#This Row],[列1]]-Table_7[[#This Row],[Listing Price (USD)]])/Table_7[[#This Row],[Listing Price (USD)]]</f>
        <v>0.13421937227134742</v>
      </c>
      <c r="R463" s="51">
        <f>(Table_7[[#This Row],[列2]]+Q1430)/2</f>
        <v>0.10608662978613724</v>
      </c>
      <c r="S463" s="71"/>
    </row>
    <row r="464" spans="1:19" hidden="1" x14ac:dyDescent="0.45">
      <c r="A464" s="1" t="s">
        <v>193</v>
      </c>
      <c r="B464" s="3">
        <v>465</v>
      </c>
      <c r="C464" s="19">
        <v>48</v>
      </c>
      <c r="D464" s="3" t="s">
        <v>459</v>
      </c>
      <c r="E464" s="2" t="s">
        <v>479</v>
      </c>
      <c r="F464" s="57">
        <v>450000</v>
      </c>
      <c r="G464" s="19">
        <v>2010</v>
      </c>
      <c r="H464" s="44">
        <v>14.33</v>
      </c>
      <c r="I464" s="44">
        <v>5</v>
      </c>
      <c r="J464" s="44">
        <v>15649</v>
      </c>
      <c r="K464" s="44">
        <v>904</v>
      </c>
      <c r="L464" s="44">
        <v>606</v>
      </c>
      <c r="M464" s="27">
        <v>41.0931</v>
      </c>
      <c r="N464" s="27">
        <v>43658</v>
      </c>
      <c r="O464" s="27">
        <v>15144.94</v>
      </c>
      <c r="P464" s="51">
        <f t="shared" si="7"/>
        <v>357115.18899999856</v>
      </c>
      <c r="Q464" s="51">
        <f>ABS(Table_7[[#This Row],[列1]]-Table_7[[#This Row],[Listing Price (USD)]])/Table_7[[#This Row],[Listing Price (USD)]]</f>
        <v>0.20641069111111432</v>
      </c>
      <c r="R464" s="51">
        <f>(Table_7[[#This Row],[列2]]+Q1431)/2</f>
        <v>0.15890594793650448</v>
      </c>
      <c r="S464" s="71"/>
    </row>
    <row r="465" spans="1:19" hidden="1" x14ac:dyDescent="0.45">
      <c r="A465" s="1" t="s">
        <v>189</v>
      </c>
      <c r="B465" s="2">
        <v>466</v>
      </c>
      <c r="C465" s="19">
        <v>46</v>
      </c>
      <c r="D465" s="3" t="s">
        <v>460</v>
      </c>
      <c r="E465" s="2" t="s">
        <v>15</v>
      </c>
      <c r="F465" s="57">
        <v>169000</v>
      </c>
      <c r="G465" s="19">
        <v>2005</v>
      </c>
      <c r="H465" s="45">
        <v>14</v>
      </c>
      <c r="I465" s="45">
        <v>6.5</v>
      </c>
      <c r="J465" s="45">
        <v>11875</v>
      </c>
      <c r="K465" s="45">
        <v>933</v>
      </c>
      <c r="L465" s="45">
        <v>379</v>
      </c>
      <c r="M465" s="27">
        <v>1276.9626856482525</v>
      </c>
      <c r="N465" s="27">
        <v>21333.9</v>
      </c>
      <c r="O465" s="27">
        <v>4753.54</v>
      </c>
      <c r="P465" s="51">
        <f t="shared" si="7"/>
        <v>165126.15840000211</v>
      </c>
      <c r="Q465" s="51">
        <f>ABS(Table_7[[#This Row],[列1]]-Table_7[[#This Row],[Listing Price (USD)]])/Table_7[[#This Row],[Listing Price (USD)]]</f>
        <v>2.2922139644957928E-2</v>
      </c>
      <c r="R465" s="51">
        <f>(Table_7[[#This Row],[列2]]+Q1432)/2</f>
        <v>1.857949121985664E-2</v>
      </c>
      <c r="S465" s="71"/>
    </row>
    <row r="466" spans="1:19" hidden="1" x14ac:dyDescent="0.45">
      <c r="A466" s="1" t="s">
        <v>197</v>
      </c>
      <c r="B466" s="3">
        <v>469</v>
      </c>
      <c r="C466" s="19">
        <v>47</v>
      </c>
      <c r="D466" s="3" t="s">
        <v>459</v>
      </c>
      <c r="E466" s="2" t="s">
        <v>319</v>
      </c>
      <c r="F466" s="57">
        <v>299000</v>
      </c>
      <c r="G466" s="19">
        <v>2015</v>
      </c>
      <c r="H466" s="45">
        <v>14.73</v>
      </c>
      <c r="I466" s="45">
        <v>7.35</v>
      </c>
      <c r="J466" s="45">
        <v>10809</v>
      </c>
      <c r="K466" s="45">
        <v>1000</v>
      </c>
      <c r="L466" s="45">
        <v>238</v>
      </c>
      <c r="M466" s="27">
        <v>1116.7267999999999</v>
      </c>
      <c r="N466" s="27">
        <v>44269</v>
      </c>
      <c r="O466" s="27">
        <v>61343.7</v>
      </c>
      <c r="P466" s="51">
        <f t="shared" si="7"/>
        <v>312930.95999999641</v>
      </c>
      <c r="Q466" s="51">
        <f>ABS(Table_7[[#This Row],[列1]]-Table_7[[#This Row],[Listing Price (USD)]])/Table_7[[#This Row],[Listing Price (USD)]]</f>
        <v>4.6591839464870943E-2</v>
      </c>
      <c r="R466" s="51">
        <f>(Table_7[[#This Row],[列2]]+Q1433)/2</f>
        <v>8.4503839297649541E-2</v>
      </c>
      <c r="S466" s="71"/>
    </row>
    <row r="467" spans="1:19" hidden="1" x14ac:dyDescent="0.45">
      <c r="A467" s="1" t="s">
        <v>179</v>
      </c>
      <c r="B467" s="2">
        <v>470</v>
      </c>
      <c r="C467" s="19">
        <v>47</v>
      </c>
      <c r="D467" s="3" t="s">
        <v>460</v>
      </c>
      <c r="E467" s="2" t="s">
        <v>31</v>
      </c>
      <c r="F467" s="57">
        <v>236866</v>
      </c>
      <c r="G467" s="19">
        <v>2007</v>
      </c>
      <c r="H467" s="45">
        <v>14.63</v>
      </c>
      <c r="I467" s="45">
        <v>7.71</v>
      </c>
      <c r="J467" s="45">
        <v>12200</v>
      </c>
      <c r="K467" s="45">
        <v>1186</v>
      </c>
      <c r="L467" s="45">
        <v>250</v>
      </c>
      <c r="M467" s="27">
        <v>3889.6688952996215</v>
      </c>
      <c r="N467" s="27">
        <v>33570.800000000003</v>
      </c>
      <c r="O467" s="27">
        <v>34377.89</v>
      </c>
      <c r="P467" s="51">
        <f t="shared" si="7"/>
        <v>221123.42580000235</v>
      </c>
      <c r="Q467" s="51">
        <f>ABS(Table_7[[#This Row],[列1]]-Table_7[[#This Row],[Listing Price (USD)]])/Table_7[[#This Row],[Listing Price (USD)]]</f>
        <v>6.6461941350796E-2</v>
      </c>
      <c r="R467" s="51">
        <f>(Table_7[[#This Row],[列2]]+Q1434)/2</f>
        <v>8.9019338745424795E-2</v>
      </c>
      <c r="S467" s="71"/>
    </row>
    <row r="468" spans="1:19" hidden="1" x14ac:dyDescent="0.45">
      <c r="A468" s="1" t="s">
        <v>179</v>
      </c>
      <c r="B468" s="2">
        <v>470</v>
      </c>
      <c r="C468" s="19">
        <v>47</v>
      </c>
      <c r="D468" s="3" t="s">
        <v>460</v>
      </c>
      <c r="E468" s="2" t="s">
        <v>31</v>
      </c>
      <c r="F468" s="57">
        <v>216271</v>
      </c>
      <c r="G468" s="19">
        <v>2012</v>
      </c>
      <c r="H468" s="45">
        <v>14.63</v>
      </c>
      <c r="I468" s="45">
        <v>7.71</v>
      </c>
      <c r="J468" s="45">
        <v>12200</v>
      </c>
      <c r="K468" s="45">
        <v>1186</v>
      </c>
      <c r="L468" s="45">
        <v>250</v>
      </c>
      <c r="M468" s="27">
        <v>3889.6688952996215</v>
      </c>
      <c r="N468" s="27">
        <v>33570.800000000003</v>
      </c>
      <c r="O468" s="27">
        <v>34377.89</v>
      </c>
      <c r="P468" s="51">
        <f t="shared" si="7"/>
        <v>285861.94080000295</v>
      </c>
      <c r="Q468" s="51">
        <f>ABS(Table_7[[#This Row],[列1]]-Table_7[[#This Row],[Listing Price (USD)]])/Table_7[[#This Row],[Listing Price (USD)]]</f>
        <v>0.32177657106132096</v>
      </c>
      <c r="R468" s="51">
        <f>(Table_7[[#This Row],[列2]]+Q1435)/2</f>
        <v>0.23041551861336632</v>
      </c>
      <c r="S468" s="71"/>
    </row>
    <row r="469" spans="1:19" hidden="1" x14ac:dyDescent="0.45">
      <c r="A469" s="1" t="s">
        <v>179</v>
      </c>
      <c r="B469" s="2">
        <v>470</v>
      </c>
      <c r="C469" s="19">
        <v>47</v>
      </c>
      <c r="D469" s="3" t="s">
        <v>460</v>
      </c>
      <c r="E469" s="2" t="s">
        <v>25</v>
      </c>
      <c r="F469" s="57">
        <v>212626</v>
      </c>
      <c r="G469" s="19">
        <v>2010</v>
      </c>
      <c r="H469" s="45">
        <v>14.63</v>
      </c>
      <c r="I469" s="45">
        <v>7.71</v>
      </c>
      <c r="J469" s="45">
        <v>12200</v>
      </c>
      <c r="K469" s="45">
        <v>1186</v>
      </c>
      <c r="L469" s="45">
        <v>250</v>
      </c>
      <c r="M469" s="27">
        <v>188.92599593680674</v>
      </c>
      <c r="N469" s="27">
        <v>16779.7</v>
      </c>
      <c r="O469" s="27">
        <v>1073.48</v>
      </c>
      <c r="P469" s="51">
        <f t="shared" si="7"/>
        <v>228802.25319999753</v>
      </c>
      <c r="Q469" s="51">
        <f>ABS(Table_7[[#This Row],[列1]]-Table_7[[#This Row],[Listing Price (USD)]])/Table_7[[#This Row],[Listing Price (USD)]]</f>
        <v>7.6078434434159195E-2</v>
      </c>
      <c r="R469" s="51">
        <f>(Table_7[[#This Row],[列2]]+Q1436)/2</f>
        <v>8.641608708008762E-2</v>
      </c>
      <c r="S469" s="71"/>
    </row>
    <row r="470" spans="1:19" hidden="1" x14ac:dyDescent="0.45">
      <c r="A470" s="1" t="s">
        <v>179</v>
      </c>
      <c r="B470" s="2">
        <v>470</v>
      </c>
      <c r="C470" s="19">
        <v>47</v>
      </c>
      <c r="D470" s="3" t="s">
        <v>460</v>
      </c>
      <c r="E470" s="2" t="s">
        <v>35</v>
      </c>
      <c r="F470" s="57">
        <v>255086</v>
      </c>
      <c r="G470" s="19">
        <v>2010</v>
      </c>
      <c r="H470" s="45">
        <v>14.63</v>
      </c>
      <c r="I470" s="45">
        <v>7.71</v>
      </c>
      <c r="J470" s="45">
        <v>12200</v>
      </c>
      <c r="K470" s="45">
        <v>1186</v>
      </c>
      <c r="L470" s="45">
        <v>250</v>
      </c>
      <c r="M470" s="27">
        <v>1896.75530151814</v>
      </c>
      <c r="N470" s="27">
        <v>24592.6</v>
      </c>
      <c r="O470" s="27">
        <v>42421.33</v>
      </c>
      <c r="P470" s="51">
        <f t="shared" si="7"/>
        <v>243302.99559999927</v>
      </c>
      <c r="Q470" s="51">
        <f>ABS(Table_7[[#This Row],[列1]]-Table_7[[#This Row],[Listing Price (USD)]])/Table_7[[#This Row],[Listing Price (USD)]]</f>
        <v>4.619228181868363E-2</v>
      </c>
      <c r="R470" s="51">
        <f>(Table_7[[#This Row],[列2]]+Q1437)/2</f>
        <v>0.19595369379670566</v>
      </c>
      <c r="S470" s="71"/>
    </row>
    <row r="471" spans="1:19" hidden="1" x14ac:dyDescent="0.45">
      <c r="A471" s="1" t="s">
        <v>179</v>
      </c>
      <c r="B471" s="2">
        <v>470</v>
      </c>
      <c r="C471" s="19">
        <v>47</v>
      </c>
      <c r="D471" s="3" t="s">
        <v>460</v>
      </c>
      <c r="E471" s="2" t="s">
        <v>35</v>
      </c>
      <c r="F471" s="57">
        <v>241725</v>
      </c>
      <c r="G471" s="19">
        <v>2010</v>
      </c>
      <c r="H471" s="45">
        <v>14.63</v>
      </c>
      <c r="I471" s="45">
        <v>7.71</v>
      </c>
      <c r="J471" s="45">
        <v>12200</v>
      </c>
      <c r="K471" s="45">
        <v>1186</v>
      </c>
      <c r="L471" s="45">
        <v>250</v>
      </c>
      <c r="M471" s="27">
        <v>1896.75530151814</v>
      </c>
      <c r="N471" s="27">
        <v>24592.6</v>
      </c>
      <c r="O471" s="27">
        <v>42421.33</v>
      </c>
      <c r="P471" s="51">
        <f t="shared" si="7"/>
        <v>243302.99559999927</v>
      </c>
      <c r="Q471" s="51">
        <f>ABS(Table_7[[#This Row],[列1]]-Table_7[[#This Row],[Listing Price (USD)]])/Table_7[[#This Row],[Listing Price (USD)]]</f>
        <v>6.5280612265974439E-3</v>
      </c>
      <c r="R471" s="51">
        <f>(Table_7[[#This Row],[列2]]+Q1438)/2</f>
        <v>8.9156110521969936E-2</v>
      </c>
      <c r="S471" s="71"/>
    </row>
    <row r="472" spans="1:19" hidden="1" x14ac:dyDescent="0.45">
      <c r="A472" s="1" t="s">
        <v>179</v>
      </c>
      <c r="B472" s="2">
        <v>470</v>
      </c>
      <c r="C472" s="19">
        <v>47</v>
      </c>
      <c r="D472" s="3" t="s">
        <v>460</v>
      </c>
      <c r="E472" s="2" t="s">
        <v>35</v>
      </c>
      <c r="F472" s="57">
        <v>230851</v>
      </c>
      <c r="G472" s="19">
        <v>2011</v>
      </c>
      <c r="H472" s="45">
        <v>14.63</v>
      </c>
      <c r="I472" s="45">
        <v>7.71</v>
      </c>
      <c r="J472" s="45">
        <v>12200</v>
      </c>
      <c r="K472" s="45">
        <v>1186</v>
      </c>
      <c r="L472" s="45">
        <v>250</v>
      </c>
      <c r="M472" s="27">
        <v>1896.75530151814</v>
      </c>
      <c r="N472" s="27">
        <v>24592.6</v>
      </c>
      <c r="O472" s="27">
        <v>42421.33</v>
      </c>
      <c r="P472" s="51">
        <f t="shared" si="7"/>
        <v>256250.69860000088</v>
      </c>
      <c r="Q472" s="51">
        <f>ABS(Table_7[[#This Row],[列1]]-Table_7[[#This Row],[Listing Price (USD)]])/Table_7[[#This Row],[Listing Price (USD)]]</f>
        <v>0.11002637458794147</v>
      </c>
      <c r="R472" s="51">
        <f>(Table_7[[#This Row],[列2]]+Q1439)/2</f>
        <v>0.24013443506602053</v>
      </c>
      <c r="S472" s="71"/>
    </row>
    <row r="473" spans="1:19" hidden="1" x14ac:dyDescent="0.45">
      <c r="A473" s="1" t="s">
        <v>114</v>
      </c>
      <c r="B473" s="3">
        <v>470</v>
      </c>
      <c r="C473" s="19">
        <v>47</v>
      </c>
      <c r="D473" s="3" t="s">
        <v>459</v>
      </c>
      <c r="E473" s="2" t="s">
        <v>464</v>
      </c>
      <c r="F473" s="57">
        <v>299900</v>
      </c>
      <c r="G473" s="19">
        <v>2009</v>
      </c>
      <c r="H473" s="44">
        <v>14</v>
      </c>
      <c r="I473" s="44">
        <v>7.83</v>
      </c>
      <c r="J473" s="44">
        <v>12247</v>
      </c>
      <c r="K473" s="44">
        <v>1010</v>
      </c>
      <c r="L473" s="44">
        <v>318</v>
      </c>
      <c r="M473" s="27">
        <v>3020.1734000000001</v>
      </c>
      <c r="N473" s="27">
        <v>46802</v>
      </c>
      <c r="O473" s="27">
        <v>122950</v>
      </c>
      <c r="P473" s="51">
        <f t="shared" si="7"/>
        <v>272644.67199999763</v>
      </c>
      <c r="Q473" s="51">
        <f>ABS(Table_7[[#This Row],[列1]]-Table_7[[#This Row],[Listing Price (USD)]])/Table_7[[#This Row],[Listing Price (USD)]]</f>
        <v>9.0881387129050903E-2</v>
      </c>
      <c r="R473" s="51">
        <f>(Table_7[[#This Row],[列2]]+Q1440)/2</f>
        <v>0.44137010071381655</v>
      </c>
      <c r="S473" s="71"/>
    </row>
    <row r="474" spans="1:19" hidden="1" x14ac:dyDescent="0.45">
      <c r="A474" s="1" t="s">
        <v>114</v>
      </c>
      <c r="B474" s="3">
        <v>470</v>
      </c>
      <c r="C474" s="19">
        <v>47</v>
      </c>
      <c r="D474" s="3" t="s">
        <v>459</v>
      </c>
      <c r="E474" s="2" t="s">
        <v>319</v>
      </c>
      <c r="F474" s="57">
        <v>285000</v>
      </c>
      <c r="G474" s="19">
        <v>2008</v>
      </c>
      <c r="H474" s="44">
        <v>14</v>
      </c>
      <c r="I474" s="44">
        <v>7.83</v>
      </c>
      <c r="J474" s="44">
        <v>12247</v>
      </c>
      <c r="K474" s="44">
        <v>1010</v>
      </c>
      <c r="L474" s="44">
        <v>318</v>
      </c>
      <c r="M474" s="27">
        <v>1116.7267999999999</v>
      </c>
      <c r="N474" s="27">
        <v>44269</v>
      </c>
      <c r="O474" s="27">
        <v>61343.7</v>
      </c>
      <c r="P474" s="51">
        <f t="shared" si="7"/>
        <v>254995.72099999635</v>
      </c>
      <c r="Q474" s="51">
        <f>ABS(Table_7[[#This Row],[列1]]-Table_7[[#This Row],[Listing Price (USD)]])/Table_7[[#This Row],[Listing Price (USD)]]</f>
        <v>0.10527817192983736</v>
      </c>
      <c r="R474" s="51">
        <f>(Table_7[[#This Row],[列2]]+Q1441)/2</f>
        <v>5.7621347413835566E-2</v>
      </c>
      <c r="S474" s="71"/>
    </row>
    <row r="475" spans="1:19" hidden="1" x14ac:dyDescent="0.45">
      <c r="A475" s="1" t="s">
        <v>114</v>
      </c>
      <c r="B475" s="3">
        <v>470</v>
      </c>
      <c r="C475" s="19">
        <v>47</v>
      </c>
      <c r="D475" s="3" t="s">
        <v>459</v>
      </c>
      <c r="E475" s="2" t="s">
        <v>487</v>
      </c>
      <c r="F475" s="57">
        <v>249000</v>
      </c>
      <c r="G475" s="19">
        <v>2008</v>
      </c>
      <c r="H475" s="44">
        <v>14</v>
      </c>
      <c r="I475" s="44">
        <v>7.83</v>
      </c>
      <c r="J475" s="44">
        <v>12247</v>
      </c>
      <c r="K475" s="44">
        <v>1010</v>
      </c>
      <c r="L475" s="44">
        <v>318</v>
      </c>
      <c r="M475" s="27">
        <v>1789.9333999999999</v>
      </c>
      <c r="N475" s="27">
        <v>40003</v>
      </c>
      <c r="O475" s="27">
        <v>60296.14</v>
      </c>
      <c r="P475" s="51">
        <f t="shared" si="7"/>
        <v>247078.02499999775</v>
      </c>
      <c r="Q475" s="51">
        <f>ABS(Table_7[[#This Row],[列1]]-Table_7[[#This Row],[Listing Price (USD)]])/Table_7[[#This Row],[Listing Price (USD)]]</f>
        <v>7.7187751004106301E-3</v>
      </c>
      <c r="R475" s="51">
        <f>(Table_7[[#This Row],[列2]]+Q1442)/2</f>
        <v>5.2338709852045147E-2</v>
      </c>
      <c r="S475" s="71"/>
    </row>
    <row r="476" spans="1:19" hidden="1" x14ac:dyDescent="0.45">
      <c r="A476" s="1" t="s">
        <v>114</v>
      </c>
      <c r="B476" s="3">
        <v>470</v>
      </c>
      <c r="C476" s="19">
        <v>47</v>
      </c>
      <c r="D476" s="3" t="s">
        <v>459</v>
      </c>
      <c r="E476" s="2" t="s">
        <v>515</v>
      </c>
      <c r="F476" s="57">
        <v>274999</v>
      </c>
      <c r="G476" s="19">
        <v>2007</v>
      </c>
      <c r="H476" s="44">
        <v>14</v>
      </c>
      <c r="I476" s="44">
        <v>7.83</v>
      </c>
      <c r="J476" s="44">
        <v>12247</v>
      </c>
      <c r="K476" s="44">
        <v>1010</v>
      </c>
      <c r="L476" s="44">
        <v>318</v>
      </c>
      <c r="M476" s="27">
        <v>556.99260000000004</v>
      </c>
      <c r="N476" s="27">
        <v>42831</v>
      </c>
      <c r="O476" s="27">
        <v>17471.759999999998</v>
      </c>
      <c r="P476" s="51">
        <f t="shared" si="7"/>
        <v>239379.08999999909</v>
      </c>
      <c r="Q476" s="51">
        <f>ABS(Table_7[[#This Row],[列1]]-Table_7[[#This Row],[Listing Price (USD)]])/Table_7[[#This Row],[Listing Price (USD)]]</f>
        <v>0.12952741646333588</v>
      </c>
      <c r="R476" s="51">
        <f>(Table_7[[#This Row],[列2]]+Q1443)/2</f>
        <v>9.3135637063789148E-2</v>
      </c>
      <c r="S476" s="71"/>
    </row>
    <row r="477" spans="1:19" hidden="1" x14ac:dyDescent="0.45">
      <c r="A477" s="1" t="s">
        <v>259</v>
      </c>
      <c r="B477" s="3">
        <v>475</v>
      </c>
      <c r="C477" s="19">
        <v>48</v>
      </c>
      <c r="D477" s="3" t="s">
        <v>459</v>
      </c>
      <c r="E477" s="2" t="s">
        <v>485</v>
      </c>
      <c r="F477" s="58">
        <v>799000</v>
      </c>
      <c r="G477" s="27">
        <v>2015</v>
      </c>
      <c r="H477" s="45">
        <v>14.47</v>
      </c>
      <c r="I477" s="45">
        <v>7.09</v>
      </c>
      <c r="J477" s="45">
        <v>16000</v>
      </c>
      <c r="K477" s="45">
        <v>1291</v>
      </c>
      <c r="L477" s="44">
        <v>750</v>
      </c>
      <c r="M477" s="27">
        <v>60.770600000000002</v>
      </c>
      <c r="N477" s="27">
        <v>41548</v>
      </c>
      <c r="O477" s="27">
        <v>2875.28</v>
      </c>
      <c r="P477" s="51">
        <f t="shared" si="7"/>
        <v>425918.93299999757</v>
      </c>
      <c r="Q477" s="51">
        <f>ABS(Table_7[[#This Row],[列1]]-Table_7[[#This Row],[Listing Price (USD)]])/Table_7[[#This Row],[Listing Price (USD)]]</f>
        <v>0.46693500250313197</v>
      </c>
      <c r="R477" s="51">
        <f>(Table_7[[#This Row],[列2]]+Q1444)/2</f>
        <v>0.26728898773322113</v>
      </c>
      <c r="S477" s="71"/>
    </row>
    <row r="478" spans="1:19" hidden="1" x14ac:dyDescent="0.45">
      <c r="A478" s="1" t="s">
        <v>259</v>
      </c>
      <c r="B478" s="3">
        <v>475</v>
      </c>
      <c r="C478" s="19">
        <v>48</v>
      </c>
      <c r="D478" s="3" t="s">
        <v>459</v>
      </c>
      <c r="E478" s="2" t="s">
        <v>513</v>
      </c>
      <c r="F478" s="58">
        <v>849000</v>
      </c>
      <c r="G478" s="27">
        <v>2017</v>
      </c>
      <c r="H478" s="45">
        <v>14.47</v>
      </c>
      <c r="I478" s="45">
        <v>7.09</v>
      </c>
      <c r="J478" s="45">
        <v>16000</v>
      </c>
      <c r="K478" s="45">
        <v>1291</v>
      </c>
      <c r="L478" s="44">
        <v>750</v>
      </c>
      <c r="M478" s="27">
        <v>245.3595</v>
      </c>
      <c r="N478" s="27">
        <v>38355</v>
      </c>
      <c r="O478" s="27">
        <v>10819.52</v>
      </c>
      <c r="P478" s="51">
        <f t="shared" si="7"/>
        <v>445888.1309999965</v>
      </c>
      <c r="Q478" s="51">
        <f>ABS(Table_7[[#This Row],[列1]]-Table_7[[#This Row],[Listing Price (USD)]])/Table_7[[#This Row],[Listing Price (USD)]]</f>
        <v>0.47480785512367901</v>
      </c>
      <c r="R478" s="51">
        <f>(Table_7[[#This Row],[列2]]+Q1445)/2</f>
        <v>0.33024028465326088</v>
      </c>
      <c r="S478" s="71"/>
    </row>
    <row r="479" spans="1:19" hidden="1" x14ac:dyDescent="0.45">
      <c r="A479" s="1" t="s">
        <v>135</v>
      </c>
      <c r="B479" s="2">
        <v>485</v>
      </c>
      <c r="C479" s="19">
        <v>48</v>
      </c>
      <c r="D479" s="3" t="s">
        <v>460</v>
      </c>
      <c r="E479" s="2" t="s">
        <v>70</v>
      </c>
      <c r="F479" s="57">
        <v>242939</v>
      </c>
      <c r="G479" s="19">
        <v>2008</v>
      </c>
      <c r="H479" s="44">
        <v>15.42</v>
      </c>
      <c r="I479" s="44">
        <v>7.38</v>
      </c>
      <c r="J479" s="44">
        <v>12280</v>
      </c>
      <c r="K479" s="44">
        <v>1172</v>
      </c>
      <c r="L479" s="44">
        <v>250</v>
      </c>
      <c r="M479" s="27">
        <v>14.933066818960594</v>
      </c>
      <c r="N479" s="27">
        <v>21999.8</v>
      </c>
      <c r="O479" s="27">
        <v>149.72</v>
      </c>
      <c r="P479" s="51">
        <f t="shared" si="7"/>
        <v>214414.47280000075</v>
      </c>
      <c r="Q479" s="51">
        <f>ABS(Table_7[[#This Row],[列1]]-Table_7[[#This Row],[Listing Price (USD)]])/Table_7[[#This Row],[Listing Price (USD)]]</f>
        <v>0.11741435998336724</v>
      </c>
      <c r="R479" s="51">
        <f>(Table_7[[#This Row],[列2]]+Q1446)/2</f>
        <v>7.6950699525622446E-2</v>
      </c>
      <c r="S479" s="71"/>
    </row>
    <row r="480" spans="1:19" hidden="1" x14ac:dyDescent="0.45">
      <c r="A480" s="1" t="s">
        <v>135</v>
      </c>
      <c r="B480" s="2">
        <v>485</v>
      </c>
      <c r="C480" s="19">
        <v>48</v>
      </c>
      <c r="D480" s="3" t="s">
        <v>460</v>
      </c>
      <c r="E480" s="2" t="s">
        <v>15</v>
      </c>
      <c r="F480" s="57">
        <v>194351</v>
      </c>
      <c r="G480" s="19">
        <v>2007</v>
      </c>
      <c r="H480" s="44">
        <v>15.42</v>
      </c>
      <c r="I480" s="44">
        <v>7.38</v>
      </c>
      <c r="J480" s="44">
        <v>12280</v>
      </c>
      <c r="K480" s="44">
        <v>1172</v>
      </c>
      <c r="L480" s="44">
        <v>250</v>
      </c>
      <c r="M480" s="27">
        <v>1276.9626856482525</v>
      </c>
      <c r="N480" s="27">
        <v>21333.9</v>
      </c>
      <c r="O480" s="27">
        <v>4753.54</v>
      </c>
      <c r="P480" s="51">
        <f t="shared" si="7"/>
        <v>200230.85940000339</v>
      </c>
      <c r="Q480" s="51">
        <f>ABS(Table_7[[#This Row],[列1]]-Table_7[[#This Row],[Listing Price (USD)]])/Table_7[[#This Row],[Listing Price (USD)]]</f>
        <v>3.0253816033894303E-2</v>
      </c>
      <c r="R480" s="51">
        <f>(Table_7[[#This Row],[列2]]+Q1447)/2</f>
        <v>4.9743141958804936E-2</v>
      </c>
      <c r="S480" s="71"/>
    </row>
    <row r="481" spans="1:19" hidden="1" x14ac:dyDescent="0.45">
      <c r="A481" s="1" t="s">
        <v>193</v>
      </c>
      <c r="B481" s="2">
        <v>485</v>
      </c>
      <c r="C481" s="19">
        <v>52</v>
      </c>
      <c r="D481" s="3" t="s">
        <v>460</v>
      </c>
      <c r="E481" s="2" t="s">
        <v>31</v>
      </c>
      <c r="F481" s="57">
        <v>564834</v>
      </c>
      <c r="G481" s="19">
        <v>2009</v>
      </c>
      <c r="H481" s="44">
        <v>15.33</v>
      </c>
      <c r="I481" s="44">
        <v>5.25</v>
      </c>
      <c r="J481" s="44">
        <v>20026</v>
      </c>
      <c r="K481" s="44">
        <v>1234</v>
      </c>
      <c r="L481" s="44">
        <v>1136</v>
      </c>
      <c r="M481" s="27">
        <v>3889.6688952996215</v>
      </c>
      <c r="N481" s="27">
        <v>33570.800000000003</v>
      </c>
      <c r="O481" s="27">
        <v>34377.89</v>
      </c>
      <c r="P481" s="51">
        <f t="shared" si="7"/>
        <v>424974.24580000265</v>
      </c>
      <c r="Q481" s="51">
        <f>ABS(Table_7[[#This Row],[列1]]-Table_7[[#This Row],[Listing Price (USD)]])/Table_7[[#This Row],[Listing Price (USD)]]</f>
        <v>0.24761213772541552</v>
      </c>
      <c r="R481" s="51">
        <f>(Table_7[[#This Row],[列2]]+Q1448)/2</f>
        <v>0.13203864392568468</v>
      </c>
      <c r="S481" s="71"/>
    </row>
    <row r="482" spans="1:19" hidden="1" x14ac:dyDescent="0.45">
      <c r="A482" s="1" t="s">
        <v>193</v>
      </c>
      <c r="B482" s="2">
        <v>485</v>
      </c>
      <c r="C482" s="19">
        <v>52</v>
      </c>
      <c r="D482" s="3" t="s">
        <v>460</v>
      </c>
      <c r="E482" s="2" t="s">
        <v>480</v>
      </c>
      <c r="F482" s="57">
        <v>533252</v>
      </c>
      <c r="G482" s="19">
        <v>2006</v>
      </c>
      <c r="H482" s="44">
        <v>15.33</v>
      </c>
      <c r="I482" s="44">
        <v>5.25</v>
      </c>
      <c r="J482" s="44">
        <v>20026</v>
      </c>
      <c r="K482" s="44">
        <v>1234</v>
      </c>
      <c r="L482" s="44">
        <v>1136</v>
      </c>
      <c r="M482" s="27">
        <v>909.79346666148103</v>
      </c>
      <c r="N482" s="27">
        <v>36186.300000000003</v>
      </c>
      <c r="O482" s="27">
        <v>19565.62</v>
      </c>
      <c r="P482" s="51">
        <f t="shared" si="7"/>
        <v>390985.50479999854</v>
      </c>
      <c r="Q482" s="51">
        <f>ABS(Table_7[[#This Row],[列1]]-Table_7[[#This Row],[Listing Price (USD)]])/Table_7[[#This Row],[Listing Price (USD)]]</f>
        <v>0.26679036403051737</v>
      </c>
      <c r="R482" s="51">
        <f>(Table_7[[#This Row],[列2]]+Q1449)/2</f>
        <v>0.1804519556522321</v>
      </c>
      <c r="S482" s="71"/>
    </row>
    <row r="483" spans="1:19" hidden="1" x14ac:dyDescent="0.45">
      <c r="A483" s="1" t="s">
        <v>193</v>
      </c>
      <c r="B483" s="3">
        <v>485</v>
      </c>
      <c r="C483" s="19">
        <v>52</v>
      </c>
      <c r="D483" s="3" t="s">
        <v>459</v>
      </c>
      <c r="E483" s="2" t="s">
        <v>464</v>
      </c>
      <c r="F483" s="57">
        <v>447000</v>
      </c>
      <c r="G483" s="19">
        <v>2007</v>
      </c>
      <c r="H483" s="44">
        <v>15.33</v>
      </c>
      <c r="I483" s="44">
        <v>5.25</v>
      </c>
      <c r="J483" s="44">
        <v>20026</v>
      </c>
      <c r="K483" s="44">
        <v>1234</v>
      </c>
      <c r="L483" s="44">
        <v>1136</v>
      </c>
      <c r="M483" s="27">
        <v>3020.1734000000001</v>
      </c>
      <c r="N483" s="27">
        <v>46802</v>
      </c>
      <c r="O483" s="27">
        <v>122950</v>
      </c>
      <c r="P483" s="51">
        <f t="shared" si="7"/>
        <v>423635.94699999987</v>
      </c>
      <c r="Q483" s="51">
        <f>ABS(Table_7[[#This Row],[列1]]-Table_7[[#This Row],[Listing Price (USD)]])/Table_7[[#This Row],[Listing Price (USD)]]</f>
        <v>5.2268574944071881E-2</v>
      </c>
      <c r="R483" s="51">
        <f>(Table_7[[#This Row],[列2]]+Q1450)/2</f>
        <v>9.2742768529916184E-2</v>
      </c>
      <c r="S483" s="71"/>
    </row>
    <row r="484" spans="1:19" hidden="1" x14ac:dyDescent="0.45">
      <c r="A484" s="1" t="s">
        <v>179</v>
      </c>
      <c r="B484" s="2">
        <v>495</v>
      </c>
      <c r="C484" s="19">
        <v>50</v>
      </c>
      <c r="D484" s="3" t="s">
        <v>460</v>
      </c>
      <c r="E484" s="2" t="s">
        <v>46</v>
      </c>
      <c r="F484" s="57">
        <v>182204</v>
      </c>
      <c r="G484" s="19">
        <v>2011</v>
      </c>
      <c r="H484" s="45">
        <v>15.58</v>
      </c>
      <c r="I484" s="45">
        <v>7.81</v>
      </c>
      <c r="J484" s="45">
        <v>14000</v>
      </c>
      <c r="K484" s="45">
        <v>1223</v>
      </c>
      <c r="L484" s="45">
        <v>299</v>
      </c>
      <c r="M484" s="27">
        <v>57.472012426685268</v>
      </c>
      <c r="N484" s="27">
        <v>11544.2</v>
      </c>
      <c r="O484" s="27">
        <v>7827.84</v>
      </c>
      <c r="P484" s="51">
        <f t="shared" si="7"/>
        <v>272963.06819999887</v>
      </c>
      <c r="Q484" s="51">
        <f>ABS(Table_7[[#This Row],[列1]]-Table_7[[#This Row],[Listing Price (USD)]])/Table_7[[#This Row],[Listing Price (USD)]]</f>
        <v>0.49811786898201399</v>
      </c>
      <c r="R484" s="51">
        <f>(Table_7[[#This Row],[列2]]+Q1451)/2</f>
        <v>0.26558027604028939</v>
      </c>
      <c r="S484" s="71"/>
    </row>
    <row r="485" spans="1:19" hidden="1" x14ac:dyDescent="0.45">
      <c r="A485" s="1" t="s">
        <v>179</v>
      </c>
      <c r="B485" s="2">
        <v>495</v>
      </c>
      <c r="C485" s="19">
        <v>50</v>
      </c>
      <c r="D485" s="3" t="s">
        <v>460</v>
      </c>
      <c r="E485" s="2" t="s">
        <v>46</v>
      </c>
      <c r="F485" s="57">
        <v>180965</v>
      </c>
      <c r="G485" s="19">
        <v>2011</v>
      </c>
      <c r="H485" s="45">
        <v>15.58</v>
      </c>
      <c r="I485" s="45">
        <v>7.81</v>
      </c>
      <c r="J485" s="45">
        <v>14000</v>
      </c>
      <c r="K485" s="45">
        <v>1223</v>
      </c>
      <c r="L485" s="45">
        <v>299</v>
      </c>
      <c r="M485" s="27">
        <v>57.472012426685268</v>
      </c>
      <c r="N485" s="27">
        <v>11544.2</v>
      </c>
      <c r="O485" s="27">
        <v>7827.84</v>
      </c>
      <c r="P485" s="51">
        <f t="shared" si="7"/>
        <v>272963.06819999887</v>
      </c>
      <c r="Q485" s="51">
        <f>ABS(Table_7[[#This Row],[列1]]-Table_7[[#This Row],[Listing Price (USD)]])/Table_7[[#This Row],[Listing Price (USD)]]</f>
        <v>0.50837492443289511</v>
      </c>
      <c r="R485" s="51">
        <f>(Table_7[[#This Row],[列2]]+Q1452)/2</f>
        <v>0.30010406544226809</v>
      </c>
      <c r="S485" s="71"/>
    </row>
    <row r="486" spans="1:19" hidden="1" x14ac:dyDescent="0.45">
      <c r="A486" s="1" t="s">
        <v>186</v>
      </c>
      <c r="B486" s="2">
        <v>495</v>
      </c>
      <c r="C486" s="19">
        <v>50</v>
      </c>
      <c r="D486" s="3" t="s">
        <v>460</v>
      </c>
      <c r="E486" s="2" t="s">
        <v>46</v>
      </c>
      <c r="F486" s="57">
        <v>180990</v>
      </c>
      <c r="G486" s="19">
        <v>2011</v>
      </c>
      <c r="H486" s="45">
        <v>15.58</v>
      </c>
      <c r="I486" s="45">
        <v>7.81</v>
      </c>
      <c r="J486" s="45">
        <v>14000</v>
      </c>
      <c r="K486" s="45">
        <v>1223</v>
      </c>
      <c r="L486" s="45">
        <v>299</v>
      </c>
      <c r="M486" s="27">
        <v>57.472012426685268</v>
      </c>
      <c r="N486" s="27">
        <v>11544.2</v>
      </c>
      <c r="O486" s="27">
        <v>7827.84</v>
      </c>
      <c r="P486" s="51">
        <f t="shared" si="7"/>
        <v>272963.06819999887</v>
      </c>
      <c r="Q486" s="51">
        <f>ABS(Table_7[[#This Row],[列1]]-Table_7[[#This Row],[Listing Price (USD)]])/Table_7[[#This Row],[Listing Price (USD)]]</f>
        <v>0.50816657384385255</v>
      </c>
      <c r="R486" s="51">
        <f>(Table_7[[#This Row],[列2]]+Q1453)/2</f>
        <v>0.26012668266110722</v>
      </c>
      <c r="S486" s="71"/>
    </row>
    <row r="487" spans="1:19" hidden="1" x14ac:dyDescent="0.45">
      <c r="A487" s="1" t="s">
        <v>186</v>
      </c>
      <c r="B487" s="2">
        <v>495</v>
      </c>
      <c r="C487" s="19">
        <v>50</v>
      </c>
      <c r="D487" s="3" t="s">
        <v>460</v>
      </c>
      <c r="E487" s="2" t="s">
        <v>46</v>
      </c>
      <c r="F487" s="57">
        <v>205284</v>
      </c>
      <c r="G487" s="19">
        <v>2012</v>
      </c>
      <c r="H487" s="45">
        <v>15.58</v>
      </c>
      <c r="I487" s="45">
        <v>7.81</v>
      </c>
      <c r="J487" s="45">
        <v>14000</v>
      </c>
      <c r="K487" s="45">
        <v>1223</v>
      </c>
      <c r="L487" s="45">
        <v>299</v>
      </c>
      <c r="M487" s="27">
        <v>57.472012426685268</v>
      </c>
      <c r="N487" s="27">
        <v>11544.2</v>
      </c>
      <c r="O487" s="27">
        <v>7827.84</v>
      </c>
      <c r="P487" s="51">
        <f t="shared" si="7"/>
        <v>285910.77120000048</v>
      </c>
      <c r="Q487" s="51">
        <f>ABS(Table_7[[#This Row],[列1]]-Table_7[[#This Row],[Listing Price (USD)]])/Table_7[[#This Row],[Listing Price (USD)]]</f>
        <v>0.39275721049862866</v>
      </c>
      <c r="R487" s="51">
        <f>(Table_7[[#This Row],[列2]]+Q1454)/2</f>
        <v>0.23023317372962743</v>
      </c>
      <c r="S487" s="71"/>
    </row>
    <row r="488" spans="1:19" hidden="1" x14ac:dyDescent="0.45">
      <c r="A488" s="1" t="s">
        <v>179</v>
      </c>
      <c r="B488" s="2">
        <v>495</v>
      </c>
      <c r="C488" s="19">
        <v>50</v>
      </c>
      <c r="D488" s="3" t="s">
        <v>460</v>
      </c>
      <c r="E488" s="2" t="s">
        <v>25</v>
      </c>
      <c r="F488" s="57">
        <v>314606</v>
      </c>
      <c r="G488" s="19">
        <v>2013</v>
      </c>
      <c r="H488" s="45">
        <v>15.58</v>
      </c>
      <c r="I488" s="45">
        <v>7.81</v>
      </c>
      <c r="J488" s="45">
        <v>14000</v>
      </c>
      <c r="K488" s="45">
        <v>1223</v>
      </c>
      <c r="L488" s="45">
        <v>299</v>
      </c>
      <c r="M488" s="27">
        <v>188.92599593680674</v>
      </c>
      <c r="N488" s="27">
        <v>16779.7</v>
      </c>
      <c r="O488" s="27">
        <v>1073.48</v>
      </c>
      <c r="P488" s="51">
        <f t="shared" si="7"/>
        <v>308575.56219999789</v>
      </c>
      <c r="Q488" s="51">
        <f>ABS(Table_7[[#This Row],[列1]]-Table_7[[#This Row],[Listing Price (USD)]])/Table_7[[#This Row],[Listing Price (USD)]]</f>
        <v>1.9168222475102539E-2</v>
      </c>
      <c r="R488" s="51">
        <f>(Table_7[[#This Row],[列2]]+Q1455)/2</f>
        <v>3.0325108363982108E-2</v>
      </c>
      <c r="S488" s="71"/>
    </row>
    <row r="489" spans="1:19" hidden="1" x14ac:dyDescent="0.45">
      <c r="A489" s="1" t="s">
        <v>179</v>
      </c>
      <c r="B489" s="2">
        <v>495</v>
      </c>
      <c r="C489" s="19">
        <v>50</v>
      </c>
      <c r="D489" s="3" t="s">
        <v>460</v>
      </c>
      <c r="E489" s="2" t="s">
        <v>25</v>
      </c>
      <c r="F489" s="57">
        <v>297601</v>
      </c>
      <c r="G489" s="19">
        <v>2013</v>
      </c>
      <c r="H489" s="45">
        <v>15.58</v>
      </c>
      <c r="I489" s="45">
        <v>7.81</v>
      </c>
      <c r="J489" s="45">
        <v>14000</v>
      </c>
      <c r="K489" s="45">
        <v>1223</v>
      </c>
      <c r="L489" s="45">
        <v>299</v>
      </c>
      <c r="M489" s="27">
        <v>188.92599593680674</v>
      </c>
      <c r="N489" s="27">
        <v>16779.7</v>
      </c>
      <c r="O489" s="27">
        <v>1073.48</v>
      </c>
      <c r="P489" s="51">
        <f t="shared" si="7"/>
        <v>308575.56219999789</v>
      </c>
      <c r="Q489" s="51">
        <f>ABS(Table_7[[#This Row],[列1]]-Table_7[[#This Row],[Listing Price (USD)]])/Table_7[[#This Row],[Listing Price (USD)]]</f>
        <v>3.6876765199034579E-2</v>
      </c>
      <c r="R489" s="51">
        <f>(Table_7[[#This Row],[列2]]+Q1456)/2</f>
        <v>0.33462517754900201</v>
      </c>
      <c r="S489" s="71"/>
    </row>
    <row r="490" spans="1:19" hidden="1" x14ac:dyDescent="0.45">
      <c r="A490" s="1" t="s">
        <v>179</v>
      </c>
      <c r="B490" s="2">
        <v>495</v>
      </c>
      <c r="C490" s="19">
        <v>50</v>
      </c>
      <c r="D490" s="3" t="s">
        <v>460</v>
      </c>
      <c r="E490" s="2" t="s">
        <v>239</v>
      </c>
      <c r="F490" s="57">
        <v>291487</v>
      </c>
      <c r="G490" s="19">
        <v>2013</v>
      </c>
      <c r="H490" s="45">
        <v>15.58</v>
      </c>
      <c r="I490" s="45">
        <v>7.81</v>
      </c>
      <c r="J490" s="45">
        <v>14000</v>
      </c>
      <c r="K490" s="45">
        <v>1223</v>
      </c>
      <c r="L490" s="45">
        <v>299</v>
      </c>
      <c r="M490" s="27">
        <v>229.03186052077729</v>
      </c>
      <c r="N490" s="27">
        <v>18683.400000000001</v>
      </c>
      <c r="O490" s="27">
        <v>3353.62</v>
      </c>
      <c r="P490" s="51">
        <f t="shared" si="7"/>
        <v>312108.82939999847</v>
      </c>
      <c r="Q490" s="51">
        <f>ABS(Table_7[[#This Row],[列1]]-Table_7[[#This Row],[Listing Price (USD)]])/Table_7[[#This Row],[Listing Price (USD)]]</f>
        <v>7.074699523477368E-2</v>
      </c>
      <c r="R490" s="51">
        <f>(Table_7[[#This Row],[列2]]+Q1457)/2</f>
        <v>6.9958699942952549E-2</v>
      </c>
      <c r="S490" s="71"/>
    </row>
    <row r="491" spans="1:19" hidden="1" x14ac:dyDescent="0.45">
      <c r="A491" s="1" t="s">
        <v>179</v>
      </c>
      <c r="B491" s="2">
        <v>495</v>
      </c>
      <c r="C491" s="19">
        <v>50</v>
      </c>
      <c r="D491" s="3" t="s">
        <v>460</v>
      </c>
      <c r="E491" s="2" t="s">
        <v>15</v>
      </c>
      <c r="F491" s="57">
        <v>358335</v>
      </c>
      <c r="G491" s="19">
        <v>2011</v>
      </c>
      <c r="H491" s="45">
        <v>15.58</v>
      </c>
      <c r="I491" s="45">
        <v>7.81</v>
      </c>
      <c r="J491" s="45">
        <v>14000</v>
      </c>
      <c r="K491" s="45">
        <v>1223</v>
      </c>
      <c r="L491" s="45">
        <v>299</v>
      </c>
      <c r="M491" s="27">
        <v>1276.9626856482525</v>
      </c>
      <c r="N491" s="27">
        <v>21333.9</v>
      </c>
      <c r="O491" s="27">
        <v>4753.54</v>
      </c>
      <c r="P491" s="51">
        <f t="shared" si="7"/>
        <v>291132.75140000059</v>
      </c>
      <c r="Q491" s="51">
        <f>ABS(Table_7[[#This Row],[列1]]-Table_7[[#This Row],[Listing Price (USD)]])/Table_7[[#This Row],[Listing Price (USD)]]</f>
        <v>0.18754028660331648</v>
      </c>
      <c r="R491" s="51">
        <f>(Table_7[[#This Row],[列2]]+Q1458)/2</f>
        <v>0.1668264102545054</v>
      </c>
      <c r="S491" s="71"/>
    </row>
    <row r="492" spans="1:19" hidden="1" x14ac:dyDescent="0.45">
      <c r="A492" s="1" t="s">
        <v>135</v>
      </c>
      <c r="B492" s="2">
        <v>500</v>
      </c>
      <c r="C492" s="19">
        <v>49</v>
      </c>
      <c r="D492" s="3" t="s">
        <v>460</v>
      </c>
      <c r="E492" s="2" t="s">
        <v>15</v>
      </c>
      <c r="F492" s="57">
        <v>206385</v>
      </c>
      <c r="G492" s="19">
        <v>2015</v>
      </c>
      <c r="H492" s="44">
        <v>15.75</v>
      </c>
      <c r="I492" s="44">
        <v>7.55</v>
      </c>
      <c r="J492" s="44">
        <v>15245</v>
      </c>
      <c r="K492" s="44">
        <v>1084</v>
      </c>
      <c r="L492" s="44">
        <v>500</v>
      </c>
      <c r="M492" s="27">
        <v>1276.9626856482525</v>
      </c>
      <c r="N492" s="27">
        <v>21333.9</v>
      </c>
      <c r="O492" s="27">
        <v>4753.54</v>
      </c>
      <c r="P492" s="51">
        <f t="shared" si="7"/>
        <v>371233.61839999928</v>
      </c>
      <c r="Q492" s="51">
        <f>ABS(Table_7[[#This Row],[列1]]-Table_7[[#This Row],[Listing Price (USD)]])/Table_7[[#This Row],[Listing Price (USD)]]</f>
        <v>0.79874321486541788</v>
      </c>
      <c r="R492" s="51">
        <f>(Table_7[[#This Row],[列2]]+Q1459)/2</f>
        <v>0.41178260367332442</v>
      </c>
      <c r="S492" s="71"/>
    </row>
    <row r="493" spans="1:19" hidden="1" x14ac:dyDescent="0.45">
      <c r="A493" s="1" t="s">
        <v>135</v>
      </c>
      <c r="B493" s="2">
        <v>500</v>
      </c>
      <c r="C493" s="19">
        <v>49</v>
      </c>
      <c r="D493" s="3" t="s">
        <v>460</v>
      </c>
      <c r="E493" s="2" t="s">
        <v>15</v>
      </c>
      <c r="F493" s="57">
        <v>206377</v>
      </c>
      <c r="G493" s="19">
        <v>2015</v>
      </c>
      <c r="H493" s="44">
        <v>15.75</v>
      </c>
      <c r="I493" s="44">
        <v>7.55</v>
      </c>
      <c r="J493" s="44">
        <v>15245</v>
      </c>
      <c r="K493" s="44">
        <v>1084</v>
      </c>
      <c r="L493" s="44">
        <v>500</v>
      </c>
      <c r="M493" s="27">
        <v>1276.9626856482525</v>
      </c>
      <c r="N493" s="27">
        <v>21333.9</v>
      </c>
      <c r="O493" s="27">
        <v>4753.54</v>
      </c>
      <c r="P493" s="51">
        <f t="shared" si="7"/>
        <v>371233.61839999928</v>
      </c>
      <c r="Q493" s="51">
        <f>ABS(Table_7[[#This Row],[列1]]-Table_7[[#This Row],[Listing Price (USD)]])/Table_7[[#This Row],[Listing Price (USD)]]</f>
        <v>0.79881294136458658</v>
      </c>
      <c r="R493" s="51">
        <f>(Table_7[[#This Row],[列2]]+Q1460)/2</f>
        <v>0.54255280401562622</v>
      </c>
      <c r="S493" s="71"/>
    </row>
    <row r="494" spans="1:19" hidden="1" x14ac:dyDescent="0.45">
      <c r="A494" s="1" t="s">
        <v>250</v>
      </c>
      <c r="B494" s="2">
        <v>505</v>
      </c>
      <c r="C494" s="19">
        <v>50</v>
      </c>
      <c r="D494" s="3" t="s">
        <v>460</v>
      </c>
      <c r="E494" s="2" t="s">
        <v>46</v>
      </c>
      <c r="F494" s="57">
        <v>761701</v>
      </c>
      <c r="G494" s="19">
        <v>2017</v>
      </c>
      <c r="H494" s="44">
        <v>15.06</v>
      </c>
      <c r="I494" s="44">
        <v>8.0399999999999991</v>
      </c>
      <c r="J494" s="44">
        <v>18900</v>
      </c>
      <c r="K494" s="44">
        <v>14200</v>
      </c>
      <c r="L494" s="44">
        <v>719</v>
      </c>
      <c r="M494" s="27">
        <v>57.472012426685268</v>
      </c>
      <c r="N494" s="27">
        <v>11544.2</v>
      </c>
      <c r="O494" s="27">
        <v>7827.84</v>
      </c>
      <c r="P494" s="51">
        <f t="shared" si="7"/>
        <v>462070.38619999884</v>
      </c>
      <c r="Q494" s="51">
        <f>ABS(Table_7[[#This Row],[列1]]-Table_7[[#This Row],[Listing Price (USD)]])/Table_7[[#This Row],[Listing Price (USD)]]</f>
        <v>0.39337038260419921</v>
      </c>
      <c r="R494" s="51">
        <f>(Table_7[[#This Row],[列2]]+Q1461)/2</f>
        <v>0.2433121055798913</v>
      </c>
      <c r="S494" s="71"/>
    </row>
    <row r="495" spans="1:19" hidden="1" x14ac:dyDescent="0.45">
      <c r="A495" s="1" t="s">
        <v>179</v>
      </c>
      <c r="B495" s="2">
        <v>505</v>
      </c>
      <c r="C495" s="19">
        <v>50</v>
      </c>
      <c r="D495" s="3" t="s">
        <v>460</v>
      </c>
      <c r="E495" s="2" t="s">
        <v>46</v>
      </c>
      <c r="F495" s="57">
        <v>230792</v>
      </c>
      <c r="G495" s="19">
        <v>2014</v>
      </c>
      <c r="H495" s="45">
        <v>15.7</v>
      </c>
      <c r="I495" s="45">
        <v>7.8</v>
      </c>
      <c r="J495" s="45">
        <v>14000</v>
      </c>
      <c r="K495" s="45">
        <v>1281</v>
      </c>
      <c r="L495" s="45">
        <v>280</v>
      </c>
      <c r="M495" s="27">
        <v>57.472012426685268</v>
      </c>
      <c r="N495" s="27">
        <v>11544.2</v>
      </c>
      <c r="O495" s="27">
        <v>7827.84</v>
      </c>
      <c r="P495" s="51">
        <f t="shared" si="7"/>
        <v>311806.17719999998</v>
      </c>
      <c r="Q495" s="51">
        <f>ABS(Table_7[[#This Row],[列1]]-Table_7[[#This Row],[Listing Price (USD)]])/Table_7[[#This Row],[Listing Price (USD)]]</f>
        <v>0.35102679988907753</v>
      </c>
      <c r="R495" s="51">
        <f>(Table_7[[#This Row],[列2]]+Q1462)/2</f>
        <v>0.22384939604616277</v>
      </c>
      <c r="S495" s="71"/>
    </row>
    <row r="496" spans="1:19" hidden="1" x14ac:dyDescent="0.45">
      <c r="A496" s="1" t="s">
        <v>179</v>
      </c>
      <c r="B496" s="2">
        <v>505</v>
      </c>
      <c r="C496" s="19">
        <v>50</v>
      </c>
      <c r="D496" s="3" t="s">
        <v>460</v>
      </c>
      <c r="E496" s="2" t="s">
        <v>46</v>
      </c>
      <c r="F496" s="57">
        <v>229092</v>
      </c>
      <c r="G496" s="19">
        <v>2015</v>
      </c>
      <c r="H496" s="45">
        <v>15.7</v>
      </c>
      <c r="I496" s="45">
        <v>7.8</v>
      </c>
      <c r="J496" s="45">
        <v>14000</v>
      </c>
      <c r="K496" s="45">
        <v>1281</v>
      </c>
      <c r="L496" s="45">
        <v>280</v>
      </c>
      <c r="M496" s="27">
        <v>57.472012426685268</v>
      </c>
      <c r="N496" s="27">
        <v>11544.2</v>
      </c>
      <c r="O496" s="27">
        <v>7827.84</v>
      </c>
      <c r="P496" s="51">
        <f t="shared" si="7"/>
        <v>324753.88019999786</v>
      </c>
      <c r="Q496" s="51">
        <f>ABS(Table_7[[#This Row],[列1]]-Table_7[[#This Row],[Listing Price (USD)]])/Table_7[[#This Row],[Listing Price (USD)]]</f>
        <v>0.41756971085851036</v>
      </c>
      <c r="R496" s="51">
        <f>(Table_7[[#This Row],[列2]]+Q1463)/2</f>
        <v>0.29922193622572785</v>
      </c>
      <c r="S496" s="71"/>
    </row>
    <row r="497" spans="1:19" hidden="1" x14ac:dyDescent="0.45">
      <c r="A497" s="1" t="s">
        <v>179</v>
      </c>
      <c r="B497" s="2">
        <v>505</v>
      </c>
      <c r="C497" s="19">
        <v>50</v>
      </c>
      <c r="D497" s="3" t="s">
        <v>460</v>
      </c>
      <c r="E497" s="2" t="s">
        <v>46</v>
      </c>
      <c r="F497" s="57">
        <v>227117</v>
      </c>
      <c r="G497" s="19">
        <v>2015</v>
      </c>
      <c r="H497" s="45">
        <v>15.7</v>
      </c>
      <c r="I497" s="45">
        <v>7.8</v>
      </c>
      <c r="J497" s="45">
        <v>14000</v>
      </c>
      <c r="K497" s="45">
        <v>1281</v>
      </c>
      <c r="L497" s="45">
        <v>280</v>
      </c>
      <c r="M497" s="27">
        <v>57.472012426685268</v>
      </c>
      <c r="N497" s="27">
        <v>11544.2</v>
      </c>
      <c r="O497" s="27">
        <v>7827.84</v>
      </c>
      <c r="P497" s="51">
        <f t="shared" si="7"/>
        <v>324753.88019999786</v>
      </c>
      <c r="Q497" s="51">
        <f>ABS(Table_7[[#This Row],[列1]]-Table_7[[#This Row],[Listing Price (USD)]])/Table_7[[#This Row],[Listing Price (USD)]]</f>
        <v>0.42989683819352081</v>
      </c>
      <c r="R497" s="51">
        <f>(Table_7[[#This Row],[列2]]+Q1464)/2</f>
        <v>0.3255135973591321</v>
      </c>
      <c r="S497" s="71"/>
    </row>
    <row r="498" spans="1:19" hidden="1" x14ac:dyDescent="0.45">
      <c r="A498" s="1" t="s">
        <v>179</v>
      </c>
      <c r="B498" s="2">
        <v>505</v>
      </c>
      <c r="C498" s="19">
        <v>50</v>
      </c>
      <c r="D498" s="3" t="s">
        <v>460</v>
      </c>
      <c r="E498" s="2" t="s">
        <v>46</v>
      </c>
      <c r="F498" s="57">
        <v>212572</v>
      </c>
      <c r="G498" s="19">
        <v>2015</v>
      </c>
      <c r="H498" s="45">
        <v>15.7</v>
      </c>
      <c r="I498" s="45">
        <v>7.8</v>
      </c>
      <c r="J498" s="45">
        <v>14000</v>
      </c>
      <c r="K498" s="45">
        <v>1281</v>
      </c>
      <c r="L498" s="45">
        <v>280</v>
      </c>
      <c r="M498" s="27">
        <v>57.472012426685268</v>
      </c>
      <c r="N498" s="27">
        <v>11544.2</v>
      </c>
      <c r="O498" s="27">
        <v>7827.84</v>
      </c>
      <c r="P498" s="51">
        <f t="shared" si="7"/>
        <v>324753.88019999786</v>
      </c>
      <c r="Q498" s="51">
        <f>ABS(Table_7[[#This Row],[列1]]-Table_7[[#This Row],[Listing Price (USD)]])/Table_7[[#This Row],[Listing Price (USD)]]</f>
        <v>0.52773592100557865</v>
      </c>
      <c r="R498" s="51">
        <f>(Table_7[[#This Row],[列2]]+Q1465)/2</f>
        <v>0.38144707839754322</v>
      </c>
      <c r="S498" s="71"/>
    </row>
    <row r="499" spans="1:19" hidden="1" x14ac:dyDescent="0.45">
      <c r="A499" s="1" t="s">
        <v>179</v>
      </c>
      <c r="B499" s="2">
        <v>505</v>
      </c>
      <c r="C499" s="19">
        <v>50</v>
      </c>
      <c r="D499" s="3" t="s">
        <v>460</v>
      </c>
      <c r="E499" s="2" t="s">
        <v>46</v>
      </c>
      <c r="F499" s="57">
        <v>264768</v>
      </c>
      <c r="G499" s="19">
        <v>2016</v>
      </c>
      <c r="H499" s="45">
        <v>15.7</v>
      </c>
      <c r="I499" s="45">
        <v>7.8</v>
      </c>
      <c r="J499" s="45">
        <v>14000</v>
      </c>
      <c r="K499" s="45">
        <v>1281</v>
      </c>
      <c r="L499" s="45">
        <v>280</v>
      </c>
      <c r="M499" s="27">
        <v>57.472012426685268</v>
      </c>
      <c r="N499" s="27">
        <v>11544.2</v>
      </c>
      <c r="O499" s="27">
        <v>7827.84</v>
      </c>
      <c r="P499" s="51">
        <f t="shared" si="7"/>
        <v>337701.58319999947</v>
      </c>
      <c r="Q499" s="51">
        <f>ABS(Table_7[[#This Row],[列1]]-Table_7[[#This Row],[Listing Price (USD)]])/Table_7[[#This Row],[Listing Price (USD)]]</f>
        <v>0.27546222806381238</v>
      </c>
      <c r="R499" s="51">
        <f>(Table_7[[#This Row],[列2]]+Q1466)/2</f>
        <v>0.25940773280550866</v>
      </c>
      <c r="S499" s="71"/>
    </row>
    <row r="500" spans="1:19" hidden="1" x14ac:dyDescent="0.45">
      <c r="A500" s="1" t="s">
        <v>179</v>
      </c>
      <c r="B500" s="2">
        <v>505</v>
      </c>
      <c r="C500" s="19">
        <v>50</v>
      </c>
      <c r="D500" s="3" t="s">
        <v>460</v>
      </c>
      <c r="E500" s="2" t="s">
        <v>46</v>
      </c>
      <c r="F500" s="57">
        <v>334042</v>
      </c>
      <c r="G500" s="19">
        <v>2017</v>
      </c>
      <c r="H500" s="45">
        <v>15.7</v>
      </c>
      <c r="I500" s="45">
        <v>7.8</v>
      </c>
      <c r="J500" s="45">
        <v>14000</v>
      </c>
      <c r="K500" s="45">
        <v>1281</v>
      </c>
      <c r="L500" s="45">
        <v>280</v>
      </c>
      <c r="M500" s="27">
        <v>57.472012426685268</v>
      </c>
      <c r="N500" s="27">
        <v>11544.2</v>
      </c>
      <c r="O500" s="27">
        <v>7827.84</v>
      </c>
      <c r="P500" s="51">
        <f t="shared" si="7"/>
        <v>350649.28619999735</v>
      </c>
      <c r="Q500" s="51">
        <f>ABS(Table_7[[#This Row],[列1]]-Table_7[[#This Row],[Listing Price (USD)]])/Table_7[[#This Row],[Listing Price (USD)]]</f>
        <v>4.9716162039496095E-2</v>
      </c>
      <c r="R500" s="51">
        <f>(Table_7[[#This Row],[列2]]+Q1467)/2</f>
        <v>0.21967347971609019</v>
      </c>
      <c r="S500" s="71"/>
    </row>
    <row r="501" spans="1:19" hidden="1" x14ac:dyDescent="0.45">
      <c r="A501" s="1" t="s">
        <v>179</v>
      </c>
      <c r="B501" s="2">
        <v>505</v>
      </c>
      <c r="C501" s="19">
        <v>50</v>
      </c>
      <c r="D501" s="3" t="s">
        <v>460</v>
      </c>
      <c r="E501" s="2" t="s">
        <v>3</v>
      </c>
      <c r="F501" s="57">
        <v>358287</v>
      </c>
      <c r="G501" s="19">
        <v>2014</v>
      </c>
      <c r="H501" s="45">
        <v>15.7</v>
      </c>
      <c r="I501" s="45">
        <v>7.8</v>
      </c>
      <c r="J501" s="45">
        <v>14000</v>
      </c>
      <c r="K501" s="45">
        <v>1281</v>
      </c>
      <c r="L501" s="45">
        <v>280</v>
      </c>
      <c r="M501" s="27">
        <v>2639.0087016482562</v>
      </c>
      <c r="N501" s="27">
        <v>30468.7</v>
      </c>
      <c r="O501" s="27">
        <v>62827.83</v>
      </c>
      <c r="P501" s="51">
        <f t="shared" si="7"/>
        <v>346930.04920000135</v>
      </c>
      <c r="Q501" s="51">
        <f>ABS(Table_7[[#This Row],[列1]]-Table_7[[#This Row],[Listing Price (USD)]])/Table_7[[#This Row],[Listing Price (USD)]]</f>
        <v>3.1697914800142488E-2</v>
      </c>
      <c r="R501" s="51">
        <f>(Table_7[[#This Row],[列2]]+Q1468)/2</f>
        <v>0.19362675385748257</v>
      </c>
      <c r="S501" s="71"/>
    </row>
    <row r="502" spans="1:19" hidden="1" x14ac:dyDescent="0.45">
      <c r="A502" s="1" t="s">
        <v>179</v>
      </c>
      <c r="B502" s="2">
        <v>505</v>
      </c>
      <c r="C502" s="19">
        <v>50</v>
      </c>
      <c r="D502" s="3" t="s">
        <v>460</v>
      </c>
      <c r="E502" s="2" t="s">
        <v>3</v>
      </c>
      <c r="F502" s="57">
        <v>352262</v>
      </c>
      <c r="G502" s="19">
        <v>2014</v>
      </c>
      <c r="H502" s="45">
        <v>15.7</v>
      </c>
      <c r="I502" s="45">
        <v>7.8</v>
      </c>
      <c r="J502" s="45">
        <v>14000</v>
      </c>
      <c r="K502" s="45">
        <v>1281</v>
      </c>
      <c r="L502" s="45">
        <v>280</v>
      </c>
      <c r="M502" s="27">
        <v>2639.0087016482562</v>
      </c>
      <c r="N502" s="27">
        <v>30468.7</v>
      </c>
      <c r="O502" s="27">
        <v>62827.83</v>
      </c>
      <c r="P502" s="51">
        <f t="shared" si="7"/>
        <v>346930.04920000135</v>
      </c>
      <c r="Q502" s="51">
        <f>ABS(Table_7[[#This Row],[列1]]-Table_7[[#This Row],[Listing Price (USD)]])/Table_7[[#This Row],[Listing Price (USD)]]</f>
        <v>1.5136321260875862E-2</v>
      </c>
      <c r="R502" s="51">
        <f>(Table_7[[#This Row],[列2]]+Q1469)/2</f>
        <v>3.1207846448869311E-2</v>
      </c>
      <c r="S502" s="71"/>
    </row>
    <row r="503" spans="1:19" hidden="1" x14ac:dyDescent="0.45">
      <c r="A503" s="1" t="s">
        <v>179</v>
      </c>
      <c r="B503" s="2">
        <v>505</v>
      </c>
      <c r="C503" s="19">
        <v>50</v>
      </c>
      <c r="D503" s="3" t="s">
        <v>460</v>
      </c>
      <c r="E503" s="2" t="s">
        <v>3</v>
      </c>
      <c r="F503" s="57">
        <v>412941</v>
      </c>
      <c r="G503" s="19">
        <v>2016</v>
      </c>
      <c r="H503" s="45">
        <v>15.7</v>
      </c>
      <c r="I503" s="45">
        <v>7.8</v>
      </c>
      <c r="J503" s="45">
        <v>14000</v>
      </c>
      <c r="K503" s="45">
        <v>1281</v>
      </c>
      <c r="L503" s="45">
        <v>280</v>
      </c>
      <c r="M503" s="27">
        <v>2639.0087016482562</v>
      </c>
      <c r="N503" s="27">
        <v>30468.7</v>
      </c>
      <c r="O503" s="27">
        <v>62827.83</v>
      </c>
      <c r="P503" s="51">
        <f t="shared" si="7"/>
        <v>372825.45520000084</v>
      </c>
      <c r="Q503" s="51">
        <f>ABS(Table_7[[#This Row],[列1]]-Table_7[[#This Row],[Listing Price (USD)]])/Table_7[[#This Row],[Listing Price (USD)]]</f>
        <v>9.7145947726186455E-2</v>
      </c>
      <c r="R503" s="51">
        <f>(Table_7[[#This Row],[列2]]+Q1470)/2</f>
        <v>7.21449128142852E-2</v>
      </c>
      <c r="S503" s="71"/>
    </row>
    <row r="504" spans="1:19" hidden="1" x14ac:dyDescent="0.45">
      <c r="A504" s="1" t="s">
        <v>179</v>
      </c>
      <c r="B504" s="2">
        <v>505</v>
      </c>
      <c r="C504" s="19">
        <v>50</v>
      </c>
      <c r="D504" s="3" t="s">
        <v>460</v>
      </c>
      <c r="E504" s="2" t="s">
        <v>25</v>
      </c>
      <c r="F504" s="57">
        <v>327968</v>
      </c>
      <c r="G504" s="19">
        <v>2015</v>
      </c>
      <c r="H504" s="45">
        <v>15.7</v>
      </c>
      <c r="I504" s="45">
        <v>7.8</v>
      </c>
      <c r="J504" s="45">
        <v>14000</v>
      </c>
      <c r="K504" s="45">
        <v>1281</v>
      </c>
      <c r="L504" s="45">
        <v>280</v>
      </c>
      <c r="M504" s="27">
        <v>188.92599593680674</v>
      </c>
      <c r="N504" s="27">
        <v>16779.7</v>
      </c>
      <c r="O504" s="27">
        <v>1073.48</v>
      </c>
      <c r="P504" s="51">
        <f t="shared" si="7"/>
        <v>334470.96819999738</v>
      </c>
      <c r="Q504" s="51">
        <f>ABS(Table_7[[#This Row],[列1]]-Table_7[[#This Row],[Listing Price (USD)]])/Table_7[[#This Row],[Listing Price (USD)]]</f>
        <v>1.982805700555354E-2</v>
      </c>
      <c r="R504" s="51">
        <f>(Table_7[[#This Row],[列2]]+Q1471)/2</f>
        <v>3.3966459404236996E-2</v>
      </c>
      <c r="S504" s="71"/>
    </row>
    <row r="505" spans="1:19" hidden="1" x14ac:dyDescent="0.45">
      <c r="A505" s="1" t="s">
        <v>179</v>
      </c>
      <c r="B505" s="2">
        <v>505</v>
      </c>
      <c r="C505" s="19">
        <v>50</v>
      </c>
      <c r="D505" s="3" t="s">
        <v>460</v>
      </c>
      <c r="E505" s="2" t="s">
        <v>25</v>
      </c>
      <c r="F505" s="57">
        <v>321895</v>
      </c>
      <c r="G505" s="19">
        <v>2017</v>
      </c>
      <c r="H505" s="45">
        <v>15.7</v>
      </c>
      <c r="I505" s="45">
        <v>7.8</v>
      </c>
      <c r="J505" s="45">
        <v>14000</v>
      </c>
      <c r="K505" s="45">
        <v>1281</v>
      </c>
      <c r="L505" s="45">
        <v>280</v>
      </c>
      <c r="M505" s="27">
        <v>188.92599593680674</v>
      </c>
      <c r="N505" s="27">
        <v>16779.7</v>
      </c>
      <c r="O505" s="27">
        <v>1073.48</v>
      </c>
      <c r="P505" s="51">
        <f t="shared" si="7"/>
        <v>360366.37419999688</v>
      </c>
      <c r="Q505" s="51">
        <f>ABS(Table_7[[#This Row],[列1]]-Table_7[[#This Row],[Listing Price (USD)]])/Table_7[[#This Row],[Listing Price (USD)]]</f>
        <v>0.11951528976839304</v>
      </c>
      <c r="R505" s="51">
        <f>(Table_7[[#This Row],[列2]]+Q1472)/2</f>
        <v>0.22304623191433015</v>
      </c>
      <c r="S505" s="71"/>
    </row>
    <row r="506" spans="1:19" hidden="1" x14ac:dyDescent="0.45">
      <c r="A506" s="1" t="s">
        <v>179</v>
      </c>
      <c r="B506" s="2">
        <v>505</v>
      </c>
      <c r="C506" s="19">
        <v>50</v>
      </c>
      <c r="D506" s="3" t="s">
        <v>460</v>
      </c>
      <c r="E506" s="2" t="s">
        <v>35</v>
      </c>
      <c r="F506" s="57">
        <v>358287</v>
      </c>
      <c r="G506" s="19">
        <v>2013</v>
      </c>
      <c r="H506" s="45">
        <v>15.7</v>
      </c>
      <c r="I506" s="45">
        <v>7.8</v>
      </c>
      <c r="J506" s="45">
        <v>14000</v>
      </c>
      <c r="K506" s="45">
        <v>1281</v>
      </c>
      <c r="L506" s="45">
        <v>280</v>
      </c>
      <c r="M506" s="27">
        <v>1896.75530151814</v>
      </c>
      <c r="N506" s="27">
        <v>24592.6</v>
      </c>
      <c r="O506" s="27">
        <v>42421.33</v>
      </c>
      <c r="P506" s="51">
        <f t="shared" si="7"/>
        <v>323076.30459999962</v>
      </c>
      <c r="Q506" s="51">
        <f>ABS(Table_7[[#This Row],[列1]]-Table_7[[#This Row],[Listing Price (USD)]])/Table_7[[#This Row],[Listing Price (USD)]]</f>
        <v>9.8275112968096462E-2</v>
      </c>
      <c r="R506" s="51">
        <f>(Table_7[[#This Row],[列2]]+Q1473)/2</f>
        <v>0.24789522582205081</v>
      </c>
      <c r="S506" s="71"/>
    </row>
    <row r="507" spans="1:19" hidden="1" x14ac:dyDescent="0.45">
      <c r="A507" s="1" t="s">
        <v>179</v>
      </c>
      <c r="B507" s="2">
        <v>505</v>
      </c>
      <c r="C507" s="19">
        <v>50</v>
      </c>
      <c r="D507" s="3" t="s">
        <v>460</v>
      </c>
      <c r="E507" s="2" t="s">
        <v>35</v>
      </c>
      <c r="F507" s="57">
        <v>321895</v>
      </c>
      <c r="G507" s="19">
        <v>2016</v>
      </c>
      <c r="H507" s="45">
        <v>15.7</v>
      </c>
      <c r="I507" s="45">
        <v>7.8</v>
      </c>
      <c r="J507" s="45">
        <v>14000</v>
      </c>
      <c r="K507" s="45">
        <v>1281</v>
      </c>
      <c r="L507" s="45">
        <v>280</v>
      </c>
      <c r="M507" s="27">
        <v>1896.75530151814</v>
      </c>
      <c r="N507" s="27">
        <v>24592.6</v>
      </c>
      <c r="O507" s="27">
        <v>42421.33</v>
      </c>
      <c r="P507" s="51">
        <f t="shared" si="7"/>
        <v>361919.41360000073</v>
      </c>
      <c r="Q507" s="51">
        <f>ABS(Table_7[[#This Row],[列1]]-Table_7[[#This Row],[Listing Price (USD)]])/Table_7[[#This Row],[Listing Price (USD)]]</f>
        <v>0.12433996675934925</v>
      </c>
      <c r="R507" s="51">
        <f>(Table_7[[#This Row],[列2]]+Q1474)/2</f>
        <v>0.24759430777653907</v>
      </c>
      <c r="S507" s="71"/>
    </row>
    <row r="508" spans="1:19" hidden="1" x14ac:dyDescent="0.45">
      <c r="A508" s="1" t="s">
        <v>179</v>
      </c>
      <c r="B508" s="2">
        <v>505</v>
      </c>
      <c r="C508" s="19">
        <v>50</v>
      </c>
      <c r="D508" s="3" t="s">
        <v>460</v>
      </c>
      <c r="E508" s="2" t="s">
        <v>15</v>
      </c>
      <c r="F508" s="57">
        <v>425144</v>
      </c>
      <c r="G508" s="19">
        <v>2015</v>
      </c>
      <c r="H508" s="45">
        <v>15.7</v>
      </c>
      <c r="I508" s="45">
        <v>7.8</v>
      </c>
      <c r="J508" s="45">
        <v>14000</v>
      </c>
      <c r="K508" s="45">
        <v>1281</v>
      </c>
      <c r="L508" s="45">
        <v>280</v>
      </c>
      <c r="M508" s="27">
        <v>1276.9626856482525</v>
      </c>
      <c r="N508" s="27">
        <v>21333.9</v>
      </c>
      <c r="O508" s="27">
        <v>4753.54</v>
      </c>
      <c r="P508" s="51">
        <f t="shared" si="7"/>
        <v>342923.56339999958</v>
      </c>
      <c r="Q508" s="51">
        <f>ABS(Table_7[[#This Row],[列1]]-Table_7[[#This Row],[Listing Price (USD)]])/Table_7[[#This Row],[Listing Price (USD)]]</f>
        <v>0.193394324276011</v>
      </c>
      <c r="R508" s="51">
        <f>(Table_7[[#This Row],[列2]]+Q1475)/2</f>
        <v>0.31657818574366947</v>
      </c>
      <c r="S508" s="71"/>
    </row>
    <row r="509" spans="1:19" hidden="1" x14ac:dyDescent="0.45">
      <c r="A509" s="1" t="s">
        <v>179</v>
      </c>
      <c r="B509" s="2">
        <v>505</v>
      </c>
      <c r="C509" s="19">
        <v>50</v>
      </c>
      <c r="D509" s="3" t="s">
        <v>460</v>
      </c>
      <c r="E509" s="2" t="s">
        <v>15</v>
      </c>
      <c r="F509" s="57">
        <v>327362</v>
      </c>
      <c r="G509" s="19">
        <v>2017</v>
      </c>
      <c r="H509" s="45">
        <v>15.7</v>
      </c>
      <c r="I509" s="45">
        <v>7.8</v>
      </c>
      <c r="J509" s="45">
        <v>14000</v>
      </c>
      <c r="K509" s="45">
        <v>1281</v>
      </c>
      <c r="L509" s="45">
        <v>280</v>
      </c>
      <c r="M509" s="27">
        <v>1276.9626856482525</v>
      </c>
      <c r="N509" s="27">
        <v>21333.9</v>
      </c>
      <c r="O509" s="27">
        <v>4753.54</v>
      </c>
      <c r="P509" s="51">
        <f t="shared" si="7"/>
        <v>368818.96939999907</v>
      </c>
      <c r="Q509" s="51">
        <f>ABS(Table_7[[#This Row],[列1]]-Table_7[[#This Row],[Listing Price (USD)]])/Table_7[[#This Row],[Listing Price (USD)]]</f>
        <v>0.12663952871744147</v>
      </c>
      <c r="R509" s="51">
        <f>(Table_7[[#This Row],[列2]]+Q1476)/2</f>
        <v>0.14700468491523275</v>
      </c>
      <c r="S509" s="71"/>
    </row>
    <row r="510" spans="1:19" hidden="1" x14ac:dyDescent="0.45">
      <c r="A510" s="1" t="s">
        <v>179</v>
      </c>
      <c r="B510" s="2">
        <v>508</v>
      </c>
      <c r="C510" s="19">
        <v>50</v>
      </c>
      <c r="D510" s="3" t="s">
        <v>460</v>
      </c>
      <c r="E510" s="2" t="s">
        <v>46</v>
      </c>
      <c r="F510" s="57">
        <v>352019</v>
      </c>
      <c r="G510" s="19">
        <v>2019</v>
      </c>
      <c r="H510" s="45">
        <v>15.7</v>
      </c>
      <c r="I510" s="45">
        <v>6.6</v>
      </c>
      <c r="J510" s="45">
        <v>15100</v>
      </c>
      <c r="K510" s="45">
        <v>1270</v>
      </c>
      <c r="L510" s="45">
        <v>280</v>
      </c>
      <c r="M510" s="27">
        <v>57.472012426685268</v>
      </c>
      <c r="N510" s="27">
        <v>11544.2</v>
      </c>
      <c r="O510" s="27">
        <v>7827.84</v>
      </c>
      <c r="P510" s="51">
        <f t="shared" si="7"/>
        <v>401557.59219999908</v>
      </c>
      <c r="Q510" s="51">
        <f>ABS(Table_7[[#This Row],[列1]]-Table_7[[#This Row],[Listing Price (USD)]])/Table_7[[#This Row],[Listing Price (USD)]]</f>
        <v>0.14072704086995044</v>
      </c>
      <c r="R510" s="51">
        <f>(Table_7[[#This Row],[列2]]+Q1477)/2</f>
        <v>0.18477136212792397</v>
      </c>
      <c r="S510" s="71"/>
    </row>
    <row r="511" spans="1:19" hidden="1" x14ac:dyDescent="0.45">
      <c r="A511" s="1" t="s">
        <v>179</v>
      </c>
      <c r="B511" s="2">
        <v>508</v>
      </c>
      <c r="C511" s="19">
        <v>50</v>
      </c>
      <c r="D511" s="3" t="s">
        <v>460</v>
      </c>
      <c r="E511" s="2" t="s">
        <v>46</v>
      </c>
      <c r="F511" s="57">
        <v>321166</v>
      </c>
      <c r="G511" s="19">
        <v>2019</v>
      </c>
      <c r="H511" s="45">
        <v>15.7</v>
      </c>
      <c r="I511" s="45">
        <v>6.6</v>
      </c>
      <c r="J511" s="45">
        <v>15100</v>
      </c>
      <c r="K511" s="45">
        <v>1270</v>
      </c>
      <c r="L511" s="45">
        <v>280</v>
      </c>
      <c r="M511" s="27">
        <v>57.472012426685268</v>
      </c>
      <c r="N511" s="27">
        <v>11544.2</v>
      </c>
      <c r="O511" s="27">
        <v>7827.84</v>
      </c>
      <c r="P511" s="51">
        <f t="shared" si="7"/>
        <v>401557.59219999908</v>
      </c>
      <c r="Q511" s="51">
        <f>ABS(Table_7[[#This Row],[列1]]-Table_7[[#This Row],[Listing Price (USD)]])/Table_7[[#This Row],[Listing Price (USD)]]</f>
        <v>0.2503116525410507</v>
      </c>
      <c r="R511" s="51">
        <f>(Table_7[[#This Row],[列2]]+Q1478)/2</f>
        <v>0.2526800956374417</v>
      </c>
      <c r="S511" s="71"/>
    </row>
    <row r="512" spans="1:19" hidden="1" x14ac:dyDescent="0.45">
      <c r="A512" s="1" t="s">
        <v>197</v>
      </c>
      <c r="B512" s="2">
        <v>509</v>
      </c>
      <c r="C512" s="19">
        <v>50</v>
      </c>
      <c r="D512" s="3" t="s">
        <v>460</v>
      </c>
      <c r="E512" s="2" t="s">
        <v>15</v>
      </c>
      <c r="F512" s="57">
        <v>352351</v>
      </c>
      <c r="G512" s="19">
        <v>2012</v>
      </c>
      <c r="H512" s="45">
        <v>15.39</v>
      </c>
      <c r="I512" s="45">
        <v>7.48</v>
      </c>
      <c r="J512" s="45">
        <v>13900</v>
      </c>
      <c r="K512" s="45">
        <v>1226</v>
      </c>
      <c r="L512" s="45">
        <v>240</v>
      </c>
      <c r="M512" s="27">
        <v>1276.9626856482525</v>
      </c>
      <c r="N512" s="27">
        <v>21333.9</v>
      </c>
      <c r="O512" s="27">
        <v>4753.54</v>
      </c>
      <c r="P512" s="51">
        <f t="shared" si="7"/>
        <v>301806.55440000369</v>
      </c>
      <c r="Q512" s="51">
        <f>ABS(Table_7[[#This Row],[列1]]-Table_7[[#This Row],[Listing Price (USD)]])/Table_7[[#This Row],[Listing Price (USD)]]</f>
        <v>0.14344913339254411</v>
      </c>
      <c r="R512" s="51">
        <f>(Table_7[[#This Row],[列2]]+Q1479)/2</f>
        <v>0.29833476375682233</v>
      </c>
      <c r="S512" s="71"/>
    </row>
    <row r="513" spans="1:19" hidden="1" x14ac:dyDescent="0.45">
      <c r="A513" s="1" t="s">
        <v>135</v>
      </c>
      <c r="B513" s="3">
        <v>520</v>
      </c>
      <c r="C513" s="19">
        <v>50</v>
      </c>
      <c r="D513" s="3" t="s">
        <v>461</v>
      </c>
      <c r="E513" s="2" t="s">
        <v>447</v>
      </c>
      <c r="F513" s="57">
        <v>400996</v>
      </c>
      <c r="G513" s="19">
        <v>2018</v>
      </c>
      <c r="H513" s="44">
        <v>15.75</v>
      </c>
      <c r="I513" s="44">
        <v>7.55</v>
      </c>
      <c r="J513" s="44">
        <v>15245</v>
      </c>
      <c r="K513" s="44">
        <v>1084</v>
      </c>
      <c r="L513" s="44">
        <v>450</v>
      </c>
      <c r="M513" s="27">
        <v>96.621481289487278</v>
      </c>
      <c r="N513" s="27">
        <v>16666</v>
      </c>
      <c r="O513" s="27">
        <v>521.5798800343282</v>
      </c>
      <c r="P513" s="51">
        <f t="shared" si="7"/>
        <v>401413.10499999969</v>
      </c>
      <c r="Q513" s="51">
        <f>ABS(Table_7[[#This Row],[列1]]-Table_7[[#This Row],[Listing Price (USD)]])/Table_7[[#This Row],[Listing Price (USD)]]</f>
        <v>1.0401724705475623E-3</v>
      </c>
      <c r="R513" s="51">
        <f>(Table_7[[#This Row],[列2]]+Q1480)/2</f>
        <v>8.6545301224114218E-2</v>
      </c>
      <c r="S513" s="71"/>
    </row>
    <row r="514" spans="1:19" hidden="1" x14ac:dyDescent="0.45">
      <c r="A514" s="1" t="s">
        <v>135</v>
      </c>
      <c r="B514" s="2">
        <v>520</v>
      </c>
      <c r="C514" s="19">
        <v>50</v>
      </c>
      <c r="D514" s="3" t="s">
        <v>460</v>
      </c>
      <c r="E514" s="2" t="s">
        <v>3</v>
      </c>
      <c r="F514" s="57">
        <v>498026</v>
      </c>
      <c r="G514" s="19">
        <v>2018</v>
      </c>
      <c r="H514" s="44">
        <v>15.75</v>
      </c>
      <c r="I514" s="44">
        <v>7.55</v>
      </c>
      <c r="J514" s="44">
        <v>15245</v>
      </c>
      <c r="K514" s="44">
        <v>1084</v>
      </c>
      <c r="L514" s="44">
        <v>450</v>
      </c>
      <c r="M514" s="27">
        <v>2639.0087016482562</v>
      </c>
      <c r="N514" s="27">
        <v>30468.7</v>
      </c>
      <c r="O514" s="27">
        <v>62827.83</v>
      </c>
      <c r="P514" s="51">
        <f t="shared" ref="P514:P577" si="8">J514*22.739+12947.703*G514+1.856*N514-26169390+64750.3</f>
        <v>427030.91620000004</v>
      </c>
      <c r="Q514" s="51">
        <f>ABS(Table_7[[#This Row],[列1]]-Table_7[[#This Row],[Listing Price (USD)]])/Table_7[[#This Row],[Listing Price (USD)]]</f>
        <v>0.14255296671258119</v>
      </c>
      <c r="R514" s="51">
        <f>(Table_7[[#This Row],[列2]]+Q1481)/2</f>
        <v>0.10170468624942895</v>
      </c>
      <c r="S514" s="71"/>
    </row>
    <row r="515" spans="1:19" hidden="1" x14ac:dyDescent="0.45">
      <c r="A515" s="1" t="s">
        <v>135</v>
      </c>
      <c r="B515" s="2">
        <v>520</v>
      </c>
      <c r="C515" s="19">
        <v>50</v>
      </c>
      <c r="D515" s="3" t="s">
        <v>460</v>
      </c>
      <c r="E515" s="2" t="s">
        <v>3</v>
      </c>
      <c r="F515" s="57">
        <v>484664</v>
      </c>
      <c r="G515" s="19">
        <v>2019</v>
      </c>
      <c r="H515" s="44">
        <v>15.75</v>
      </c>
      <c r="I515" s="44">
        <v>7.55</v>
      </c>
      <c r="J515" s="44">
        <v>15245</v>
      </c>
      <c r="K515" s="44">
        <v>1084</v>
      </c>
      <c r="L515" s="44">
        <v>450</v>
      </c>
      <c r="M515" s="27">
        <v>2639.0087016482562</v>
      </c>
      <c r="N515" s="27">
        <v>30468.7</v>
      </c>
      <c r="O515" s="27">
        <v>62827.83</v>
      </c>
      <c r="P515" s="51">
        <f t="shared" si="8"/>
        <v>439978.61920000165</v>
      </c>
      <c r="Q515" s="51">
        <f>ABS(Table_7[[#This Row],[列1]]-Table_7[[#This Row],[Listing Price (USD)]])/Table_7[[#This Row],[Listing Price (USD)]]</f>
        <v>9.2198679497545427E-2</v>
      </c>
      <c r="R515" s="51">
        <f>(Table_7[[#This Row],[列2]]+Q1482)/2</f>
        <v>0.19049165384134115</v>
      </c>
      <c r="S515" s="71"/>
    </row>
    <row r="516" spans="1:19" hidden="1" x14ac:dyDescent="0.45">
      <c r="A516" s="1" t="s">
        <v>135</v>
      </c>
      <c r="B516" s="2">
        <v>520</v>
      </c>
      <c r="C516" s="19">
        <v>50</v>
      </c>
      <c r="D516" s="3" t="s">
        <v>460</v>
      </c>
      <c r="E516" s="2" t="s">
        <v>25</v>
      </c>
      <c r="F516" s="57">
        <v>388703</v>
      </c>
      <c r="G516" s="19">
        <v>2018</v>
      </c>
      <c r="H516" s="44">
        <v>15.75</v>
      </c>
      <c r="I516" s="44">
        <v>7.55</v>
      </c>
      <c r="J516" s="44">
        <v>15245</v>
      </c>
      <c r="K516" s="44">
        <v>1084</v>
      </c>
      <c r="L516" s="44">
        <v>450</v>
      </c>
      <c r="M516" s="27">
        <v>188.92599593680674</v>
      </c>
      <c r="N516" s="27">
        <v>16779.7</v>
      </c>
      <c r="O516" s="27">
        <v>1073.48</v>
      </c>
      <c r="P516" s="51">
        <f t="shared" si="8"/>
        <v>401624.13219999819</v>
      </c>
      <c r="Q516" s="51">
        <f>ABS(Table_7[[#This Row],[列1]]-Table_7[[#This Row],[Listing Price (USD)]])/Table_7[[#This Row],[Listing Price (USD)]]</f>
        <v>3.3241658026817875E-2</v>
      </c>
      <c r="R516" s="51">
        <f>(Table_7[[#This Row],[列2]]+Q1483)/2</f>
        <v>0.23099516005580653</v>
      </c>
      <c r="S516" s="71"/>
    </row>
    <row r="517" spans="1:19" hidden="1" x14ac:dyDescent="0.45">
      <c r="A517" s="1" t="s">
        <v>135</v>
      </c>
      <c r="B517" s="2">
        <v>520</v>
      </c>
      <c r="C517" s="19">
        <v>50</v>
      </c>
      <c r="D517" s="3" t="s">
        <v>460</v>
      </c>
      <c r="E517" s="2" t="s">
        <v>35</v>
      </c>
      <c r="F517" s="57">
        <v>338723</v>
      </c>
      <c r="G517" s="19">
        <v>2018</v>
      </c>
      <c r="H517" s="44">
        <v>15.75</v>
      </c>
      <c r="I517" s="44">
        <v>7.55</v>
      </c>
      <c r="J517" s="44">
        <v>15245</v>
      </c>
      <c r="K517" s="44">
        <v>1084</v>
      </c>
      <c r="L517" s="44">
        <v>450</v>
      </c>
      <c r="M517" s="27">
        <v>1896.7553015181375</v>
      </c>
      <c r="N517" s="27">
        <v>24592.6</v>
      </c>
      <c r="O517" s="27">
        <v>42421.33</v>
      </c>
      <c r="P517" s="51">
        <f t="shared" si="8"/>
        <v>416124.87459999992</v>
      </c>
      <c r="Q517" s="51">
        <f>ABS(Table_7[[#This Row],[列1]]-Table_7[[#This Row],[Listing Price (USD)]])/Table_7[[#This Row],[Listing Price (USD)]]</f>
        <v>0.22851083215488741</v>
      </c>
      <c r="R517" s="51">
        <f>(Table_7[[#This Row],[列2]]+Q1484)/2</f>
        <v>0.18293691654275779</v>
      </c>
      <c r="S517" s="71"/>
    </row>
    <row r="518" spans="1:19" hidden="1" x14ac:dyDescent="0.45">
      <c r="A518" s="1" t="s">
        <v>59</v>
      </c>
      <c r="B518" s="3">
        <v>523</v>
      </c>
      <c r="C518" s="19">
        <v>53</v>
      </c>
      <c r="D518" s="3" t="s">
        <v>459</v>
      </c>
      <c r="E518" s="2" t="s">
        <v>464</v>
      </c>
      <c r="F518" s="57">
        <v>337000</v>
      </c>
      <c r="G518" s="19">
        <v>2006</v>
      </c>
      <c r="H518" s="46">
        <v>16.010000000000002</v>
      </c>
      <c r="I518" s="45">
        <v>7.71</v>
      </c>
      <c r="J518" s="44">
        <v>14000</v>
      </c>
      <c r="K518" s="46">
        <v>1624</v>
      </c>
      <c r="L518" s="44">
        <v>750</v>
      </c>
      <c r="M518" s="27">
        <v>3020.1734000000001</v>
      </c>
      <c r="N518" s="27">
        <v>46802</v>
      </c>
      <c r="O518" s="27">
        <v>122950</v>
      </c>
      <c r="P518" s="51">
        <f t="shared" si="8"/>
        <v>273663.02999999671</v>
      </c>
      <c r="Q518" s="51">
        <f>ABS(Table_7[[#This Row],[列1]]-Table_7[[#This Row],[Listing Price (USD)]])/Table_7[[#This Row],[Listing Price (USD)]]</f>
        <v>0.1879435311572798</v>
      </c>
      <c r="R518" s="51">
        <f>(Q518+Q519)/2</f>
        <v>9.9185896403010232E-2</v>
      </c>
      <c r="S518" s="71"/>
    </row>
    <row r="519" spans="1:19" hidden="1" x14ac:dyDescent="0.45">
      <c r="A519" s="1" t="s">
        <v>59</v>
      </c>
      <c r="B519" s="3">
        <v>523</v>
      </c>
      <c r="C519" s="19">
        <v>53</v>
      </c>
      <c r="D519" s="3" t="s">
        <v>459</v>
      </c>
      <c r="E519" s="2" t="s">
        <v>319</v>
      </c>
      <c r="F519" s="57">
        <v>279000</v>
      </c>
      <c r="G519" s="19">
        <v>2007</v>
      </c>
      <c r="H519" s="46">
        <v>16.010000000000002</v>
      </c>
      <c r="I519" s="45">
        <v>7.71</v>
      </c>
      <c r="J519" s="44">
        <v>14000</v>
      </c>
      <c r="K519" s="46">
        <v>1624</v>
      </c>
      <c r="L519" s="44">
        <v>750</v>
      </c>
      <c r="M519" s="27">
        <v>1116.7267999999999</v>
      </c>
      <c r="N519" s="27">
        <v>44269</v>
      </c>
      <c r="O519" s="27">
        <v>61343.7</v>
      </c>
      <c r="P519" s="51">
        <f t="shared" si="8"/>
        <v>281909.48499999865</v>
      </c>
      <c r="Q519" s="51">
        <f>ABS(Table_7[[#This Row],[列1]]-Table_7[[#This Row],[Listing Price (USD)]])/Table_7[[#This Row],[Listing Price (USD)]]</f>
        <v>1.0428261648740672E-2</v>
      </c>
      <c r="R519" s="51">
        <f>(Q518+Q519)/2</f>
        <v>9.9185896403010232E-2</v>
      </c>
      <c r="S519" s="71"/>
    </row>
    <row r="520" spans="1:19" hidden="1" x14ac:dyDescent="0.45">
      <c r="A520" s="1" t="s">
        <v>179</v>
      </c>
      <c r="B520" s="2">
        <v>531</v>
      </c>
      <c r="C520" s="19">
        <v>53</v>
      </c>
      <c r="D520" s="3" t="s">
        <v>460</v>
      </c>
      <c r="E520" s="2" t="s">
        <v>148</v>
      </c>
      <c r="F520" s="57">
        <v>236875</v>
      </c>
      <c r="G520" s="19">
        <v>2005</v>
      </c>
      <c r="H520" s="45">
        <v>16.16</v>
      </c>
      <c r="I520" s="45">
        <v>9.1</v>
      </c>
      <c r="J520" s="45">
        <v>19000</v>
      </c>
      <c r="K520" s="45">
        <v>1435</v>
      </c>
      <c r="L520" s="45">
        <v>401</v>
      </c>
      <c r="M520" s="27">
        <v>31.370395572765801</v>
      </c>
      <c r="N520" s="27">
        <v>16416</v>
      </c>
      <c r="O520" s="27">
        <v>1904.83</v>
      </c>
      <c r="P520" s="51">
        <f t="shared" si="8"/>
        <v>318013.91100000142</v>
      </c>
      <c r="Q520" s="51">
        <f>ABS(Table_7[[#This Row],[列1]]-Table_7[[#This Row],[Listing Price (USD)]])/Table_7[[#This Row],[Listing Price (USD)]]</f>
        <v>0.34253893825858117</v>
      </c>
      <c r="R520" s="51">
        <f>(Table_7[[#This Row],[列2]]+Q1487)/2</f>
        <v>0.19389649466414133</v>
      </c>
      <c r="S520" s="71"/>
    </row>
    <row r="521" spans="1:19" hidden="1" x14ac:dyDescent="0.45">
      <c r="A521" s="1" t="s">
        <v>179</v>
      </c>
      <c r="B521" s="2">
        <v>531</v>
      </c>
      <c r="C521" s="19">
        <v>53</v>
      </c>
      <c r="D521" s="3" t="s">
        <v>460</v>
      </c>
      <c r="E521" s="2" t="s">
        <v>502</v>
      </c>
      <c r="F521" s="57">
        <v>200433</v>
      </c>
      <c r="G521" s="19">
        <v>2005</v>
      </c>
      <c r="H521" s="45">
        <v>16.16</v>
      </c>
      <c r="I521" s="45">
        <v>9.1</v>
      </c>
      <c r="J521" s="45">
        <v>19000</v>
      </c>
      <c r="K521" s="45">
        <v>1435</v>
      </c>
      <c r="L521" s="45">
        <v>401</v>
      </c>
      <c r="M521" s="27">
        <v>425.85228192812104</v>
      </c>
      <c r="N521" s="27">
        <v>30019.56</v>
      </c>
      <c r="O521" s="27">
        <v>1758.95</v>
      </c>
      <c r="P521" s="51">
        <f t="shared" si="8"/>
        <v>343262.11836000084</v>
      </c>
      <c r="Q521" s="51">
        <f>ABS(Table_7[[#This Row],[列1]]-Table_7[[#This Row],[Listing Price (USD)]])/Table_7[[#This Row],[Listing Price (USD)]]</f>
        <v>0.71260280672344789</v>
      </c>
      <c r="R521" s="51">
        <f>(Table_7[[#This Row],[列2]]+Q1488)/2</f>
        <v>0.39293021697119601</v>
      </c>
      <c r="S521" s="71"/>
    </row>
    <row r="522" spans="1:19" hidden="1" x14ac:dyDescent="0.45">
      <c r="A522" s="1" t="s">
        <v>179</v>
      </c>
      <c r="B522" s="2">
        <v>531</v>
      </c>
      <c r="C522" s="19">
        <v>53</v>
      </c>
      <c r="D522" s="3" t="s">
        <v>460</v>
      </c>
      <c r="E522" s="2" t="s">
        <v>502</v>
      </c>
      <c r="F522" s="57">
        <v>179782</v>
      </c>
      <c r="G522" s="19">
        <v>2006</v>
      </c>
      <c r="H522" s="45">
        <v>16.16</v>
      </c>
      <c r="I522" s="45">
        <v>9.1</v>
      </c>
      <c r="J522" s="45">
        <v>19000</v>
      </c>
      <c r="K522" s="45">
        <v>1435</v>
      </c>
      <c r="L522" s="45">
        <v>401</v>
      </c>
      <c r="M522" s="27">
        <v>425.85228192812104</v>
      </c>
      <c r="N522" s="27">
        <v>30019.56</v>
      </c>
      <c r="O522" s="27">
        <v>1758.95</v>
      </c>
      <c r="P522" s="51">
        <f t="shared" si="8"/>
        <v>356209.82135999872</v>
      </c>
      <c r="Q522" s="51">
        <f>ABS(Table_7[[#This Row],[列1]]-Table_7[[#This Row],[Listing Price (USD)]])/Table_7[[#This Row],[Listing Price (USD)]]</f>
        <v>0.98134307861742953</v>
      </c>
      <c r="R522" s="51">
        <f>(Table_7[[#This Row],[列2]]+Q1489)/2</f>
        <v>0.51548266064806114</v>
      </c>
      <c r="S522" s="71"/>
    </row>
    <row r="523" spans="1:19" hidden="1" x14ac:dyDescent="0.45">
      <c r="A523" s="1" t="s">
        <v>179</v>
      </c>
      <c r="B523" s="2">
        <v>531</v>
      </c>
      <c r="C523" s="19">
        <v>53</v>
      </c>
      <c r="D523" s="3" t="s">
        <v>460</v>
      </c>
      <c r="E523" s="2" t="s">
        <v>502</v>
      </c>
      <c r="F523" s="57">
        <v>179775</v>
      </c>
      <c r="G523" s="19">
        <v>2006</v>
      </c>
      <c r="H523" s="45">
        <v>16.16</v>
      </c>
      <c r="I523" s="45">
        <v>9.1</v>
      </c>
      <c r="J523" s="45">
        <v>19000</v>
      </c>
      <c r="K523" s="45">
        <v>1435</v>
      </c>
      <c r="L523" s="45">
        <v>401</v>
      </c>
      <c r="M523" s="27">
        <v>425.85228192812104</v>
      </c>
      <c r="N523" s="27">
        <v>30019.56</v>
      </c>
      <c r="O523" s="27">
        <v>1758.95</v>
      </c>
      <c r="P523" s="51">
        <f t="shared" si="8"/>
        <v>356209.82135999872</v>
      </c>
      <c r="Q523" s="51">
        <f>ABS(Table_7[[#This Row],[列1]]-Table_7[[#This Row],[Listing Price (USD)]])/Table_7[[#This Row],[Listing Price (USD)]]</f>
        <v>0.98142022728409806</v>
      </c>
      <c r="R523" s="51">
        <f>(Table_7[[#This Row],[列2]]+Q1490)/2</f>
        <v>0.75058123499802354</v>
      </c>
      <c r="S523" s="71"/>
    </row>
    <row r="524" spans="1:19" hidden="1" x14ac:dyDescent="0.45">
      <c r="A524" s="1" t="s">
        <v>179</v>
      </c>
      <c r="B524" s="2">
        <v>531</v>
      </c>
      <c r="C524" s="19">
        <v>53</v>
      </c>
      <c r="D524" s="3" t="s">
        <v>460</v>
      </c>
      <c r="E524" s="2" t="s">
        <v>15</v>
      </c>
      <c r="F524" s="57">
        <v>334055</v>
      </c>
      <c r="G524" s="19">
        <v>2005</v>
      </c>
      <c r="H524" s="45">
        <v>16.16</v>
      </c>
      <c r="I524" s="45">
        <v>9.1</v>
      </c>
      <c r="J524" s="45">
        <v>19000</v>
      </c>
      <c r="K524" s="45">
        <v>1435</v>
      </c>
      <c r="L524" s="45">
        <v>401</v>
      </c>
      <c r="M524" s="27">
        <v>1276.9626856482525</v>
      </c>
      <c r="N524" s="27">
        <v>21333.9</v>
      </c>
      <c r="O524" s="27">
        <v>4753.54</v>
      </c>
      <c r="P524" s="51">
        <f t="shared" si="8"/>
        <v>327141.53340000211</v>
      </c>
      <c r="Q524" s="51">
        <f>ABS(Table_7[[#This Row],[列1]]-Table_7[[#This Row],[Listing Price (USD)]])/Table_7[[#This Row],[Listing Price (USD)]]</f>
        <v>2.0695593839331516E-2</v>
      </c>
      <c r="R524" s="51">
        <f>(Table_7[[#This Row],[列2]]+Q1491)/2</f>
        <v>0.11459898019239599</v>
      </c>
      <c r="S524" s="71"/>
    </row>
    <row r="525" spans="1:19" hidden="1" x14ac:dyDescent="0.45">
      <c r="A525" s="1" t="s">
        <v>179</v>
      </c>
      <c r="B525" s="2">
        <v>531</v>
      </c>
      <c r="C525" s="19">
        <v>53</v>
      </c>
      <c r="D525" s="3" t="s">
        <v>460</v>
      </c>
      <c r="E525" s="2" t="s">
        <v>15</v>
      </c>
      <c r="F525" s="57">
        <v>333920</v>
      </c>
      <c r="G525" s="19">
        <v>2005</v>
      </c>
      <c r="H525" s="45">
        <v>16.16</v>
      </c>
      <c r="I525" s="45">
        <v>9.1</v>
      </c>
      <c r="J525" s="45">
        <v>19000</v>
      </c>
      <c r="K525" s="45">
        <v>1435</v>
      </c>
      <c r="L525" s="45">
        <v>401</v>
      </c>
      <c r="M525" s="27">
        <v>1276.9626856482525</v>
      </c>
      <c r="N525" s="27">
        <v>21333.9</v>
      </c>
      <c r="O525" s="27">
        <v>4753.54</v>
      </c>
      <c r="P525" s="51">
        <f t="shared" si="8"/>
        <v>327141.53340000211</v>
      </c>
      <c r="Q525" s="51">
        <f>ABS(Table_7[[#This Row],[列1]]-Table_7[[#This Row],[Listing Price (USD)]])/Table_7[[#This Row],[Listing Price (USD)]]</f>
        <v>2.0299672376610834E-2</v>
      </c>
      <c r="R525" s="51">
        <f>(Table_7[[#This Row],[列2]]+Q1492)/2</f>
        <v>5.7390152361678493E-2</v>
      </c>
      <c r="S525" s="71"/>
    </row>
    <row r="526" spans="1:19" hidden="1" x14ac:dyDescent="0.45">
      <c r="A526" s="1" t="s">
        <v>179</v>
      </c>
      <c r="B526" s="2">
        <v>540</v>
      </c>
      <c r="C526" s="19">
        <v>52</v>
      </c>
      <c r="D526" s="3" t="s">
        <v>460</v>
      </c>
      <c r="E526" s="2" t="s">
        <v>497</v>
      </c>
      <c r="F526" s="57">
        <v>258730</v>
      </c>
      <c r="G526" s="19">
        <v>2007</v>
      </c>
      <c r="H526" s="44">
        <v>16.11</v>
      </c>
      <c r="I526" s="44">
        <v>9.19</v>
      </c>
      <c r="J526" s="44">
        <v>18700</v>
      </c>
      <c r="K526" s="44">
        <v>1435</v>
      </c>
      <c r="L526" s="44">
        <v>375</v>
      </c>
      <c r="M526" s="27">
        <v>355.22244950521105</v>
      </c>
      <c r="N526" s="27">
        <v>43416.800000000003</v>
      </c>
      <c r="O526" s="27">
        <v>7648.5</v>
      </c>
      <c r="P526" s="51">
        <f t="shared" si="8"/>
        <v>387201.1018000014</v>
      </c>
      <c r="Q526" s="51">
        <f>ABS(Table_7[[#This Row],[列1]]-Table_7[[#This Row],[Listing Price (USD)]])/Table_7[[#This Row],[Listing Price (USD)]]</f>
        <v>0.49654505391721643</v>
      </c>
      <c r="R526" s="51">
        <f>(Table_7[[#This Row],[列2]]+Q1493)/2</f>
        <v>0.45066819091208976</v>
      </c>
      <c r="S526" s="71"/>
    </row>
    <row r="527" spans="1:19" hidden="1" x14ac:dyDescent="0.45">
      <c r="A527" s="1" t="s">
        <v>179</v>
      </c>
      <c r="B527" s="2">
        <v>540</v>
      </c>
      <c r="C527" s="19">
        <v>52</v>
      </c>
      <c r="D527" s="3" t="s">
        <v>460</v>
      </c>
      <c r="E527" s="2" t="s">
        <v>25</v>
      </c>
      <c r="F527" s="57">
        <v>242949</v>
      </c>
      <c r="G527" s="19">
        <v>2008</v>
      </c>
      <c r="H527" s="44">
        <v>16.11</v>
      </c>
      <c r="I527" s="44">
        <v>9.19</v>
      </c>
      <c r="J527" s="44">
        <v>18700</v>
      </c>
      <c r="K527" s="44">
        <v>1435</v>
      </c>
      <c r="L527" s="44">
        <v>375</v>
      </c>
      <c r="M527" s="27">
        <v>188.92599593680674</v>
      </c>
      <c r="N527" s="27">
        <v>16779.7</v>
      </c>
      <c r="O527" s="27">
        <v>1073.48</v>
      </c>
      <c r="P527" s="51">
        <f t="shared" si="8"/>
        <v>350710.34719999804</v>
      </c>
      <c r="Q527" s="51">
        <f>ABS(Table_7[[#This Row],[列1]]-Table_7[[#This Row],[Listing Price (USD)]])/Table_7[[#This Row],[Listing Price (USD)]]</f>
        <v>0.44355542603590892</v>
      </c>
      <c r="R527" s="51">
        <f>(Table_7[[#This Row],[列2]]+Q1494)/2</f>
        <v>0.3614053798521234</v>
      </c>
      <c r="S527" s="71"/>
    </row>
    <row r="528" spans="1:19" hidden="1" x14ac:dyDescent="0.45">
      <c r="A528" s="1" t="s">
        <v>179</v>
      </c>
      <c r="B528" s="2">
        <v>540</v>
      </c>
      <c r="C528" s="19">
        <v>52</v>
      </c>
      <c r="D528" s="3" t="s">
        <v>460</v>
      </c>
      <c r="E528" s="2" t="s">
        <v>35</v>
      </c>
      <c r="F528" s="57">
        <v>253882</v>
      </c>
      <c r="G528" s="19">
        <v>2007</v>
      </c>
      <c r="H528" s="44">
        <v>16.11</v>
      </c>
      <c r="I528" s="44">
        <v>9.19</v>
      </c>
      <c r="J528" s="44">
        <v>18700</v>
      </c>
      <c r="K528" s="44">
        <v>1435</v>
      </c>
      <c r="L528" s="44">
        <v>375</v>
      </c>
      <c r="M528" s="27">
        <v>1896.75530151814</v>
      </c>
      <c r="N528" s="27">
        <v>24592.6</v>
      </c>
      <c r="O528" s="27">
        <v>42421.33</v>
      </c>
      <c r="P528" s="51">
        <f t="shared" si="8"/>
        <v>352263.38660000189</v>
      </c>
      <c r="Q528" s="51">
        <f>ABS(Table_7[[#This Row],[列1]]-Table_7[[#This Row],[Listing Price (USD)]])/Table_7[[#This Row],[Listing Price (USD)]]</f>
        <v>0.38750831724975338</v>
      </c>
      <c r="R528" s="51">
        <f>(Table_7[[#This Row],[列2]]+Q1495)/2</f>
        <v>0.49429444604625794</v>
      </c>
      <c r="S528" s="71"/>
    </row>
    <row r="529" spans="1:19" hidden="1" x14ac:dyDescent="0.45">
      <c r="A529" s="1" t="s">
        <v>179</v>
      </c>
      <c r="B529" s="2">
        <v>545</v>
      </c>
      <c r="C529" s="19">
        <v>53</v>
      </c>
      <c r="D529" s="3" t="s">
        <v>460</v>
      </c>
      <c r="E529" s="2" t="s">
        <v>480</v>
      </c>
      <c r="F529" s="57">
        <v>361980</v>
      </c>
      <c r="G529" s="19">
        <v>2012</v>
      </c>
      <c r="H529" s="45">
        <v>16.100000000000001</v>
      </c>
      <c r="I529" s="45">
        <v>6.5</v>
      </c>
      <c r="J529" s="45">
        <v>18700</v>
      </c>
      <c r="K529" s="45">
        <v>1679</v>
      </c>
      <c r="L529" s="45">
        <v>400</v>
      </c>
      <c r="M529" s="27">
        <v>909.79346666148103</v>
      </c>
      <c r="N529" s="27">
        <v>36186.300000000003</v>
      </c>
      <c r="O529" s="27">
        <v>19565.62</v>
      </c>
      <c r="P529" s="51">
        <f t="shared" si="8"/>
        <v>438519.80879999994</v>
      </c>
      <c r="Q529" s="51">
        <f>ABS(Table_7[[#This Row],[列1]]-Table_7[[#This Row],[Listing Price (USD)]])/Table_7[[#This Row],[Listing Price (USD)]]</f>
        <v>0.21144761810044738</v>
      </c>
      <c r="R529" s="51">
        <f>(Table_7[[#This Row],[列2]]+Q1496)/2</f>
        <v>0.24494102703963544</v>
      </c>
      <c r="S529" s="71"/>
    </row>
    <row r="530" spans="1:19" hidden="1" x14ac:dyDescent="0.45">
      <c r="A530" s="1" t="s">
        <v>259</v>
      </c>
      <c r="B530" s="2">
        <v>545</v>
      </c>
      <c r="C530" s="19">
        <v>54</v>
      </c>
      <c r="D530" s="3" t="s">
        <v>460</v>
      </c>
      <c r="E530" s="2" t="s">
        <v>26</v>
      </c>
      <c r="F530" s="57">
        <v>1259040</v>
      </c>
      <c r="G530" s="19">
        <v>2015</v>
      </c>
      <c r="H530" s="44">
        <v>15.7</v>
      </c>
      <c r="I530" s="44">
        <v>11.7</v>
      </c>
      <c r="J530" s="44">
        <v>21315</v>
      </c>
      <c r="K530" s="44">
        <v>1659</v>
      </c>
      <c r="L530" s="44">
        <v>860</v>
      </c>
      <c r="M530" s="27">
        <v>2704.60916008815</v>
      </c>
      <c r="N530" s="27">
        <v>33874.199999999997</v>
      </c>
      <c r="O530" s="27">
        <v>12220.24236</v>
      </c>
      <c r="P530" s="51">
        <f t="shared" si="8"/>
        <v>532534.14519999851</v>
      </c>
      <c r="Q530" s="51">
        <f>ABS(Table_7[[#This Row],[列1]]-Table_7[[#This Row],[Listing Price (USD)]])/Table_7[[#This Row],[Listing Price (USD)]]</f>
        <v>0.57703159137120463</v>
      </c>
      <c r="R530" s="51">
        <f>(Table_7[[#This Row],[列2]]+Q1497)/2</f>
        <v>0.5033800217210983</v>
      </c>
      <c r="S530" s="71"/>
    </row>
    <row r="531" spans="1:19" hidden="1" x14ac:dyDescent="0.45">
      <c r="A531" s="1" t="s">
        <v>179</v>
      </c>
      <c r="B531" s="2">
        <v>548</v>
      </c>
      <c r="C531" s="19">
        <v>54</v>
      </c>
      <c r="D531" s="3" t="s">
        <v>460</v>
      </c>
      <c r="E531" s="2" t="s">
        <v>46</v>
      </c>
      <c r="F531" s="57">
        <v>467415</v>
      </c>
      <c r="G531" s="19">
        <v>2019</v>
      </c>
      <c r="H531" s="45">
        <v>16.57</v>
      </c>
      <c r="I531" s="45">
        <v>8.3699999999999992</v>
      </c>
      <c r="J531" s="45">
        <v>19600</v>
      </c>
      <c r="K531" s="45">
        <v>1464.97</v>
      </c>
      <c r="L531" s="45">
        <v>520</v>
      </c>
      <c r="M531" s="27">
        <v>57.472012426685268</v>
      </c>
      <c r="N531" s="27">
        <v>11544.2</v>
      </c>
      <c r="O531" s="27">
        <v>7827.84</v>
      </c>
      <c r="P531" s="51">
        <f t="shared" si="8"/>
        <v>503883.09219999908</v>
      </c>
      <c r="Q531" s="51">
        <f>ABS(Table_7[[#This Row],[列1]]-Table_7[[#This Row],[Listing Price (USD)]])/Table_7[[#This Row],[Listing Price (USD)]]</f>
        <v>7.8020799931536391E-2</v>
      </c>
      <c r="R531" s="51">
        <f>(Table_7[[#This Row],[列2]]+Q1498)/2</f>
        <v>0.1951233159451477</v>
      </c>
      <c r="S531" s="71"/>
    </row>
    <row r="532" spans="1:19" hidden="1" x14ac:dyDescent="0.45">
      <c r="A532" s="1" t="s">
        <v>179</v>
      </c>
      <c r="B532" s="2">
        <v>548</v>
      </c>
      <c r="C532" s="19">
        <v>54</v>
      </c>
      <c r="D532" s="3" t="s">
        <v>460</v>
      </c>
      <c r="E532" s="2" t="s">
        <v>46</v>
      </c>
      <c r="F532" s="57">
        <v>464986</v>
      </c>
      <c r="G532" s="19">
        <v>2019</v>
      </c>
      <c r="H532" s="45">
        <v>16.57</v>
      </c>
      <c r="I532" s="45">
        <v>8.3699999999999992</v>
      </c>
      <c r="J532" s="45">
        <v>19600</v>
      </c>
      <c r="K532" s="45">
        <v>1464.97</v>
      </c>
      <c r="L532" s="45">
        <v>520</v>
      </c>
      <c r="M532" s="27">
        <v>57.472012426685268</v>
      </c>
      <c r="N532" s="27">
        <v>11544.2</v>
      </c>
      <c r="O532" s="27">
        <v>7827.84</v>
      </c>
      <c r="P532" s="51">
        <f t="shared" si="8"/>
        <v>503883.09219999908</v>
      </c>
      <c r="Q532" s="51">
        <f>ABS(Table_7[[#This Row],[列1]]-Table_7[[#This Row],[Listing Price (USD)]])/Table_7[[#This Row],[Listing Price (USD)]]</f>
        <v>8.3652179205393459E-2</v>
      </c>
      <c r="R532" s="51">
        <f>(Table_7[[#This Row],[列2]]+Q1499)/2</f>
        <v>0.33736300022769439</v>
      </c>
      <c r="S532" s="71"/>
    </row>
    <row r="533" spans="1:19" hidden="1" x14ac:dyDescent="0.45">
      <c r="A533" s="1" t="s">
        <v>179</v>
      </c>
      <c r="B533" s="2">
        <v>548</v>
      </c>
      <c r="C533" s="19">
        <v>54</v>
      </c>
      <c r="D533" s="3" t="s">
        <v>460</v>
      </c>
      <c r="E533" s="2" t="s">
        <v>26</v>
      </c>
      <c r="F533" s="57">
        <v>632851</v>
      </c>
      <c r="G533" s="19">
        <v>2018</v>
      </c>
      <c r="H533" s="45">
        <v>16.57</v>
      </c>
      <c r="I533" s="45">
        <v>8.3699999999999992</v>
      </c>
      <c r="J533" s="45">
        <v>19600</v>
      </c>
      <c r="K533" s="45">
        <v>1464.97</v>
      </c>
      <c r="L533" s="45">
        <v>520</v>
      </c>
      <c r="M533" s="27">
        <v>2704.60916008815</v>
      </c>
      <c r="N533" s="27">
        <v>33874.199999999997</v>
      </c>
      <c r="O533" s="27">
        <v>12220.24236</v>
      </c>
      <c r="P533" s="51">
        <f t="shared" si="8"/>
        <v>532379.86919999798</v>
      </c>
      <c r="Q533" s="51">
        <f>ABS(Table_7[[#This Row],[列1]]-Table_7[[#This Row],[Listing Price (USD)]])/Table_7[[#This Row],[Listing Price (USD)]]</f>
        <v>0.1587595354988805</v>
      </c>
      <c r="R533" s="51">
        <f>(Table_7[[#This Row],[列2]]+Q1500)/2</f>
        <v>0.12210399865852585</v>
      </c>
      <c r="S533" s="71"/>
    </row>
    <row r="534" spans="1:19" hidden="1" x14ac:dyDescent="0.45">
      <c r="A534" s="1" t="s">
        <v>179</v>
      </c>
      <c r="B534" s="3">
        <v>548</v>
      </c>
      <c r="C534" s="19">
        <v>54</v>
      </c>
      <c r="D534" s="3" t="s">
        <v>459</v>
      </c>
      <c r="E534" s="2" t="s">
        <v>464</v>
      </c>
      <c r="F534" s="57">
        <v>746498</v>
      </c>
      <c r="G534" s="19">
        <v>2018</v>
      </c>
      <c r="H534" s="45">
        <v>16.57</v>
      </c>
      <c r="I534" s="45">
        <v>8.3699999999999992</v>
      </c>
      <c r="J534" s="45">
        <v>19600</v>
      </c>
      <c r="K534" s="45">
        <v>1464.97</v>
      </c>
      <c r="L534" s="45">
        <v>520</v>
      </c>
      <c r="M534" s="27">
        <v>3020.1734000000001</v>
      </c>
      <c r="N534" s="27">
        <v>46802</v>
      </c>
      <c r="O534" s="27">
        <v>122950</v>
      </c>
      <c r="P534" s="51">
        <f t="shared" si="8"/>
        <v>556373.86599999596</v>
      </c>
      <c r="Q534" s="51">
        <f>ABS(Table_7[[#This Row],[列1]]-Table_7[[#This Row],[Listing Price (USD)]])/Table_7[[#This Row],[Listing Price (USD)]]</f>
        <v>0.25468806882269479</v>
      </c>
      <c r="R534" s="51">
        <f>(Table_7[[#This Row],[列2]]+Q1501)/2</f>
        <v>0.23160194522216257</v>
      </c>
      <c r="S534" s="71"/>
    </row>
    <row r="535" spans="1:19" hidden="1" x14ac:dyDescent="0.45">
      <c r="A535" s="1" t="s">
        <v>179</v>
      </c>
      <c r="B535" s="2">
        <v>575</v>
      </c>
      <c r="C535" s="19">
        <v>56</v>
      </c>
      <c r="D535" s="3" t="s">
        <v>460</v>
      </c>
      <c r="E535" s="2" t="s">
        <v>46</v>
      </c>
      <c r="F535" s="57">
        <v>340069</v>
      </c>
      <c r="G535" s="19">
        <v>2013</v>
      </c>
      <c r="H535" s="45">
        <v>17.100000000000001</v>
      </c>
      <c r="I535" s="45">
        <v>9.5</v>
      </c>
      <c r="J535" s="45">
        <v>19500</v>
      </c>
      <c r="K535" s="45">
        <v>1739</v>
      </c>
      <c r="L535" s="45">
        <v>520</v>
      </c>
      <c r="M535" s="27">
        <v>57.472012426685268</v>
      </c>
      <c r="N535" s="27">
        <v>11544.2</v>
      </c>
      <c r="O535" s="27">
        <v>7827.84</v>
      </c>
      <c r="P535" s="51">
        <f t="shared" si="8"/>
        <v>423922.97419999837</v>
      </c>
      <c r="Q535" s="51">
        <f>ABS(Table_7[[#This Row],[列1]]-Table_7[[#This Row],[Listing Price (USD)]])/Table_7[[#This Row],[Listing Price (USD)]]</f>
        <v>0.24657929479017013</v>
      </c>
      <c r="R535" s="51">
        <f>(Table_7[[#This Row],[列2]]+Q1502)/2</f>
        <v>0.24125377078936028</v>
      </c>
      <c r="S535" s="71"/>
    </row>
    <row r="536" spans="1:19" hidden="1" x14ac:dyDescent="0.45">
      <c r="A536" s="1" t="s">
        <v>179</v>
      </c>
      <c r="B536" s="2">
        <v>575</v>
      </c>
      <c r="C536" s="19">
        <v>56</v>
      </c>
      <c r="D536" s="3" t="s">
        <v>460</v>
      </c>
      <c r="E536" s="2" t="s">
        <v>35</v>
      </c>
      <c r="F536" s="57">
        <v>455449</v>
      </c>
      <c r="G536" s="19">
        <v>2013</v>
      </c>
      <c r="H536" s="45">
        <v>17.100000000000001</v>
      </c>
      <c r="I536" s="45">
        <v>9.5</v>
      </c>
      <c r="J536" s="45">
        <v>19500</v>
      </c>
      <c r="K536" s="45">
        <v>1739</v>
      </c>
      <c r="L536" s="45">
        <v>520</v>
      </c>
      <c r="M536" s="27">
        <v>1896.75530151814</v>
      </c>
      <c r="N536" s="27">
        <v>24592.6</v>
      </c>
      <c r="O536" s="27">
        <v>42421.33</v>
      </c>
      <c r="P536" s="51">
        <f t="shared" si="8"/>
        <v>448140.80459999962</v>
      </c>
      <c r="Q536" s="51">
        <f>ABS(Table_7[[#This Row],[列1]]-Table_7[[#This Row],[Listing Price (USD)]])/Table_7[[#This Row],[Listing Price (USD)]]</f>
        <v>1.6046133376075862E-2</v>
      </c>
      <c r="R536" s="51">
        <f>(Table_7[[#This Row],[列2]]+Q1503)/2</f>
        <v>0.10602161953700404</v>
      </c>
      <c r="S536" s="71"/>
    </row>
    <row r="537" spans="1:19" hidden="1" x14ac:dyDescent="0.45">
      <c r="A537" s="1" t="s">
        <v>179</v>
      </c>
      <c r="B537" s="2">
        <v>575</v>
      </c>
      <c r="C537" s="19">
        <v>56</v>
      </c>
      <c r="D537" s="3" t="s">
        <v>460</v>
      </c>
      <c r="E537" s="2" t="s">
        <v>239</v>
      </c>
      <c r="F537" s="57">
        <v>510103</v>
      </c>
      <c r="G537" s="19">
        <v>2013</v>
      </c>
      <c r="H537" s="45">
        <v>17.100000000000001</v>
      </c>
      <c r="I537" s="45">
        <v>9.5</v>
      </c>
      <c r="J537" s="45">
        <v>19500</v>
      </c>
      <c r="K537" s="45">
        <v>1739</v>
      </c>
      <c r="L537" s="45">
        <v>520</v>
      </c>
      <c r="M537" s="27">
        <v>229.03186052077729</v>
      </c>
      <c r="N537" s="27">
        <v>18683.400000000001</v>
      </c>
      <c r="O537" s="27">
        <v>3353.62</v>
      </c>
      <c r="P537" s="51">
        <f t="shared" si="8"/>
        <v>437173.32939999847</v>
      </c>
      <c r="Q537" s="51">
        <f>ABS(Table_7[[#This Row],[列1]]-Table_7[[#This Row],[Listing Price (USD)]])/Table_7[[#This Row],[Listing Price (USD)]]</f>
        <v>0.14297047968743867</v>
      </c>
      <c r="R537" s="51">
        <f>(Table_7[[#This Row],[列2]]+Q1504)/2</f>
        <v>0.28663525438917853</v>
      </c>
      <c r="S537" s="71"/>
    </row>
    <row r="538" spans="1:19" hidden="1" x14ac:dyDescent="0.45">
      <c r="A538" s="1" t="s">
        <v>179</v>
      </c>
      <c r="B538" s="2">
        <v>588</v>
      </c>
      <c r="C538" s="19">
        <v>56</v>
      </c>
      <c r="D538" s="3" t="s">
        <v>460</v>
      </c>
      <c r="E538" s="2" t="s">
        <v>70</v>
      </c>
      <c r="F538" s="57">
        <v>722646</v>
      </c>
      <c r="G538" s="19">
        <v>2017</v>
      </c>
      <c r="H538" s="45">
        <v>17.100000000000001</v>
      </c>
      <c r="I538" s="45">
        <v>8.6</v>
      </c>
      <c r="J538" s="45">
        <v>19800</v>
      </c>
      <c r="K538" s="45">
        <v>1690</v>
      </c>
      <c r="L538" s="45">
        <v>520</v>
      </c>
      <c r="M538" s="27">
        <v>14.933066818960594</v>
      </c>
      <c r="N538" s="27">
        <v>21999.8</v>
      </c>
      <c r="O538" s="27">
        <v>149.72</v>
      </c>
      <c r="P538" s="51">
        <f t="shared" si="8"/>
        <v>501941.07979999779</v>
      </c>
      <c r="Q538" s="51">
        <f>ABS(Table_7[[#This Row],[列1]]-Table_7[[#This Row],[Listing Price (USD)]])/Table_7[[#This Row],[Listing Price (USD)]]</f>
        <v>0.30541222147497143</v>
      </c>
      <c r="R538" s="51">
        <f>(Table_7[[#This Row],[列2]]+Q1505)/2</f>
        <v>0.18844559497991231</v>
      </c>
      <c r="S538" s="71"/>
    </row>
    <row r="539" spans="1:19" hidden="1" x14ac:dyDescent="0.45">
      <c r="A539" s="1" t="s">
        <v>245</v>
      </c>
      <c r="B539" s="2">
        <v>1200</v>
      </c>
      <c r="C539" s="19">
        <v>40</v>
      </c>
      <c r="D539" s="3" t="s">
        <v>460</v>
      </c>
      <c r="E539" s="2" t="s">
        <v>35</v>
      </c>
      <c r="F539" s="57">
        <v>267233</v>
      </c>
      <c r="G539" s="19">
        <v>2016</v>
      </c>
      <c r="H539" s="44">
        <v>12.3</v>
      </c>
      <c r="I539" s="44">
        <v>6.56</v>
      </c>
      <c r="J539" s="44">
        <v>7300</v>
      </c>
      <c r="K539" s="44">
        <v>904.17</v>
      </c>
      <c r="L539" s="44">
        <v>150</v>
      </c>
      <c r="M539" s="27">
        <v>1896.75530151814</v>
      </c>
      <c r="N539" s="27">
        <v>24592.6</v>
      </c>
      <c r="O539" s="27">
        <v>42421.33</v>
      </c>
      <c r="P539" s="51">
        <f t="shared" si="8"/>
        <v>209568.11359999998</v>
      </c>
      <c r="Q539" s="51">
        <f>ABS(Table_7[[#This Row],[列1]]-Table_7[[#This Row],[Listing Price (USD)]])/Table_7[[#This Row],[Listing Price (USD)]]</f>
        <v>0.21578505049900282</v>
      </c>
      <c r="R539" s="51">
        <f>(Table_7[[#This Row],[列2]]+Q1506)/2</f>
        <v>0.18872893185498124</v>
      </c>
      <c r="S539" s="71"/>
    </row>
    <row r="540" spans="1:19" hidden="1" x14ac:dyDescent="0.45">
      <c r="A540" s="1" t="s">
        <v>263</v>
      </c>
      <c r="B540" s="2">
        <v>1260</v>
      </c>
      <c r="C540" s="19">
        <v>41</v>
      </c>
      <c r="D540" s="3" t="s">
        <v>460</v>
      </c>
      <c r="E540" s="2" t="s">
        <v>3</v>
      </c>
      <c r="F540" s="57">
        <v>334042</v>
      </c>
      <c r="G540" s="19">
        <v>2014</v>
      </c>
      <c r="H540" s="44">
        <v>14.42</v>
      </c>
      <c r="I540" s="44">
        <v>6.42</v>
      </c>
      <c r="J540" s="44">
        <v>7802</v>
      </c>
      <c r="K540" s="44">
        <v>1011</v>
      </c>
      <c r="L540" s="44">
        <v>129</v>
      </c>
      <c r="M540" s="27">
        <v>2639.0087016482562</v>
      </c>
      <c r="N540" s="27">
        <v>30468.7</v>
      </c>
      <c r="O540" s="27">
        <v>62827.83</v>
      </c>
      <c r="P540" s="51">
        <f t="shared" si="8"/>
        <v>205993.72720000072</v>
      </c>
      <c r="Q540" s="51">
        <f>ABS(Table_7[[#This Row],[列1]]-Table_7[[#This Row],[Listing Price (USD)]])/Table_7[[#This Row],[Listing Price (USD)]]</f>
        <v>0.38332985911950973</v>
      </c>
      <c r="R540" s="51">
        <f>(Table_7[[#This Row],[列2]]+Q1507)/2</f>
        <v>0.22814216518229744</v>
      </c>
      <c r="S540" s="71"/>
    </row>
    <row r="541" spans="1:19" hidden="1" x14ac:dyDescent="0.45">
      <c r="A541" s="1" t="s">
        <v>245</v>
      </c>
      <c r="B541" s="2">
        <v>1300</v>
      </c>
      <c r="C541" s="19">
        <v>41</v>
      </c>
      <c r="D541" s="3" t="s">
        <v>460</v>
      </c>
      <c r="E541" s="2" t="s">
        <v>31</v>
      </c>
      <c r="F541" s="57">
        <v>347601</v>
      </c>
      <c r="G541" s="19">
        <v>2008</v>
      </c>
      <c r="H541" s="44">
        <v>12.47</v>
      </c>
      <c r="I541" s="44">
        <v>7.38</v>
      </c>
      <c r="J541" s="44">
        <v>8300</v>
      </c>
      <c r="K541" s="44">
        <v>961.22</v>
      </c>
      <c r="L541" s="44">
        <v>195</v>
      </c>
      <c r="M541" s="27">
        <v>3889.6688952996215</v>
      </c>
      <c r="N541" s="27">
        <v>33570.800000000003</v>
      </c>
      <c r="O541" s="27">
        <v>34377.89</v>
      </c>
      <c r="P541" s="51">
        <f t="shared" si="8"/>
        <v>145389.02879999875</v>
      </c>
      <c r="Q541" s="51">
        <f>ABS(Table_7[[#This Row],[列1]]-Table_7[[#This Row],[Listing Price (USD)]])/Table_7[[#This Row],[Listing Price (USD)]]</f>
        <v>0.58173587302683605</v>
      </c>
      <c r="R541" s="51">
        <f>(Table_7[[#This Row],[列2]]+Q1508)/2</f>
        <v>0.35414322632941303</v>
      </c>
      <c r="S541" s="71"/>
    </row>
    <row r="542" spans="1:19" hidden="1" x14ac:dyDescent="0.45">
      <c r="A542" s="1" t="s">
        <v>245</v>
      </c>
      <c r="B542" s="2">
        <v>1300</v>
      </c>
      <c r="C542" s="19">
        <v>41</v>
      </c>
      <c r="D542" s="3" t="s">
        <v>460</v>
      </c>
      <c r="E542" s="2" t="s">
        <v>31</v>
      </c>
      <c r="F542" s="57">
        <v>290312</v>
      </c>
      <c r="G542" s="19">
        <v>2008</v>
      </c>
      <c r="H542" s="44">
        <v>12.47</v>
      </c>
      <c r="I542" s="44">
        <v>7.38</v>
      </c>
      <c r="J542" s="44">
        <v>8300</v>
      </c>
      <c r="K542" s="44">
        <v>961.22</v>
      </c>
      <c r="L542" s="44">
        <v>195</v>
      </c>
      <c r="M542" s="27">
        <v>3889.6688952996215</v>
      </c>
      <c r="N542" s="27">
        <v>33570.800000000003</v>
      </c>
      <c r="O542" s="27">
        <v>34377.89</v>
      </c>
      <c r="P542" s="51">
        <f t="shared" si="8"/>
        <v>145389.02879999875</v>
      </c>
      <c r="Q542" s="51">
        <f>ABS(Table_7[[#This Row],[列1]]-Table_7[[#This Row],[Listing Price (USD)]])/Table_7[[#This Row],[Listing Price (USD)]]</f>
        <v>0.49919731599107597</v>
      </c>
      <c r="R542" s="51">
        <f>(Table_7[[#This Row],[列2]]+Q1509)/2</f>
        <v>0.26532851663085277</v>
      </c>
      <c r="S542" s="71"/>
    </row>
    <row r="543" spans="1:19" hidden="1" x14ac:dyDescent="0.45">
      <c r="A543" s="1" t="s">
        <v>245</v>
      </c>
      <c r="B543" s="2">
        <v>1300</v>
      </c>
      <c r="C543" s="19">
        <v>41</v>
      </c>
      <c r="D543" s="3" t="s">
        <v>460</v>
      </c>
      <c r="E543" s="2" t="s">
        <v>35</v>
      </c>
      <c r="F543" s="57">
        <v>302459</v>
      </c>
      <c r="G543" s="19">
        <v>2007</v>
      </c>
      <c r="H543" s="44">
        <v>12.47</v>
      </c>
      <c r="I543" s="44">
        <v>7.38</v>
      </c>
      <c r="J543" s="44">
        <v>8300</v>
      </c>
      <c r="K543" s="44">
        <v>961.22</v>
      </c>
      <c r="L543" s="44">
        <v>195</v>
      </c>
      <c r="M543" s="27">
        <v>1896.75530151814</v>
      </c>
      <c r="N543" s="27">
        <v>24592.6</v>
      </c>
      <c r="O543" s="27">
        <v>42421.33</v>
      </c>
      <c r="P543" s="51">
        <f t="shared" si="8"/>
        <v>115777.78660000041</v>
      </c>
      <c r="Q543" s="51">
        <f>ABS(Table_7[[#This Row],[列1]]-Table_7[[#This Row],[Listing Price (USD)]])/Table_7[[#This Row],[Listing Price (USD)]]</f>
        <v>0.61721163331228235</v>
      </c>
      <c r="R543" s="51">
        <f>(Table_7[[#This Row],[列2]]+Q1510)/2</f>
        <v>0.37409629960995805</v>
      </c>
      <c r="S543" s="71"/>
    </row>
    <row r="544" spans="1:19" hidden="1" x14ac:dyDescent="0.45">
      <c r="A544" s="1" t="s">
        <v>245</v>
      </c>
      <c r="B544" s="2">
        <v>1300</v>
      </c>
      <c r="C544" s="19">
        <v>41</v>
      </c>
      <c r="D544" s="3" t="s">
        <v>460</v>
      </c>
      <c r="E544" s="2" t="s">
        <v>26</v>
      </c>
      <c r="F544" s="57">
        <v>346474</v>
      </c>
      <c r="G544" s="19">
        <v>2007</v>
      </c>
      <c r="H544" s="44">
        <v>12.47</v>
      </c>
      <c r="I544" s="44">
        <v>7.38</v>
      </c>
      <c r="J544" s="44">
        <v>8300</v>
      </c>
      <c r="K544" s="44">
        <v>961.22</v>
      </c>
      <c r="L544" s="44">
        <v>195</v>
      </c>
      <c r="M544" s="27">
        <v>2704.60916008815</v>
      </c>
      <c r="N544" s="27">
        <v>33874.199999999997</v>
      </c>
      <c r="O544" s="27">
        <v>12220.24236</v>
      </c>
      <c r="P544" s="51">
        <f t="shared" si="8"/>
        <v>133004.43619999959</v>
      </c>
      <c r="Q544" s="51">
        <f>ABS(Table_7[[#This Row],[列1]]-Table_7[[#This Row],[Listing Price (USD)]])/Table_7[[#This Row],[Listing Price (USD)]]</f>
        <v>0.61612000842776204</v>
      </c>
      <c r="R544" s="51">
        <f>(Table_7[[#This Row],[列2]]+Q1511)/2</f>
        <v>0.40891073296284969</v>
      </c>
      <c r="S544" s="71"/>
    </row>
    <row r="545" spans="1:19" hidden="1" x14ac:dyDescent="0.45">
      <c r="A545" s="1" t="s">
        <v>280</v>
      </c>
      <c r="B545" s="3">
        <v>4000</v>
      </c>
      <c r="C545" s="19">
        <v>40</v>
      </c>
      <c r="D545" s="3" t="s">
        <v>459</v>
      </c>
      <c r="E545" s="2" t="s">
        <v>482</v>
      </c>
      <c r="F545" s="57">
        <v>359000</v>
      </c>
      <c r="G545" s="19">
        <v>2011</v>
      </c>
      <c r="H545" s="44">
        <v>12</v>
      </c>
      <c r="I545" s="44">
        <v>6.25</v>
      </c>
      <c r="J545" s="44">
        <v>8552</v>
      </c>
      <c r="K545" s="44">
        <v>890</v>
      </c>
      <c r="L545" s="44">
        <v>284</v>
      </c>
      <c r="M545" s="27">
        <v>1740.8046999999999</v>
      </c>
      <c r="N545" s="27">
        <v>47930</v>
      </c>
      <c r="O545" s="27">
        <v>70426.880000000005</v>
      </c>
      <c r="P545" s="51">
        <f t="shared" si="8"/>
        <v>216613.04099999665</v>
      </c>
      <c r="Q545" s="51">
        <f>ABS(Table_7[[#This Row],[列1]]-Table_7[[#This Row],[Listing Price (USD)]])/Table_7[[#This Row],[Listing Price (USD)]]</f>
        <v>0.39662105571031575</v>
      </c>
      <c r="R545" s="51">
        <f>(Table_7[[#This Row],[列2]]+Q1512)/2</f>
        <v>0.23169918068385287</v>
      </c>
      <c r="S545" s="71"/>
    </row>
    <row r="546" spans="1:19" hidden="1" x14ac:dyDescent="0.45">
      <c r="A546" s="1" t="s">
        <v>280</v>
      </c>
      <c r="B546" s="2">
        <v>4300</v>
      </c>
      <c r="C546" s="19">
        <v>43</v>
      </c>
      <c r="D546" s="3" t="s">
        <v>460</v>
      </c>
      <c r="E546" s="2" t="s">
        <v>35</v>
      </c>
      <c r="F546" s="57">
        <v>321895</v>
      </c>
      <c r="G546" s="19">
        <v>2010</v>
      </c>
      <c r="H546" s="44">
        <v>12.5</v>
      </c>
      <c r="I546" s="44">
        <v>8.25</v>
      </c>
      <c r="J546" s="44">
        <v>9877</v>
      </c>
      <c r="K546" s="44">
        <v>994</v>
      </c>
      <c r="L546" s="44">
        <v>227</v>
      </c>
      <c r="M546" s="27">
        <v>1896.75530151814</v>
      </c>
      <c r="N546" s="27">
        <v>24592.6</v>
      </c>
      <c r="O546" s="27">
        <v>42421.33</v>
      </c>
      <c r="P546" s="51">
        <f t="shared" si="8"/>
        <v>190480.29859999864</v>
      </c>
      <c r="Q546" s="51">
        <f>ABS(Table_7[[#This Row],[列1]]-Table_7[[#This Row],[Listing Price (USD)]])/Table_7[[#This Row],[Listing Price (USD)]]</f>
        <v>0.40825331676478777</v>
      </c>
      <c r="R546" s="51">
        <f>(Table_7[[#This Row],[列2]]+Q1513)/2</f>
        <v>0.27546689800473323</v>
      </c>
      <c r="S546" s="71"/>
    </row>
    <row r="547" spans="1:19" hidden="1" x14ac:dyDescent="0.45">
      <c r="A547" s="1" t="s">
        <v>280</v>
      </c>
      <c r="B547" s="2">
        <v>4300</v>
      </c>
      <c r="C547" s="19">
        <v>43</v>
      </c>
      <c r="D547" s="3" t="s">
        <v>460</v>
      </c>
      <c r="E547" s="2" t="s">
        <v>35</v>
      </c>
      <c r="F547" s="57">
        <v>303674</v>
      </c>
      <c r="G547" s="19">
        <v>2010</v>
      </c>
      <c r="H547" s="44">
        <v>12.5</v>
      </c>
      <c r="I547" s="44">
        <v>8.25</v>
      </c>
      <c r="J547" s="44">
        <v>9877</v>
      </c>
      <c r="K547" s="44">
        <v>994</v>
      </c>
      <c r="L547" s="44">
        <v>227</v>
      </c>
      <c r="M547" s="27">
        <v>1896.75530151814</v>
      </c>
      <c r="N547" s="27">
        <v>24592.6</v>
      </c>
      <c r="O547" s="27">
        <v>42421.33</v>
      </c>
      <c r="P547" s="51">
        <f t="shared" si="8"/>
        <v>190480.29859999864</v>
      </c>
      <c r="Q547" s="51">
        <f>ABS(Table_7[[#This Row],[列1]]-Table_7[[#This Row],[Listing Price (USD)]])/Table_7[[#This Row],[Listing Price (USD)]]</f>
        <v>0.3727474245407949</v>
      </c>
      <c r="R547" s="51">
        <f>(Table_7[[#This Row],[列2]]+Q1514)/2</f>
        <v>0.21971180319621411</v>
      </c>
      <c r="S547" s="71"/>
    </row>
    <row r="548" spans="1:19" hidden="1" x14ac:dyDescent="0.45">
      <c r="A548" s="1" t="s">
        <v>280</v>
      </c>
      <c r="B548" s="3">
        <v>4300</v>
      </c>
      <c r="C548" s="19">
        <v>43</v>
      </c>
      <c r="D548" s="3" t="s">
        <v>459</v>
      </c>
      <c r="E548" s="2" t="s">
        <v>319</v>
      </c>
      <c r="F548" s="57">
        <v>485000</v>
      </c>
      <c r="G548" s="19">
        <v>2017</v>
      </c>
      <c r="H548" s="44">
        <v>12.5</v>
      </c>
      <c r="I548" s="44">
        <v>8.25</v>
      </c>
      <c r="J548" s="44">
        <v>9877</v>
      </c>
      <c r="K548" s="44">
        <v>994</v>
      </c>
      <c r="L548" s="44">
        <v>227</v>
      </c>
      <c r="M548" s="27">
        <v>1116.7267999999999</v>
      </c>
      <c r="N548" s="27">
        <v>44269</v>
      </c>
      <c r="O548" s="27">
        <v>61343.7</v>
      </c>
      <c r="P548" s="51">
        <f t="shared" si="8"/>
        <v>317633.61799999623</v>
      </c>
      <c r="Q548" s="51">
        <f>ABS(Table_7[[#This Row],[列1]]-Table_7[[#This Row],[Listing Price (USD)]])/Table_7[[#This Row],[Listing Price (USD)]]</f>
        <v>0.34508532371134798</v>
      </c>
      <c r="R548" s="51">
        <f>(Table_7[[#This Row],[列2]]+Q1515)/2</f>
        <v>0.23929037367864731</v>
      </c>
      <c r="S548" s="71"/>
    </row>
    <row r="549" spans="1:19" hidden="1" x14ac:dyDescent="0.45">
      <c r="A549" s="1" t="s">
        <v>280</v>
      </c>
      <c r="B549" s="3">
        <v>4300</v>
      </c>
      <c r="C549" s="19">
        <v>43</v>
      </c>
      <c r="D549" s="3" t="s">
        <v>459</v>
      </c>
      <c r="E549" s="2" t="s">
        <v>501</v>
      </c>
      <c r="F549" s="57">
        <v>475000</v>
      </c>
      <c r="G549" s="19">
        <v>2011</v>
      </c>
      <c r="H549" s="44">
        <v>12.5</v>
      </c>
      <c r="I549" s="44">
        <v>8.25</v>
      </c>
      <c r="J549" s="44">
        <v>9877</v>
      </c>
      <c r="K549" s="44">
        <v>994</v>
      </c>
      <c r="L549" s="44">
        <v>227</v>
      </c>
      <c r="M549" s="27">
        <v>856.94290000000001</v>
      </c>
      <c r="N549" s="27">
        <v>43510</v>
      </c>
      <c r="O549" s="27">
        <v>33364.620000000003</v>
      </c>
      <c r="P549" s="51">
        <f t="shared" si="8"/>
        <v>238538.69599999784</v>
      </c>
      <c r="Q549" s="51">
        <f>ABS(Table_7[[#This Row],[列1]]-Table_7[[#This Row],[Listing Price (USD)]])/Table_7[[#This Row],[Listing Price (USD)]]</f>
        <v>0.49781327157895189</v>
      </c>
      <c r="R549" s="51">
        <f>(Table_7[[#This Row],[列2]]+Q1516)/2</f>
        <v>0.34549499930421623</v>
      </c>
      <c r="S549" s="71"/>
    </row>
    <row r="550" spans="1:19" hidden="1" x14ac:dyDescent="0.45">
      <c r="A550" s="1" t="s">
        <v>280</v>
      </c>
      <c r="B550" s="3">
        <v>4300</v>
      </c>
      <c r="C550" s="19">
        <v>43</v>
      </c>
      <c r="D550" s="3" t="s">
        <v>459</v>
      </c>
      <c r="E550" s="2" t="s">
        <v>482</v>
      </c>
      <c r="F550" s="57">
        <v>399000</v>
      </c>
      <c r="G550" s="19">
        <v>2008</v>
      </c>
      <c r="H550" s="44">
        <v>12.5</v>
      </c>
      <c r="I550" s="44">
        <v>8.25</v>
      </c>
      <c r="J550" s="44">
        <v>9877</v>
      </c>
      <c r="K550" s="44">
        <v>994</v>
      </c>
      <c r="L550" s="44">
        <v>227</v>
      </c>
      <c r="M550" s="27">
        <v>1740.8046999999999</v>
      </c>
      <c r="N550" s="27">
        <v>47930</v>
      </c>
      <c r="O550" s="27">
        <v>70426.880000000005</v>
      </c>
      <c r="P550" s="51">
        <f t="shared" si="8"/>
        <v>207899.10699999629</v>
      </c>
      <c r="Q550" s="51">
        <f>ABS(Table_7[[#This Row],[列1]]-Table_7[[#This Row],[Listing Price (USD)]])/Table_7[[#This Row],[Listing Price (USD)]]</f>
        <v>0.47894960651630003</v>
      </c>
      <c r="R550" s="51">
        <f>(Table_7[[#This Row],[列2]]+Q1517)/2</f>
        <v>0.25386669362943909</v>
      </c>
      <c r="S550" s="71"/>
    </row>
    <row r="551" spans="1:19" hidden="1" x14ac:dyDescent="0.45">
      <c r="A551" s="1" t="s">
        <v>280</v>
      </c>
      <c r="B551" s="3">
        <v>4300</v>
      </c>
      <c r="C551" s="19">
        <v>43</v>
      </c>
      <c r="D551" s="3" t="s">
        <v>459</v>
      </c>
      <c r="E551" s="2" t="s">
        <v>485</v>
      </c>
      <c r="F551" s="58">
        <v>497000</v>
      </c>
      <c r="G551" s="27">
        <v>2018</v>
      </c>
      <c r="H551" s="45">
        <v>12.5</v>
      </c>
      <c r="I551" s="45">
        <v>8.25</v>
      </c>
      <c r="J551" s="45">
        <v>9877</v>
      </c>
      <c r="K551" s="45">
        <v>994</v>
      </c>
      <c r="L551" s="44">
        <v>227</v>
      </c>
      <c r="M551" s="27">
        <v>60.770600000000002</v>
      </c>
      <c r="N551" s="27">
        <v>41548</v>
      </c>
      <c r="O551" s="27">
        <v>2875.28</v>
      </c>
      <c r="P551" s="51">
        <f t="shared" si="8"/>
        <v>325531.1449999988</v>
      </c>
      <c r="Q551" s="51">
        <f>ABS(Table_7[[#This Row],[列1]]-Table_7[[#This Row],[Listing Price (USD)]])/Table_7[[#This Row],[Listing Price (USD)]]</f>
        <v>0.34500775653923782</v>
      </c>
      <c r="R551" s="51">
        <f>(Table_7[[#This Row],[列2]]+Q1518)/2</f>
        <v>0.20937241082238781</v>
      </c>
      <c r="S551" s="71"/>
    </row>
    <row r="552" spans="1:19" hidden="1" x14ac:dyDescent="0.45">
      <c r="A552" s="1" t="s">
        <v>280</v>
      </c>
      <c r="B552" s="2">
        <v>4400</v>
      </c>
      <c r="C552" s="19">
        <v>45</v>
      </c>
      <c r="D552" s="3" t="s">
        <v>460</v>
      </c>
      <c r="E552" s="2" t="s">
        <v>480</v>
      </c>
      <c r="F552" s="57">
        <v>302459</v>
      </c>
      <c r="G552" s="19">
        <v>2005</v>
      </c>
      <c r="H552" s="44">
        <v>14.1</v>
      </c>
      <c r="I552" s="44">
        <v>5.5</v>
      </c>
      <c r="J552" s="44">
        <v>10886</v>
      </c>
      <c r="K552" s="44">
        <v>943</v>
      </c>
      <c r="L552" s="44">
        <v>303</v>
      </c>
      <c r="M552" s="27">
        <v>909.79346666148103</v>
      </c>
      <c r="N552" s="27">
        <v>36186.300000000003</v>
      </c>
      <c r="O552" s="27">
        <v>19565.62</v>
      </c>
      <c r="P552" s="51">
        <f t="shared" si="8"/>
        <v>170203.34179999976</v>
      </c>
      <c r="Q552" s="51">
        <f>ABS(Table_7[[#This Row],[列1]]-Table_7[[#This Row],[Listing Price (USD)]])/Table_7[[#This Row],[Listing Price (USD)]]</f>
        <v>0.43726805352130449</v>
      </c>
      <c r="R552" s="51">
        <f>(Table_7[[#This Row],[列2]]+Q1519)/2</f>
        <v>0.32318693664188869</v>
      </c>
      <c r="S552" s="71"/>
    </row>
    <row r="553" spans="1:19" hidden="1" x14ac:dyDescent="0.45">
      <c r="A553" s="1" t="s">
        <v>280</v>
      </c>
      <c r="B553" s="3">
        <v>4400</v>
      </c>
      <c r="C553" s="19">
        <v>45</v>
      </c>
      <c r="D553" s="3" t="s">
        <v>459</v>
      </c>
      <c r="E553" s="2" t="s">
        <v>463</v>
      </c>
      <c r="F553" s="57">
        <v>349000</v>
      </c>
      <c r="G553" s="19">
        <v>2009</v>
      </c>
      <c r="H553" s="44">
        <v>14.1</v>
      </c>
      <c r="I553" s="44">
        <v>5.5</v>
      </c>
      <c r="J553" s="44">
        <v>10886</v>
      </c>
      <c r="K553" s="44">
        <v>943</v>
      </c>
      <c r="L553" s="44">
        <v>303</v>
      </c>
      <c r="M553" s="27">
        <v>2762.2330000000002</v>
      </c>
      <c r="N553" s="27">
        <v>50018</v>
      </c>
      <c r="O553" s="27">
        <v>8897.94</v>
      </c>
      <c r="P553" s="51">
        <f t="shared" si="8"/>
        <v>247665.78900000005</v>
      </c>
      <c r="Q553" s="51">
        <f>ABS(Table_7[[#This Row],[列1]]-Table_7[[#This Row],[Listing Price (USD)]])/Table_7[[#This Row],[Listing Price (USD)]]</f>
        <v>0.29035590544412593</v>
      </c>
      <c r="R553" s="51">
        <f>(Table_7[[#This Row],[列2]]+Q1520)/2</f>
        <v>0.15336491082247516</v>
      </c>
      <c r="S553" s="71"/>
    </row>
    <row r="554" spans="1:19" hidden="1" x14ac:dyDescent="0.45">
      <c r="A554" s="1" t="s">
        <v>280</v>
      </c>
      <c r="B554" s="3">
        <v>4400</v>
      </c>
      <c r="C554" s="19">
        <v>45</v>
      </c>
      <c r="D554" s="3" t="s">
        <v>459</v>
      </c>
      <c r="E554" s="2" t="s">
        <v>485</v>
      </c>
      <c r="F554" s="58">
        <v>345000</v>
      </c>
      <c r="G554" s="27">
        <v>2005</v>
      </c>
      <c r="H554" s="45">
        <v>14.1</v>
      </c>
      <c r="I554" s="45">
        <v>5.5</v>
      </c>
      <c r="J554" s="45">
        <v>10886</v>
      </c>
      <c r="K554" s="45">
        <v>943</v>
      </c>
      <c r="L554" s="44">
        <v>303</v>
      </c>
      <c r="M554" s="27">
        <v>60.770600000000002</v>
      </c>
      <c r="N554" s="27">
        <v>41548</v>
      </c>
      <c r="O554" s="27">
        <v>2875.28</v>
      </c>
      <c r="P554" s="51">
        <f t="shared" si="8"/>
        <v>180154.65700000076</v>
      </c>
      <c r="Q554" s="51">
        <f>ABS(Table_7[[#This Row],[列1]]-Table_7[[#This Row],[Listing Price (USD)]])/Table_7[[#This Row],[Listing Price (USD)]]</f>
        <v>0.47781258840579488</v>
      </c>
      <c r="R554" s="51">
        <f>(Table_7[[#This Row],[列2]]+Q1521)/2</f>
        <v>0.30067027292096138</v>
      </c>
      <c r="S554" s="71"/>
    </row>
    <row r="555" spans="1:19" hidden="1" x14ac:dyDescent="0.45">
      <c r="A555" s="1" t="s">
        <v>135</v>
      </c>
      <c r="B555" s="2" t="s">
        <v>531</v>
      </c>
      <c r="C555" s="19">
        <v>50</v>
      </c>
      <c r="D555" s="3" t="s">
        <v>460</v>
      </c>
      <c r="E555" s="2" t="s">
        <v>31</v>
      </c>
      <c r="F555" s="57">
        <v>480196</v>
      </c>
      <c r="G555" s="19">
        <v>2018</v>
      </c>
      <c r="H555" s="44">
        <v>15.75</v>
      </c>
      <c r="I555" s="44">
        <v>7.55</v>
      </c>
      <c r="J555" s="44">
        <v>15245</v>
      </c>
      <c r="K555" s="44">
        <v>1084</v>
      </c>
      <c r="L555" s="44">
        <v>450</v>
      </c>
      <c r="M555" s="27">
        <v>3889.6688952996215</v>
      </c>
      <c r="N555" s="27">
        <v>33570.800000000003</v>
      </c>
      <c r="O555" s="27">
        <v>34377.89</v>
      </c>
      <c r="P555" s="51">
        <f t="shared" si="8"/>
        <v>432788.41380000039</v>
      </c>
      <c r="Q555" s="51">
        <f>ABS(Table_7[[#This Row],[列1]]-Table_7[[#This Row],[Listing Price (USD)]])/Table_7[[#This Row],[Listing Price (USD)]]</f>
        <v>9.872549167423221E-2</v>
      </c>
      <c r="R555" s="51">
        <f>(Table_7[[#This Row],[列2]]+Q1522)/2</f>
        <v>7.2809344658093925E-2</v>
      </c>
      <c r="S555" s="71"/>
    </row>
    <row r="556" spans="1:19" hidden="1" x14ac:dyDescent="0.45">
      <c r="A556" s="1" t="s">
        <v>197</v>
      </c>
      <c r="B556" s="2" t="s">
        <v>231</v>
      </c>
      <c r="C556" s="19">
        <v>49</v>
      </c>
      <c r="D556" s="3" t="s">
        <v>460</v>
      </c>
      <c r="E556" s="2" t="s">
        <v>46</v>
      </c>
      <c r="F556" s="57">
        <v>230802</v>
      </c>
      <c r="G556" s="19">
        <v>2007</v>
      </c>
      <c r="H556" s="45">
        <v>16.37</v>
      </c>
      <c r="I556" s="45">
        <v>7.05</v>
      </c>
      <c r="J556" s="45">
        <v>12701</v>
      </c>
      <c r="K556" s="45">
        <v>977</v>
      </c>
      <c r="L556" s="45">
        <v>238</v>
      </c>
      <c r="M556" s="27">
        <v>57.472012426685268</v>
      </c>
      <c r="N556" s="27">
        <v>11544.2</v>
      </c>
      <c r="O556" s="27">
        <v>7827.84</v>
      </c>
      <c r="P556" s="51">
        <f t="shared" si="8"/>
        <v>191634.29520000069</v>
      </c>
      <c r="Q556" s="51">
        <f>ABS(Table_7[[#This Row],[列1]]-Table_7[[#This Row],[Listing Price (USD)]])/Table_7[[#This Row],[Listing Price (USD)]]</f>
        <v>0.16970262302752709</v>
      </c>
      <c r="R556" s="51">
        <f>(Table_7[[#This Row],[列2]]+Q1523)/2</f>
        <v>0.26479061470268261</v>
      </c>
      <c r="S556" s="71"/>
    </row>
    <row r="557" spans="1:19" hidden="1" x14ac:dyDescent="0.45">
      <c r="A557" s="1" t="s">
        <v>169</v>
      </c>
      <c r="B557" s="2" t="s">
        <v>170</v>
      </c>
      <c r="C557" s="19">
        <v>38</v>
      </c>
      <c r="D557" s="3" t="s">
        <v>460</v>
      </c>
      <c r="E557" s="2" t="s">
        <v>3</v>
      </c>
      <c r="F557" s="57">
        <v>139690</v>
      </c>
      <c r="G557" s="19">
        <v>2009</v>
      </c>
      <c r="H557" s="44">
        <v>12.63</v>
      </c>
      <c r="I557" s="44">
        <v>7.87</v>
      </c>
      <c r="J557" s="44">
        <v>7650</v>
      </c>
      <c r="K557" s="44">
        <v>904</v>
      </c>
      <c r="L557" s="44">
        <v>140</v>
      </c>
      <c r="M557" s="27">
        <v>2639.0087016482562</v>
      </c>
      <c r="N557" s="27">
        <v>30468.7</v>
      </c>
      <c r="O557" s="27">
        <v>62827.83</v>
      </c>
      <c r="P557" s="51">
        <f t="shared" si="8"/>
        <v>137798.88420000224</v>
      </c>
      <c r="Q557" s="51">
        <f>ABS(Table_7[[#This Row],[列1]]-Table_7[[#This Row],[Listing Price (USD)]])/Table_7[[#This Row],[Listing Price (USD)]]</f>
        <v>1.3537946882366373E-2</v>
      </c>
      <c r="R557" s="51">
        <f>(Table_7[[#This Row],[列2]]+Q1524)/2</f>
        <v>4.0359658762040659E-2</v>
      </c>
      <c r="S557" s="71"/>
    </row>
    <row r="558" spans="1:19" hidden="1" x14ac:dyDescent="0.45">
      <c r="A558" s="1" t="s">
        <v>126</v>
      </c>
      <c r="B558" s="3" t="s">
        <v>324</v>
      </c>
      <c r="C558" s="19">
        <v>37</v>
      </c>
      <c r="D558" s="3" t="s">
        <v>459</v>
      </c>
      <c r="E558" s="2" t="s">
        <v>482</v>
      </c>
      <c r="F558" s="57">
        <v>234000</v>
      </c>
      <c r="G558" s="19">
        <v>2014</v>
      </c>
      <c r="H558" s="44">
        <v>12.4</v>
      </c>
      <c r="I558" s="44">
        <v>7.2</v>
      </c>
      <c r="J558" s="44">
        <v>6750</v>
      </c>
      <c r="K558" s="44">
        <v>931</v>
      </c>
      <c r="L558" s="44">
        <v>160</v>
      </c>
      <c r="M558" s="27">
        <v>1740.8046999999999</v>
      </c>
      <c r="N558" s="27">
        <v>47930</v>
      </c>
      <c r="O558" s="27">
        <v>70426.880000000005</v>
      </c>
      <c r="P558" s="51">
        <f t="shared" si="8"/>
        <v>214480.47199999838</v>
      </c>
      <c r="Q558" s="51">
        <f>ABS(Table_7[[#This Row],[列1]]-Table_7[[#This Row],[Listing Price (USD)]])/Table_7[[#This Row],[Listing Price (USD)]]</f>
        <v>8.3416786324793255E-2</v>
      </c>
      <c r="R558" s="51">
        <f>(Table_7[[#This Row],[列2]]+Q1525)/2</f>
        <v>0.27575704694206904</v>
      </c>
      <c r="S558" s="71"/>
    </row>
    <row r="559" spans="1:19" hidden="1" x14ac:dyDescent="0.45">
      <c r="A559" s="1" t="s">
        <v>21</v>
      </c>
      <c r="B559" s="3" t="s">
        <v>23</v>
      </c>
      <c r="C559" s="19">
        <v>38</v>
      </c>
      <c r="D559" s="3" t="s">
        <v>461</v>
      </c>
      <c r="E559" s="2" t="s">
        <v>447</v>
      </c>
      <c r="F559" s="57">
        <v>92351</v>
      </c>
      <c r="G559" s="19">
        <v>2008</v>
      </c>
      <c r="H559" s="45">
        <v>3.9</v>
      </c>
      <c r="I559" s="45">
        <v>1.97</v>
      </c>
      <c r="J559" s="45">
        <v>7200</v>
      </c>
      <c r="K559" s="46">
        <v>742.70909999999992</v>
      </c>
      <c r="L559" s="45">
        <v>150</v>
      </c>
      <c r="M559" s="27">
        <v>96.621481289487278</v>
      </c>
      <c r="N559" s="27">
        <v>16666</v>
      </c>
      <c r="O559" s="27">
        <v>521.5798800343282</v>
      </c>
      <c r="P559" s="51">
        <f t="shared" si="8"/>
        <v>89000.819999999556</v>
      </c>
      <c r="Q559" s="51">
        <f>ABS(Table_7[[#This Row],[列1]]-Table_7[[#This Row],[Listing Price (USD)]])/Table_7[[#This Row],[Listing Price (USD)]]</f>
        <v>3.6276596896627475E-2</v>
      </c>
      <c r="R559" s="51">
        <f>(Table_7[[#This Row],[列2]]+Q1526)/2</f>
        <v>0.13776687093487261</v>
      </c>
      <c r="S559" s="71"/>
    </row>
    <row r="560" spans="1:19" hidden="1" x14ac:dyDescent="0.45">
      <c r="A560" s="1" t="s">
        <v>21</v>
      </c>
      <c r="B560" s="2" t="s">
        <v>23</v>
      </c>
      <c r="C560" s="19">
        <v>38</v>
      </c>
      <c r="D560" s="3" t="s">
        <v>460</v>
      </c>
      <c r="E560" s="2" t="s">
        <v>46</v>
      </c>
      <c r="F560" s="57">
        <v>75178</v>
      </c>
      <c r="G560" s="19">
        <v>2005</v>
      </c>
      <c r="H560" s="45">
        <v>3.9</v>
      </c>
      <c r="I560" s="45">
        <v>1.97</v>
      </c>
      <c r="J560" s="45">
        <v>7200</v>
      </c>
      <c r="K560" s="46">
        <v>742.70909999999992</v>
      </c>
      <c r="L560" s="45">
        <v>150</v>
      </c>
      <c r="M560" s="27">
        <v>57.472012426685268</v>
      </c>
      <c r="N560" s="27">
        <v>11544.2</v>
      </c>
      <c r="O560" s="27">
        <v>7827.84</v>
      </c>
      <c r="P560" s="51">
        <f t="shared" si="8"/>
        <v>40651.650200001153</v>
      </c>
      <c r="Q560" s="51">
        <f>ABS(Table_7[[#This Row],[列1]]-Table_7[[#This Row],[Listing Price (USD)]])/Table_7[[#This Row],[Listing Price (USD)]]</f>
        <v>0.45926135039504706</v>
      </c>
      <c r="R560" s="51">
        <f>(Table_7[[#This Row],[列2]]+Q1527)/2</f>
        <v>0.24550372293074899</v>
      </c>
      <c r="S560" s="71"/>
    </row>
    <row r="561" spans="1:19" hidden="1" x14ac:dyDescent="0.45">
      <c r="A561" s="1" t="s">
        <v>21</v>
      </c>
      <c r="B561" s="2" t="s">
        <v>23</v>
      </c>
      <c r="C561" s="19">
        <v>38</v>
      </c>
      <c r="D561" s="3" t="s">
        <v>460</v>
      </c>
      <c r="E561" s="2" t="s">
        <v>46</v>
      </c>
      <c r="F561" s="57">
        <v>66825</v>
      </c>
      <c r="G561" s="19">
        <v>2005</v>
      </c>
      <c r="H561" s="45">
        <v>3.9</v>
      </c>
      <c r="I561" s="45">
        <v>1.97</v>
      </c>
      <c r="J561" s="45">
        <v>7200</v>
      </c>
      <c r="K561" s="46">
        <v>742.70909999999992</v>
      </c>
      <c r="L561" s="45">
        <v>150</v>
      </c>
      <c r="M561" s="27">
        <v>57.472012426685268</v>
      </c>
      <c r="N561" s="27">
        <v>11544.2</v>
      </c>
      <c r="O561" s="27">
        <v>7827.84</v>
      </c>
      <c r="P561" s="51">
        <f t="shared" si="8"/>
        <v>40651.650200001153</v>
      </c>
      <c r="Q561" s="51">
        <f>ABS(Table_7[[#This Row],[列1]]-Table_7[[#This Row],[Listing Price (USD)]])/Table_7[[#This Row],[Listing Price (USD)]]</f>
        <v>0.39167003067712453</v>
      </c>
      <c r="R561" s="51">
        <f>(Table_7[[#This Row],[列2]]+Q1528)/2</f>
        <v>0.2296594909758721</v>
      </c>
      <c r="S561" s="71"/>
    </row>
    <row r="562" spans="1:19" hidden="1" x14ac:dyDescent="0.45">
      <c r="A562" s="1" t="s">
        <v>21</v>
      </c>
      <c r="B562" s="2" t="s">
        <v>23</v>
      </c>
      <c r="C562" s="19">
        <v>38</v>
      </c>
      <c r="D562" s="3" t="s">
        <v>460</v>
      </c>
      <c r="E562" s="2" t="s">
        <v>46</v>
      </c>
      <c r="F562" s="57">
        <v>54661</v>
      </c>
      <c r="G562" s="19">
        <v>2005</v>
      </c>
      <c r="H562" s="45">
        <v>3.9</v>
      </c>
      <c r="I562" s="45">
        <v>1.97</v>
      </c>
      <c r="J562" s="45">
        <v>7200</v>
      </c>
      <c r="K562" s="46">
        <v>742.70909999999992</v>
      </c>
      <c r="L562" s="45">
        <v>150</v>
      </c>
      <c r="M562" s="27">
        <v>57.472012426685268</v>
      </c>
      <c r="N562" s="27">
        <v>11544.2</v>
      </c>
      <c r="O562" s="27">
        <v>7827.84</v>
      </c>
      <c r="P562" s="51">
        <f t="shared" si="8"/>
        <v>40651.650200001153</v>
      </c>
      <c r="Q562" s="51">
        <f>ABS(Table_7[[#This Row],[列1]]-Table_7[[#This Row],[Listing Price (USD)]])/Table_7[[#This Row],[Listing Price (USD)]]</f>
        <v>0.25629516108374978</v>
      </c>
      <c r="R562" s="51">
        <f>(Table_7[[#This Row],[列2]]+Q1529)/2</f>
        <v>0.25698592258980724</v>
      </c>
      <c r="S562" s="71"/>
    </row>
    <row r="563" spans="1:19" hidden="1" x14ac:dyDescent="0.45">
      <c r="A563" s="1" t="s">
        <v>21</v>
      </c>
      <c r="B563" s="2" t="s">
        <v>23</v>
      </c>
      <c r="C563" s="19">
        <v>38</v>
      </c>
      <c r="D563" s="3" t="s">
        <v>460</v>
      </c>
      <c r="E563" s="2" t="s">
        <v>46</v>
      </c>
      <c r="F563" s="57">
        <v>70452</v>
      </c>
      <c r="G563" s="19">
        <v>2009</v>
      </c>
      <c r="H563" s="45">
        <v>3.9</v>
      </c>
      <c r="I563" s="45">
        <v>1.97</v>
      </c>
      <c r="J563" s="45">
        <v>7200</v>
      </c>
      <c r="K563" s="46">
        <v>742.70909999999992</v>
      </c>
      <c r="L563" s="45">
        <v>150</v>
      </c>
      <c r="M563" s="27">
        <v>57.472012426685268</v>
      </c>
      <c r="N563" s="27">
        <v>11544.2</v>
      </c>
      <c r="O563" s="27">
        <v>7827.84</v>
      </c>
      <c r="P563" s="51">
        <f t="shared" si="8"/>
        <v>92442.46220000014</v>
      </c>
      <c r="Q563" s="51">
        <f>ABS(Table_7[[#This Row],[列1]]-Table_7[[#This Row],[Listing Price (USD)]])/Table_7[[#This Row],[Listing Price (USD)]]</f>
        <v>0.31213396638846508</v>
      </c>
      <c r="R563" s="51">
        <f>(Table_7[[#This Row],[列2]]+Q1530)/2</f>
        <v>0.16397112511562639</v>
      </c>
      <c r="S563" s="71"/>
    </row>
    <row r="564" spans="1:19" hidden="1" x14ac:dyDescent="0.45">
      <c r="A564" s="1" t="s">
        <v>21</v>
      </c>
      <c r="B564" s="2" t="s">
        <v>23</v>
      </c>
      <c r="C564" s="19">
        <v>38</v>
      </c>
      <c r="D564" s="3" t="s">
        <v>460</v>
      </c>
      <c r="E564" s="2" t="s">
        <v>25</v>
      </c>
      <c r="F564" s="57">
        <v>91101</v>
      </c>
      <c r="G564" s="19">
        <v>2005</v>
      </c>
      <c r="H564" s="45">
        <v>3.9</v>
      </c>
      <c r="I564" s="45">
        <v>1.97</v>
      </c>
      <c r="J564" s="45">
        <v>7200</v>
      </c>
      <c r="K564" s="46">
        <v>742.70909999999992</v>
      </c>
      <c r="L564" s="45">
        <v>150</v>
      </c>
      <c r="M564" s="27">
        <v>188.92599593680674</v>
      </c>
      <c r="N564" s="27">
        <v>16779.7</v>
      </c>
      <c r="O564" s="27">
        <v>1073.48</v>
      </c>
      <c r="P564" s="51">
        <f t="shared" si="8"/>
        <v>50368.738200000676</v>
      </c>
      <c r="Q564" s="51">
        <f>ABS(Table_7[[#This Row],[列1]]-Table_7[[#This Row],[Listing Price (USD)]])/Table_7[[#This Row],[Listing Price (USD)]]</f>
        <v>0.44711102841900002</v>
      </c>
      <c r="R564" s="51">
        <f>(Table_7[[#This Row],[列2]]+Q1531)/2</f>
        <v>0.2686688154143152</v>
      </c>
      <c r="S564" s="71"/>
    </row>
    <row r="565" spans="1:19" hidden="1" x14ac:dyDescent="0.45">
      <c r="A565" s="1" t="s">
        <v>21</v>
      </c>
      <c r="B565" s="2" t="s">
        <v>23</v>
      </c>
      <c r="C565" s="19">
        <v>38</v>
      </c>
      <c r="D565" s="3" t="s">
        <v>460</v>
      </c>
      <c r="E565" s="2" t="s">
        <v>35</v>
      </c>
      <c r="F565" s="57">
        <v>97176</v>
      </c>
      <c r="G565" s="19">
        <v>2008</v>
      </c>
      <c r="H565" s="45">
        <v>3.9</v>
      </c>
      <c r="I565" s="45">
        <v>1.97</v>
      </c>
      <c r="J565" s="45">
        <v>7200</v>
      </c>
      <c r="K565" s="46">
        <v>742.70909999999992</v>
      </c>
      <c r="L565" s="45">
        <v>150</v>
      </c>
      <c r="M565" s="27">
        <v>1896.7553015181375</v>
      </c>
      <c r="N565" s="27">
        <v>24592.6</v>
      </c>
      <c r="O565" s="27">
        <v>42421.33</v>
      </c>
      <c r="P565" s="51">
        <f t="shared" si="8"/>
        <v>103712.58959999979</v>
      </c>
      <c r="Q565" s="51">
        <f>ABS(Table_7[[#This Row],[列1]]-Table_7[[#This Row],[Listing Price (USD)]])/Table_7[[#This Row],[Listing Price (USD)]]</f>
        <v>6.7265472956283323E-2</v>
      </c>
      <c r="R565" s="51">
        <f>(Table_7[[#This Row],[列2]]+Q1532)/2</f>
        <v>0.12530101096267904</v>
      </c>
      <c r="S565" s="71"/>
    </row>
    <row r="566" spans="1:19" hidden="1" x14ac:dyDescent="0.45">
      <c r="A566" s="1" t="s">
        <v>21</v>
      </c>
      <c r="B566" s="2" t="s">
        <v>23</v>
      </c>
      <c r="C566" s="19">
        <v>38</v>
      </c>
      <c r="D566" s="3" t="s">
        <v>460</v>
      </c>
      <c r="E566" s="2" t="s">
        <v>480</v>
      </c>
      <c r="F566" s="57">
        <v>96568</v>
      </c>
      <c r="G566" s="19">
        <v>2009</v>
      </c>
      <c r="H566" s="45">
        <v>3.9</v>
      </c>
      <c r="I566" s="45">
        <v>1.97</v>
      </c>
      <c r="J566" s="45">
        <v>7200</v>
      </c>
      <c r="K566" s="46">
        <v>742.70909999999992</v>
      </c>
      <c r="L566" s="45">
        <v>150</v>
      </c>
      <c r="M566" s="27">
        <v>909.79346666148103</v>
      </c>
      <c r="N566" s="27">
        <v>36186.300000000003</v>
      </c>
      <c r="O566" s="27">
        <v>19565.62</v>
      </c>
      <c r="P566" s="51">
        <f t="shared" si="8"/>
        <v>138178.19979999884</v>
      </c>
      <c r="Q566" s="51">
        <f>ABS(Table_7[[#This Row],[列1]]-Table_7[[#This Row],[Listing Price (USD)]])/Table_7[[#This Row],[Listing Price (USD)]]</f>
        <v>0.43089014787506047</v>
      </c>
      <c r="R566" s="51">
        <f>(Table_7[[#This Row],[列2]]+Q1533)/2</f>
        <v>0.24412057393753456</v>
      </c>
      <c r="S566" s="71"/>
    </row>
    <row r="567" spans="1:19" hidden="1" x14ac:dyDescent="0.45">
      <c r="A567" s="1" t="s">
        <v>21</v>
      </c>
      <c r="B567" s="2" t="s">
        <v>23</v>
      </c>
      <c r="C567" s="19">
        <v>38</v>
      </c>
      <c r="D567" s="3" t="s">
        <v>460</v>
      </c>
      <c r="E567" s="2" t="s">
        <v>15</v>
      </c>
      <c r="F567" s="57">
        <v>82599</v>
      </c>
      <c r="G567" s="19">
        <v>2008</v>
      </c>
      <c r="H567" s="45">
        <v>3.9</v>
      </c>
      <c r="I567" s="45">
        <v>1.97</v>
      </c>
      <c r="J567" s="45">
        <v>7200</v>
      </c>
      <c r="K567" s="46">
        <v>742.70909999999992</v>
      </c>
      <c r="L567" s="45">
        <v>150</v>
      </c>
      <c r="M567" s="27">
        <v>1276.9626856482525</v>
      </c>
      <c r="N567" s="27">
        <v>21333.9</v>
      </c>
      <c r="O567" s="27">
        <v>4753.54</v>
      </c>
      <c r="P567" s="51">
        <f t="shared" si="8"/>
        <v>97664.442400000247</v>
      </c>
      <c r="Q567" s="51">
        <f>ABS(Table_7[[#This Row],[列1]]-Table_7[[#This Row],[Listing Price (USD)]])/Table_7[[#This Row],[Listing Price (USD)]]</f>
        <v>0.18239255196794449</v>
      </c>
      <c r="R567" s="51">
        <f>(Table_7[[#This Row],[列2]]+Q1534)/2</f>
        <v>0.14175505535360208</v>
      </c>
      <c r="S567" s="71"/>
    </row>
    <row r="568" spans="1:19" hidden="1" x14ac:dyDescent="0.45">
      <c r="A568" s="1" t="s">
        <v>21</v>
      </c>
      <c r="B568" s="2" t="s">
        <v>22</v>
      </c>
      <c r="C568" s="19">
        <v>38</v>
      </c>
      <c r="D568" s="3" t="s">
        <v>460</v>
      </c>
      <c r="E568" s="2" t="s">
        <v>46</v>
      </c>
      <c r="F568" s="57">
        <v>53447</v>
      </c>
      <c r="G568" s="19">
        <v>2005</v>
      </c>
      <c r="H568" s="45">
        <v>3.9</v>
      </c>
      <c r="I568" s="45">
        <v>1.97</v>
      </c>
      <c r="J568" s="45">
        <v>7200</v>
      </c>
      <c r="K568" s="46">
        <v>742.70909999999992</v>
      </c>
      <c r="L568" s="45">
        <v>150</v>
      </c>
      <c r="M568" s="27">
        <v>57.472012426685268</v>
      </c>
      <c r="N568" s="27">
        <v>11544.2</v>
      </c>
      <c r="O568" s="27">
        <v>7827.84</v>
      </c>
      <c r="P568" s="51">
        <f t="shared" si="8"/>
        <v>40651.650200001153</v>
      </c>
      <c r="Q568" s="51">
        <f>ABS(Table_7[[#This Row],[列1]]-Table_7[[#This Row],[Listing Price (USD)]])/Table_7[[#This Row],[Listing Price (USD)]]</f>
        <v>0.23940258199709707</v>
      </c>
      <c r="R568" s="51">
        <f>(Table_7[[#This Row],[列2]]+Q1535)/2</f>
        <v>0.1330208079216236</v>
      </c>
      <c r="S568" s="71"/>
    </row>
    <row r="569" spans="1:19" hidden="1" x14ac:dyDescent="0.45">
      <c r="A569" s="1" t="s">
        <v>21</v>
      </c>
      <c r="B569" s="2" t="s">
        <v>22</v>
      </c>
      <c r="C569" s="19">
        <v>38</v>
      </c>
      <c r="D569" s="3" t="s">
        <v>460</v>
      </c>
      <c r="E569" s="2" t="s">
        <v>35</v>
      </c>
      <c r="F569" s="57">
        <v>69238</v>
      </c>
      <c r="G569" s="19">
        <v>2008</v>
      </c>
      <c r="H569" s="45">
        <v>3.9</v>
      </c>
      <c r="I569" s="45">
        <v>1.97</v>
      </c>
      <c r="J569" s="45">
        <v>7200</v>
      </c>
      <c r="K569" s="46">
        <v>742.70909999999992</v>
      </c>
      <c r="L569" s="45">
        <v>150</v>
      </c>
      <c r="M569" s="27">
        <v>1896.7553015181375</v>
      </c>
      <c r="N569" s="27">
        <v>24592.6</v>
      </c>
      <c r="O569" s="27">
        <v>42421.33</v>
      </c>
      <c r="P569" s="51">
        <f t="shared" si="8"/>
        <v>103712.58959999979</v>
      </c>
      <c r="Q569" s="51">
        <f>ABS(Table_7[[#This Row],[列1]]-Table_7[[#This Row],[Listing Price (USD)]])/Table_7[[#This Row],[Listing Price (USD)]]</f>
        <v>0.4979142898408358</v>
      </c>
      <c r="R569" s="51">
        <f>(Table_7[[#This Row],[列2]]+Q1536)/2</f>
        <v>0.37071712347762109</v>
      </c>
      <c r="S569" s="71"/>
    </row>
    <row r="570" spans="1:19" hidden="1" x14ac:dyDescent="0.45">
      <c r="A570" s="1" t="s">
        <v>257</v>
      </c>
      <c r="B570" s="2" t="s">
        <v>258</v>
      </c>
      <c r="C570" s="19">
        <v>38</v>
      </c>
      <c r="D570" s="3" t="s">
        <v>460</v>
      </c>
      <c r="E570" s="2" t="s">
        <v>480</v>
      </c>
      <c r="F570" s="57">
        <v>363209</v>
      </c>
      <c r="G570" s="19">
        <v>2009</v>
      </c>
      <c r="H570" s="44">
        <v>12.4</v>
      </c>
      <c r="I570" s="44">
        <v>5.9</v>
      </c>
      <c r="J570" s="44">
        <v>9000</v>
      </c>
      <c r="K570" s="44">
        <v>771</v>
      </c>
      <c r="L570" s="44">
        <v>290</v>
      </c>
      <c r="M570" s="27">
        <v>909.79346666148103</v>
      </c>
      <c r="N570" s="27">
        <v>36186.300000000003</v>
      </c>
      <c r="O570" s="27">
        <v>19565.62</v>
      </c>
      <c r="P570" s="51">
        <f t="shared" si="8"/>
        <v>179108.39979999809</v>
      </c>
      <c r="Q570" s="51">
        <f>ABS(Table_7[[#This Row],[列1]]-Table_7[[#This Row],[Listing Price (USD)]])/Table_7[[#This Row],[Listing Price (USD)]]</f>
        <v>0.50687235228202465</v>
      </c>
      <c r="R570" s="51">
        <f>(Table_7[[#This Row],[列2]]+Q1537)/2</f>
        <v>0.31728060098451411</v>
      </c>
      <c r="S570" s="71"/>
    </row>
    <row r="571" spans="1:19" hidden="1" x14ac:dyDescent="0.45">
      <c r="A571" s="1" t="s">
        <v>135</v>
      </c>
      <c r="B571" s="3" t="s">
        <v>357</v>
      </c>
      <c r="C571" s="19">
        <v>37</v>
      </c>
      <c r="D571" s="3" t="s">
        <v>461</v>
      </c>
      <c r="E571" s="2" t="s">
        <v>346</v>
      </c>
      <c r="F571" s="57">
        <v>130000</v>
      </c>
      <c r="G571" s="19">
        <v>2015</v>
      </c>
      <c r="H571" s="44">
        <v>12.63</v>
      </c>
      <c r="I571" s="44">
        <v>6.23</v>
      </c>
      <c r="J571" s="44">
        <v>7060</v>
      </c>
      <c r="K571" s="44">
        <v>624.30999999999995</v>
      </c>
      <c r="L571" s="44">
        <v>200</v>
      </c>
      <c r="M571" s="27">
        <v>96.621481289487306</v>
      </c>
      <c r="N571" s="27">
        <v>21310.9</v>
      </c>
      <c r="O571" s="27">
        <v>514.61516577032478</v>
      </c>
      <c r="P571" s="51">
        <f t="shared" si="8"/>
        <v>185072.21539999841</v>
      </c>
      <c r="Q571" s="51">
        <f>ABS(Table_7[[#This Row],[列1]]-Table_7[[#This Row],[Listing Price (USD)]])/Table_7[[#This Row],[Listing Price (USD)]]</f>
        <v>0.42363242615383395</v>
      </c>
      <c r="R571" s="51">
        <f>(Table_7[[#This Row],[列2]]+Q1538)/2</f>
        <v>0.32055421985383042</v>
      </c>
      <c r="S571" s="71"/>
    </row>
    <row r="572" spans="1:19" hidden="1" x14ac:dyDescent="0.45">
      <c r="A572" s="1" t="s">
        <v>135</v>
      </c>
      <c r="B572" s="3" t="s">
        <v>357</v>
      </c>
      <c r="C572" s="19">
        <v>37</v>
      </c>
      <c r="D572" s="3" t="s">
        <v>461</v>
      </c>
      <c r="E572" s="2" t="s">
        <v>346</v>
      </c>
      <c r="F572" s="57">
        <v>129000</v>
      </c>
      <c r="G572" s="19">
        <v>2015</v>
      </c>
      <c r="H572" s="44">
        <v>12.63</v>
      </c>
      <c r="I572" s="44">
        <v>6.23</v>
      </c>
      <c r="J572" s="44">
        <v>7060</v>
      </c>
      <c r="K572" s="44">
        <v>624.30999999999995</v>
      </c>
      <c r="L572" s="44">
        <v>200</v>
      </c>
      <c r="M572" s="27">
        <v>96.621481289487306</v>
      </c>
      <c r="N572" s="27">
        <v>21310.9</v>
      </c>
      <c r="O572" s="27">
        <v>514.61516577032478</v>
      </c>
      <c r="P572" s="51">
        <f t="shared" si="8"/>
        <v>185072.21539999841</v>
      </c>
      <c r="Q572" s="51">
        <f>ABS(Table_7[[#This Row],[列1]]-Table_7[[#This Row],[Listing Price (USD)]])/Table_7[[#This Row],[Listing Price (USD)]]</f>
        <v>0.43466833643409625</v>
      </c>
      <c r="R572" s="51">
        <f>(Table_7[[#This Row],[列2]]+Q1539)/2</f>
        <v>0.32428015974783631</v>
      </c>
      <c r="S572" s="71"/>
    </row>
    <row r="573" spans="1:19" hidden="1" x14ac:dyDescent="0.45">
      <c r="A573" s="1" t="s">
        <v>135</v>
      </c>
      <c r="B573" s="3" t="s">
        <v>357</v>
      </c>
      <c r="C573" s="19">
        <v>37</v>
      </c>
      <c r="D573" s="3" t="s">
        <v>461</v>
      </c>
      <c r="E573" s="2" t="s">
        <v>346</v>
      </c>
      <c r="F573" s="57">
        <v>119000</v>
      </c>
      <c r="G573" s="19">
        <v>2015</v>
      </c>
      <c r="H573" s="44">
        <v>12.63</v>
      </c>
      <c r="I573" s="44">
        <v>6.23</v>
      </c>
      <c r="J573" s="44">
        <v>7060</v>
      </c>
      <c r="K573" s="44">
        <v>624.30999999999995</v>
      </c>
      <c r="L573" s="44">
        <v>200</v>
      </c>
      <c r="M573" s="27">
        <v>96.621481289487306</v>
      </c>
      <c r="N573" s="27">
        <v>21310.9</v>
      </c>
      <c r="O573" s="27">
        <v>514.61516577032478</v>
      </c>
      <c r="P573" s="51">
        <f t="shared" si="8"/>
        <v>185072.21539999841</v>
      </c>
      <c r="Q573" s="51">
        <f>ABS(Table_7[[#This Row],[列1]]-Table_7[[#This Row],[Listing Price (USD)]])/Table_7[[#This Row],[Listing Price (USD)]]</f>
        <v>0.55522870084032283</v>
      </c>
      <c r="R573" s="51">
        <f>(Table_7[[#This Row],[列2]]+Q1540)/2</f>
        <v>0.34088792402120549</v>
      </c>
      <c r="S573" s="71"/>
    </row>
    <row r="574" spans="1:19" hidden="1" x14ac:dyDescent="0.45">
      <c r="A574" s="1" t="s">
        <v>135</v>
      </c>
      <c r="B574" s="3" t="s">
        <v>521</v>
      </c>
      <c r="C574" s="19">
        <v>38</v>
      </c>
      <c r="D574" s="3" t="s">
        <v>461</v>
      </c>
      <c r="E574" s="2" t="s">
        <v>481</v>
      </c>
      <c r="F574" s="57">
        <v>86000</v>
      </c>
      <c r="G574" s="19">
        <v>2005</v>
      </c>
      <c r="H574" s="44">
        <v>12.63</v>
      </c>
      <c r="I574" s="44">
        <v>6.23</v>
      </c>
      <c r="J574" s="44">
        <v>7060</v>
      </c>
      <c r="K574" s="44">
        <v>624.30999999999995</v>
      </c>
      <c r="L574" s="44">
        <v>200</v>
      </c>
      <c r="M574" s="27">
        <v>1090.5153897494101</v>
      </c>
      <c r="N574" s="27">
        <v>6371.4</v>
      </c>
      <c r="O574" s="27">
        <v>1782.16</v>
      </c>
      <c r="P574" s="51">
        <f t="shared" si="8"/>
        <v>27867.473399999741</v>
      </c>
      <c r="Q574" s="51">
        <f>ABS(Table_7[[#This Row],[列1]]-Table_7[[#This Row],[Listing Price (USD)]])/Table_7[[#This Row],[Listing Price (USD)]]</f>
        <v>0.67595961162790996</v>
      </c>
      <c r="R574" s="51">
        <f>(Table_7[[#This Row],[列2]]+Q1541)/2</f>
        <v>0.3721588790557806</v>
      </c>
      <c r="S574" s="71"/>
    </row>
    <row r="575" spans="1:19" hidden="1" x14ac:dyDescent="0.45">
      <c r="A575" s="1" t="s">
        <v>135</v>
      </c>
      <c r="B575" s="3" t="s">
        <v>521</v>
      </c>
      <c r="C575" s="19">
        <v>38</v>
      </c>
      <c r="D575" s="3" t="s">
        <v>460</v>
      </c>
      <c r="E575" s="2" t="s">
        <v>3</v>
      </c>
      <c r="F575" s="57">
        <v>103249</v>
      </c>
      <c r="G575" s="19">
        <v>2006</v>
      </c>
      <c r="H575" s="44">
        <v>12.89</v>
      </c>
      <c r="I575" s="44">
        <v>5.77</v>
      </c>
      <c r="J575" s="44">
        <v>6980</v>
      </c>
      <c r="K575" s="44">
        <v>624</v>
      </c>
      <c r="L575" s="44">
        <v>159</v>
      </c>
      <c r="M575" s="27">
        <v>2639.0087016482562</v>
      </c>
      <c r="N575" s="27">
        <v>30468.7</v>
      </c>
      <c r="O575" s="27">
        <v>62827.83</v>
      </c>
      <c r="P575" s="51">
        <f t="shared" si="8"/>
        <v>83720.645199998471</v>
      </c>
      <c r="Q575" s="51">
        <f>ABS(Table_7[[#This Row],[列1]]-Table_7[[#This Row],[Listing Price (USD)]])/Table_7[[#This Row],[Listing Price (USD)]]</f>
        <v>0.18913844008175895</v>
      </c>
      <c r="R575" s="51">
        <f>(Table_7[[#This Row],[列2]]+Q1542)/2</f>
        <v>0.23408747825872056</v>
      </c>
      <c r="S575" s="71"/>
    </row>
    <row r="576" spans="1:19" hidden="1" x14ac:dyDescent="0.45">
      <c r="A576" s="1" t="s">
        <v>135</v>
      </c>
      <c r="B576" s="3" t="s">
        <v>521</v>
      </c>
      <c r="C576" s="19">
        <v>38</v>
      </c>
      <c r="D576" s="3" t="s">
        <v>460</v>
      </c>
      <c r="E576" s="2" t="s">
        <v>25</v>
      </c>
      <c r="F576" s="57">
        <v>91102</v>
      </c>
      <c r="G576" s="19">
        <v>2007</v>
      </c>
      <c r="H576" s="44">
        <v>12.89</v>
      </c>
      <c r="I576" s="44">
        <v>5.77</v>
      </c>
      <c r="J576" s="44">
        <v>6980</v>
      </c>
      <c r="K576" s="44">
        <v>624</v>
      </c>
      <c r="L576" s="44">
        <v>159</v>
      </c>
      <c r="M576" s="27">
        <v>188.92599593680674</v>
      </c>
      <c r="N576" s="27">
        <v>16779.7</v>
      </c>
      <c r="O576" s="27">
        <v>1073.48</v>
      </c>
      <c r="P576" s="51">
        <f t="shared" si="8"/>
        <v>71261.564199998233</v>
      </c>
      <c r="Q576" s="51">
        <f>ABS(Table_7[[#This Row],[列1]]-Table_7[[#This Row],[Listing Price (USD)]])/Table_7[[#This Row],[Listing Price (USD)]]</f>
        <v>0.21778265899762647</v>
      </c>
      <c r="R576" s="51">
        <f>(Table_7[[#This Row],[列2]]+Q1543)/2</f>
        <v>0.31315307993615404</v>
      </c>
      <c r="S576" s="71"/>
    </row>
    <row r="577" spans="1:19" hidden="1" x14ac:dyDescent="0.45">
      <c r="A577" s="1" t="s">
        <v>135</v>
      </c>
      <c r="B577" s="3" t="s">
        <v>521</v>
      </c>
      <c r="C577" s="19">
        <v>38</v>
      </c>
      <c r="D577" s="3" t="s">
        <v>460</v>
      </c>
      <c r="E577" s="2" t="s">
        <v>35</v>
      </c>
      <c r="F577" s="57">
        <v>102034</v>
      </c>
      <c r="G577" s="19">
        <v>2007</v>
      </c>
      <c r="H577" s="44">
        <v>12.89</v>
      </c>
      <c r="I577" s="44">
        <v>5.77</v>
      </c>
      <c r="J577" s="44">
        <v>6980</v>
      </c>
      <c r="K577" s="44">
        <v>624</v>
      </c>
      <c r="L577" s="44">
        <v>159</v>
      </c>
      <c r="M577" s="27">
        <v>1896.7553015181375</v>
      </c>
      <c r="N577" s="27">
        <v>24592.6</v>
      </c>
      <c r="O577" s="27">
        <v>42421.33</v>
      </c>
      <c r="P577" s="51">
        <f t="shared" si="8"/>
        <v>85762.306599999967</v>
      </c>
      <c r="Q577" s="51">
        <f>ABS(Table_7[[#This Row],[列1]]-Table_7[[#This Row],[Listing Price (USD)]])/Table_7[[#This Row],[Listing Price (USD)]]</f>
        <v>0.15947324813297561</v>
      </c>
      <c r="R577" s="51">
        <f>(Table_7[[#This Row],[列2]]+Q1544)/2</f>
        <v>0.11949664704742387</v>
      </c>
      <c r="S577" s="71"/>
    </row>
    <row r="578" spans="1:19" hidden="1" x14ac:dyDescent="0.45">
      <c r="A578" s="1" t="s">
        <v>135</v>
      </c>
      <c r="B578" s="3" t="s">
        <v>521</v>
      </c>
      <c r="C578" s="19">
        <v>38</v>
      </c>
      <c r="D578" s="3" t="s">
        <v>460</v>
      </c>
      <c r="E578" s="2" t="s">
        <v>35</v>
      </c>
      <c r="F578" s="57">
        <v>91102</v>
      </c>
      <c r="G578" s="19">
        <v>2007</v>
      </c>
      <c r="H578" s="44">
        <v>12.89</v>
      </c>
      <c r="I578" s="44">
        <v>5.77</v>
      </c>
      <c r="J578" s="44">
        <v>6980</v>
      </c>
      <c r="K578" s="44">
        <v>624</v>
      </c>
      <c r="L578" s="44">
        <v>159</v>
      </c>
      <c r="M578" s="27">
        <v>1896.7553015181375</v>
      </c>
      <c r="N578" s="27">
        <v>24592.6</v>
      </c>
      <c r="O578" s="27">
        <v>42421.33</v>
      </c>
      <c r="P578" s="51">
        <f t="shared" ref="P578:P641" si="9">J578*22.739+12947.703*G578+1.856*N578-26169390+64750.3</f>
        <v>85762.306599999967</v>
      </c>
      <c r="Q578" s="51">
        <f>ABS(Table_7[[#This Row],[列1]]-Table_7[[#This Row],[Listing Price (USD)]])/Table_7[[#This Row],[Listing Price (USD)]]</f>
        <v>5.8612252200830196E-2</v>
      </c>
      <c r="R578" s="51">
        <f>(Table_7[[#This Row],[列2]]+Q1545)/2</f>
        <v>0.4647971603961506</v>
      </c>
      <c r="S578" s="71"/>
    </row>
    <row r="579" spans="1:19" hidden="1" x14ac:dyDescent="0.45">
      <c r="A579" s="1" t="s">
        <v>169</v>
      </c>
      <c r="B579" s="2">
        <v>39</v>
      </c>
      <c r="C579" s="19">
        <v>40</v>
      </c>
      <c r="D579" s="3" t="s">
        <v>460</v>
      </c>
      <c r="E579" s="2" t="s">
        <v>3</v>
      </c>
      <c r="F579" s="57">
        <v>259945</v>
      </c>
      <c r="G579" s="19">
        <v>2012</v>
      </c>
      <c r="H579" s="44">
        <v>12.14</v>
      </c>
      <c r="I579" s="44">
        <v>7.87</v>
      </c>
      <c r="J579" s="44">
        <v>7350</v>
      </c>
      <c r="K579" s="44">
        <v>882</v>
      </c>
      <c r="L579" s="44">
        <v>185</v>
      </c>
      <c r="M579" s="27">
        <v>2639.0087016482562</v>
      </c>
      <c r="N579" s="27">
        <v>30468.7</v>
      </c>
      <c r="O579" s="27">
        <v>62827.83</v>
      </c>
      <c r="P579" s="51">
        <f t="shared" si="9"/>
        <v>169820.29320000036</v>
      </c>
      <c r="Q579" s="51">
        <f>ABS(Table_7[[#This Row],[列1]]-Table_7[[#This Row],[Listing Price (USD)]])/Table_7[[#This Row],[Listing Price (USD)]]</f>
        <v>0.34670682952162818</v>
      </c>
      <c r="R579" s="51">
        <f>(Table_7[[#This Row],[列2]]+Q1546)/2</f>
        <v>0.27939941874770868</v>
      </c>
      <c r="S579" s="71"/>
    </row>
    <row r="580" spans="1:19" hidden="1" x14ac:dyDescent="0.45">
      <c r="A580" s="1" t="s">
        <v>21</v>
      </c>
      <c r="B580" s="2" t="s">
        <v>24</v>
      </c>
      <c r="C580" s="19">
        <v>39</v>
      </c>
      <c r="D580" s="3" t="s">
        <v>460</v>
      </c>
      <c r="E580" s="2" t="s">
        <v>46</v>
      </c>
      <c r="F580" s="57">
        <v>102668</v>
      </c>
      <c r="G580" s="19">
        <v>2006</v>
      </c>
      <c r="H580" s="45">
        <v>3.96</v>
      </c>
      <c r="I580" s="45">
        <v>1.85</v>
      </c>
      <c r="J580" s="45">
        <v>8283</v>
      </c>
      <c r="K580" s="46">
        <v>806.64666599999998</v>
      </c>
      <c r="L580" s="45">
        <v>208</v>
      </c>
      <c r="M580" s="27">
        <v>57.472012426685268</v>
      </c>
      <c r="N580" s="27">
        <v>11544.2</v>
      </c>
      <c r="O580" s="27">
        <v>7827.84</v>
      </c>
      <c r="P580" s="51">
        <f t="shared" si="9"/>
        <v>78225.690199996534</v>
      </c>
      <c r="Q580" s="51">
        <f>ABS(Table_7[[#This Row],[列1]]-Table_7[[#This Row],[Listing Price (USD)]])/Table_7[[#This Row],[Listing Price (USD)]]</f>
        <v>0.23807135426816015</v>
      </c>
      <c r="R580" s="51">
        <f>(Table_7[[#This Row],[列2]]+Q1547)/2</f>
        <v>0.68024413304064368</v>
      </c>
      <c r="S580" s="71"/>
    </row>
    <row r="581" spans="1:19" hidden="1" x14ac:dyDescent="0.45">
      <c r="A581" s="1" t="s">
        <v>21</v>
      </c>
      <c r="B581" s="2" t="s">
        <v>24</v>
      </c>
      <c r="C581" s="19">
        <v>39</v>
      </c>
      <c r="D581" s="3" t="s">
        <v>460</v>
      </c>
      <c r="E581" s="2" t="s">
        <v>46</v>
      </c>
      <c r="F581" s="57">
        <v>78955</v>
      </c>
      <c r="G581" s="19">
        <v>2006</v>
      </c>
      <c r="H581" s="45">
        <v>3.96</v>
      </c>
      <c r="I581" s="45">
        <v>1.85</v>
      </c>
      <c r="J581" s="45">
        <v>8283</v>
      </c>
      <c r="K581" s="46">
        <v>806.64666599999998</v>
      </c>
      <c r="L581" s="45">
        <v>208</v>
      </c>
      <c r="M581" s="27">
        <v>57.472012426685268</v>
      </c>
      <c r="N581" s="27">
        <v>11544.2</v>
      </c>
      <c r="O581" s="27">
        <v>7827.84</v>
      </c>
      <c r="P581" s="51">
        <f t="shared" si="9"/>
        <v>78225.690199996534</v>
      </c>
      <c r="Q581" s="51">
        <f>ABS(Table_7[[#This Row],[列1]]-Table_7[[#This Row],[Listing Price (USD)]])/Table_7[[#This Row],[Listing Price (USD)]]</f>
        <v>9.2370312203592687E-3</v>
      </c>
      <c r="R581" s="51">
        <f>(Table_7[[#This Row],[列2]]+Q1548)/2</f>
        <v>1.354125026447227E-2</v>
      </c>
      <c r="S581" s="71"/>
    </row>
    <row r="582" spans="1:19" hidden="1" x14ac:dyDescent="0.45">
      <c r="A582" s="1" t="s">
        <v>21</v>
      </c>
      <c r="B582" s="2" t="s">
        <v>24</v>
      </c>
      <c r="C582" s="19">
        <v>39</v>
      </c>
      <c r="D582" s="3" t="s">
        <v>460</v>
      </c>
      <c r="E582" s="2" t="s">
        <v>46</v>
      </c>
      <c r="F582" s="57">
        <v>123292</v>
      </c>
      <c r="G582" s="19">
        <v>2007</v>
      </c>
      <c r="H582" s="45">
        <v>3.96</v>
      </c>
      <c r="I582" s="45">
        <v>1.85</v>
      </c>
      <c r="J582" s="45">
        <v>8283</v>
      </c>
      <c r="K582" s="46">
        <v>806.64666599999998</v>
      </c>
      <c r="L582" s="45">
        <v>208</v>
      </c>
      <c r="M582" s="27">
        <v>57.472012426685268</v>
      </c>
      <c r="N582" s="27">
        <v>11544.2</v>
      </c>
      <c r="O582" s="27">
        <v>7827.84</v>
      </c>
      <c r="P582" s="51">
        <f t="shared" si="9"/>
        <v>91173.393199998143</v>
      </c>
      <c r="Q582" s="51">
        <f>ABS(Table_7[[#This Row],[列1]]-Table_7[[#This Row],[Listing Price (USD)]])/Table_7[[#This Row],[Listing Price (USD)]]</f>
        <v>0.26050844174806037</v>
      </c>
      <c r="R582" s="51">
        <f>(Table_7[[#This Row],[列2]]+Q1549)/2</f>
        <v>0.18179559221357711</v>
      </c>
      <c r="S582" s="71"/>
    </row>
    <row r="583" spans="1:19" hidden="1" x14ac:dyDescent="0.45">
      <c r="A583" s="1" t="s">
        <v>21</v>
      </c>
      <c r="B583" s="2" t="s">
        <v>24</v>
      </c>
      <c r="C583" s="19">
        <v>39</v>
      </c>
      <c r="D583" s="3" t="s">
        <v>460</v>
      </c>
      <c r="E583" s="2" t="s">
        <v>46</v>
      </c>
      <c r="F583" s="57">
        <v>91102</v>
      </c>
      <c r="G583" s="19">
        <v>2007</v>
      </c>
      <c r="H583" s="45">
        <v>3.96</v>
      </c>
      <c r="I583" s="45">
        <v>1.85</v>
      </c>
      <c r="J583" s="45">
        <v>8283</v>
      </c>
      <c r="K583" s="46">
        <v>806.64666599999998</v>
      </c>
      <c r="L583" s="45">
        <v>208</v>
      </c>
      <c r="M583" s="27">
        <v>57.472012426685268</v>
      </c>
      <c r="N583" s="27">
        <v>11544.2</v>
      </c>
      <c r="O583" s="27">
        <v>7827.84</v>
      </c>
      <c r="P583" s="51">
        <f t="shared" si="9"/>
        <v>91173.393199998143</v>
      </c>
      <c r="Q583" s="51">
        <f>ABS(Table_7[[#This Row],[列1]]-Table_7[[#This Row],[Listing Price (USD)]])/Table_7[[#This Row],[Listing Price (USD)]]</f>
        <v>7.8366226864550988E-4</v>
      </c>
      <c r="R583" s="51">
        <f>(Table_7[[#This Row],[列2]]+Q1550)/2</f>
        <v>0.20706121830370558</v>
      </c>
      <c r="S583" s="71"/>
    </row>
    <row r="584" spans="1:19" hidden="1" x14ac:dyDescent="0.45">
      <c r="A584" s="1" t="s">
        <v>21</v>
      </c>
      <c r="B584" s="2" t="s">
        <v>24</v>
      </c>
      <c r="C584" s="19">
        <v>39</v>
      </c>
      <c r="D584" s="3" t="s">
        <v>460</v>
      </c>
      <c r="E584" s="2" t="s">
        <v>3</v>
      </c>
      <c r="F584" s="57">
        <v>95961</v>
      </c>
      <c r="G584" s="19">
        <v>2006</v>
      </c>
      <c r="H584" s="45">
        <v>3.96</v>
      </c>
      <c r="I584" s="45">
        <v>1.85</v>
      </c>
      <c r="J584" s="45">
        <v>8283</v>
      </c>
      <c r="K584" s="46">
        <v>806.64666599999998</v>
      </c>
      <c r="L584" s="45">
        <v>208</v>
      </c>
      <c r="M584" s="27">
        <v>2639.0087016482562</v>
      </c>
      <c r="N584" s="27">
        <v>30468.7</v>
      </c>
      <c r="O584" s="27">
        <v>62827.83</v>
      </c>
      <c r="P584" s="51">
        <f t="shared" si="9"/>
        <v>113349.5621999979</v>
      </c>
      <c r="Q584" s="51">
        <f>ABS(Table_7[[#This Row],[列1]]-Table_7[[#This Row],[Listing Price (USD)]])/Table_7[[#This Row],[Listing Price (USD)]]</f>
        <v>0.18120447056614566</v>
      </c>
      <c r="R584" s="51">
        <f>(Table_7[[#This Row],[列2]]+Q1551)/2</f>
        <v>0.2626933293704431</v>
      </c>
      <c r="S584" s="71"/>
    </row>
    <row r="585" spans="1:19" hidden="1" x14ac:dyDescent="0.45">
      <c r="A585" s="1" t="s">
        <v>21</v>
      </c>
      <c r="B585" s="2" t="s">
        <v>24</v>
      </c>
      <c r="C585" s="19">
        <v>39</v>
      </c>
      <c r="D585" s="3" t="s">
        <v>460</v>
      </c>
      <c r="E585" s="2" t="s">
        <v>3</v>
      </c>
      <c r="F585" s="57">
        <v>95961</v>
      </c>
      <c r="G585" s="19">
        <v>2006</v>
      </c>
      <c r="H585" s="45">
        <v>3.96</v>
      </c>
      <c r="I585" s="45">
        <v>1.85</v>
      </c>
      <c r="J585" s="45">
        <v>8283</v>
      </c>
      <c r="K585" s="46">
        <v>806.64666599999998</v>
      </c>
      <c r="L585" s="45">
        <v>208</v>
      </c>
      <c r="M585" s="27">
        <v>2639.0087016482562</v>
      </c>
      <c r="N585" s="27">
        <v>30468.7</v>
      </c>
      <c r="O585" s="27">
        <v>62827.83</v>
      </c>
      <c r="P585" s="51">
        <f t="shared" si="9"/>
        <v>113349.5621999979</v>
      </c>
      <c r="Q585" s="51">
        <f>ABS(Table_7[[#This Row],[列1]]-Table_7[[#This Row],[Listing Price (USD)]])/Table_7[[#This Row],[Listing Price (USD)]]</f>
        <v>0.18120447056614566</v>
      </c>
      <c r="R585" s="51">
        <f>(Table_7[[#This Row],[列2]]+Q1552)/2</f>
        <v>0.15242547516781568</v>
      </c>
      <c r="S585" s="71"/>
    </row>
    <row r="586" spans="1:19" hidden="1" x14ac:dyDescent="0.45">
      <c r="A586" s="1" t="s">
        <v>21</v>
      </c>
      <c r="B586" s="2" t="s">
        <v>24</v>
      </c>
      <c r="C586" s="19">
        <v>39</v>
      </c>
      <c r="D586" s="3" t="s">
        <v>460</v>
      </c>
      <c r="E586" s="2" t="s">
        <v>31</v>
      </c>
      <c r="F586" s="57">
        <v>109201</v>
      </c>
      <c r="G586" s="19">
        <v>2006</v>
      </c>
      <c r="H586" s="45">
        <v>3.96</v>
      </c>
      <c r="I586" s="45">
        <v>1.85</v>
      </c>
      <c r="J586" s="45">
        <v>8283</v>
      </c>
      <c r="K586" s="46">
        <v>806.64666599999998</v>
      </c>
      <c r="L586" s="45">
        <v>208</v>
      </c>
      <c r="M586" s="27">
        <v>3889.6688952996215</v>
      </c>
      <c r="N586" s="27">
        <v>33570.800000000003</v>
      </c>
      <c r="O586" s="27">
        <v>34377.89</v>
      </c>
      <c r="P586" s="51">
        <f t="shared" si="9"/>
        <v>119107.05979999826</v>
      </c>
      <c r="Q586" s="51">
        <f>ABS(Table_7[[#This Row],[列1]]-Table_7[[#This Row],[Listing Price (USD)]])/Table_7[[#This Row],[Listing Price (USD)]]</f>
        <v>9.0714002619007666E-2</v>
      </c>
      <c r="R586" s="51">
        <f>(Table_7[[#This Row],[列2]]+Q1553)/2</f>
        <v>5.7142315719979735E-2</v>
      </c>
      <c r="S586" s="71"/>
    </row>
    <row r="587" spans="1:19" hidden="1" x14ac:dyDescent="0.45">
      <c r="A587" s="1" t="s">
        <v>21</v>
      </c>
      <c r="B587" s="2" t="s">
        <v>24</v>
      </c>
      <c r="C587" s="19">
        <v>39</v>
      </c>
      <c r="D587" s="3" t="s">
        <v>460</v>
      </c>
      <c r="E587" s="2" t="s">
        <v>25</v>
      </c>
      <c r="F587" s="57">
        <v>66748</v>
      </c>
      <c r="G587" s="19">
        <v>2005</v>
      </c>
      <c r="H587" s="45">
        <v>3.96</v>
      </c>
      <c r="I587" s="45">
        <v>1.85</v>
      </c>
      <c r="J587" s="45">
        <v>8283</v>
      </c>
      <c r="K587" s="46">
        <v>806.64666599999998</v>
      </c>
      <c r="L587" s="45">
        <v>208</v>
      </c>
      <c r="M587" s="27">
        <v>188.92599593680674</v>
      </c>
      <c r="N587" s="27">
        <v>16779.7</v>
      </c>
      <c r="O587" s="27">
        <v>1073.48</v>
      </c>
      <c r="P587" s="51">
        <f t="shared" si="9"/>
        <v>74995.075199998173</v>
      </c>
      <c r="Q587" s="51">
        <f>ABS(Table_7[[#This Row],[列1]]-Table_7[[#This Row],[Listing Price (USD)]])/Table_7[[#This Row],[Listing Price (USD)]]</f>
        <v>0.12355539042365574</v>
      </c>
      <c r="R587" s="51">
        <f>(Table_7[[#This Row],[列2]]+Q1554)/2</f>
        <v>0.16968175000634622</v>
      </c>
      <c r="S587" s="71"/>
    </row>
    <row r="588" spans="1:19" hidden="1" x14ac:dyDescent="0.45">
      <c r="A588" s="1" t="s">
        <v>21</v>
      </c>
      <c r="B588" s="2" t="s">
        <v>24</v>
      </c>
      <c r="C588" s="19">
        <v>39</v>
      </c>
      <c r="D588" s="3" t="s">
        <v>460</v>
      </c>
      <c r="E588" s="2" t="s">
        <v>25</v>
      </c>
      <c r="F588" s="57">
        <v>78955</v>
      </c>
      <c r="G588" s="19">
        <v>2006</v>
      </c>
      <c r="H588" s="45">
        <v>3.96</v>
      </c>
      <c r="I588" s="45">
        <v>1.85</v>
      </c>
      <c r="J588" s="45">
        <v>8283</v>
      </c>
      <c r="K588" s="46">
        <v>806.64666599999998</v>
      </c>
      <c r="L588" s="45">
        <v>208</v>
      </c>
      <c r="M588" s="27">
        <v>188.92599593680674</v>
      </c>
      <c r="N588" s="27">
        <v>16779.7</v>
      </c>
      <c r="O588" s="27">
        <v>1073.48</v>
      </c>
      <c r="P588" s="51">
        <f t="shared" si="9"/>
        <v>87942.778199996057</v>
      </c>
      <c r="Q588" s="51">
        <f>ABS(Table_7[[#This Row],[列1]]-Table_7[[#This Row],[Listing Price (USD)]])/Table_7[[#This Row],[Listing Price (USD)]]</f>
        <v>0.11383418656191574</v>
      </c>
      <c r="R588" s="51">
        <f>(Table_7[[#This Row],[列2]]+Q1555)/2</f>
        <v>0.1015118746879847</v>
      </c>
      <c r="S588" s="71"/>
    </row>
    <row r="589" spans="1:19" hidden="1" x14ac:dyDescent="0.45">
      <c r="A589" s="1" t="s">
        <v>21</v>
      </c>
      <c r="B589" s="2" t="s">
        <v>24</v>
      </c>
      <c r="C589" s="19">
        <v>39</v>
      </c>
      <c r="D589" s="3" t="s">
        <v>460</v>
      </c>
      <c r="E589" s="2" t="s">
        <v>25</v>
      </c>
      <c r="F589" s="57">
        <v>72760</v>
      </c>
      <c r="G589" s="19">
        <v>2006</v>
      </c>
      <c r="H589" s="45">
        <v>3.96</v>
      </c>
      <c r="I589" s="45">
        <v>1.85</v>
      </c>
      <c r="J589" s="45">
        <v>8283</v>
      </c>
      <c r="K589" s="46">
        <v>806.64666599999998</v>
      </c>
      <c r="L589" s="45">
        <v>208</v>
      </c>
      <c r="M589" s="27">
        <v>188.92599593680674</v>
      </c>
      <c r="N589" s="27">
        <v>16779.7</v>
      </c>
      <c r="O589" s="27">
        <v>1073.48</v>
      </c>
      <c r="P589" s="51">
        <f t="shared" si="9"/>
        <v>87942.778199996057</v>
      </c>
      <c r="Q589" s="51">
        <f>ABS(Table_7[[#This Row],[列1]]-Table_7[[#This Row],[Listing Price (USD)]])/Table_7[[#This Row],[Listing Price (USD)]]</f>
        <v>0.20866929906536638</v>
      </c>
      <c r="R589" s="51">
        <f>(Table_7[[#This Row],[列2]]+Q1556)/2</f>
        <v>0.15562542520835004</v>
      </c>
      <c r="S589" s="71"/>
    </row>
    <row r="590" spans="1:19" hidden="1" x14ac:dyDescent="0.45">
      <c r="A590" s="1" t="s">
        <v>21</v>
      </c>
      <c r="B590" s="2" t="s">
        <v>24</v>
      </c>
      <c r="C590" s="19">
        <v>39</v>
      </c>
      <c r="D590" s="3" t="s">
        <v>460</v>
      </c>
      <c r="E590" s="2" t="s">
        <v>25</v>
      </c>
      <c r="F590" s="57">
        <v>97176</v>
      </c>
      <c r="G590" s="19">
        <v>2007</v>
      </c>
      <c r="H590" s="45">
        <v>3.96</v>
      </c>
      <c r="I590" s="45">
        <v>1.85</v>
      </c>
      <c r="J590" s="45">
        <v>8283</v>
      </c>
      <c r="K590" s="46">
        <v>806.64666599999998</v>
      </c>
      <c r="L590" s="45">
        <v>208</v>
      </c>
      <c r="M590" s="27">
        <v>188.92599593680674</v>
      </c>
      <c r="N590" s="27">
        <v>16779.7</v>
      </c>
      <c r="O590" s="27">
        <v>1073.48</v>
      </c>
      <c r="P590" s="51">
        <f t="shared" si="9"/>
        <v>100890.48119999767</v>
      </c>
      <c r="Q590" s="51">
        <f>ABS(Table_7[[#This Row],[列1]]-Table_7[[#This Row],[Listing Price (USD)]])/Table_7[[#This Row],[Listing Price (USD)]]</f>
        <v>3.8224265250655164E-2</v>
      </c>
      <c r="R590" s="51">
        <f>(Table_7[[#This Row],[列2]]+Q1557)/2</f>
        <v>8.2526720357851899E-2</v>
      </c>
      <c r="S590" s="71"/>
    </row>
    <row r="591" spans="1:19" hidden="1" x14ac:dyDescent="0.45">
      <c r="A591" s="1" t="s">
        <v>21</v>
      </c>
      <c r="B591" s="2" t="s">
        <v>24</v>
      </c>
      <c r="C591" s="19">
        <v>39</v>
      </c>
      <c r="D591" s="3" t="s">
        <v>460</v>
      </c>
      <c r="E591" s="2" t="s">
        <v>25</v>
      </c>
      <c r="F591" s="57">
        <v>69238</v>
      </c>
      <c r="G591" s="19">
        <v>2007</v>
      </c>
      <c r="H591" s="45">
        <v>3.96</v>
      </c>
      <c r="I591" s="45">
        <v>1.85</v>
      </c>
      <c r="J591" s="45">
        <v>8283</v>
      </c>
      <c r="K591" s="46">
        <v>806.64666599999998</v>
      </c>
      <c r="L591" s="45">
        <v>208</v>
      </c>
      <c r="M591" s="27">
        <v>188.92599593680674</v>
      </c>
      <c r="N591" s="27">
        <v>16779.7</v>
      </c>
      <c r="O591" s="27">
        <v>1073.48</v>
      </c>
      <c r="P591" s="51">
        <f t="shared" si="9"/>
        <v>100890.48119999767</v>
      </c>
      <c r="Q591" s="51">
        <f>ABS(Table_7[[#This Row],[列1]]-Table_7[[#This Row],[Listing Price (USD)]])/Table_7[[#This Row],[Listing Price (USD)]]</f>
        <v>0.45715475894736513</v>
      </c>
      <c r="R591" s="51">
        <f>(Table_7[[#This Row],[列2]]+Q1558)/2</f>
        <v>0.42657975515300933</v>
      </c>
      <c r="S591" s="71"/>
    </row>
    <row r="592" spans="1:19" hidden="1" x14ac:dyDescent="0.45">
      <c r="A592" s="1" t="s">
        <v>21</v>
      </c>
      <c r="B592" s="2" t="s">
        <v>24</v>
      </c>
      <c r="C592" s="19">
        <v>39</v>
      </c>
      <c r="D592" s="3" t="s">
        <v>460</v>
      </c>
      <c r="E592" s="2" t="s">
        <v>25</v>
      </c>
      <c r="F592" s="57">
        <v>68040</v>
      </c>
      <c r="G592" s="19">
        <v>2007</v>
      </c>
      <c r="H592" s="45">
        <v>3.96</v>
      </c>
      <c r="I592" s="45">
        <v>1.85</v>
      </c>
      <c r="J592" s="45">
        <v>8283</v>
      </c>
      <c r="K592" s="46">
        <v>806.64666599999998</v>
      </c>
      <c r="L592" s="45">
        <v>208</v>
      </c>
      <c r="M592" s="27">
        <v>188.92599593680674</v>
      </c>
      <c r="N592" s="27">
        <v>16779.7</v>
      </c>
      <c r="O592" s="27">
        <v>1073.48</v>
      </c>
      <c r="P592" s="51">
        <f t="shared" si="9"/>
        <v>100890.48119999767</v>
      </c>
      <c r="Q592" s="51">
        <f>ABS(Table_7[[#This Row],[列1]]-Table_7[[#This Row],[Listing Price (USD)]])/Table_7[[#This Row],[Listing Price (USD)]]</f>
        <v>0.48281130511460413</v>
      </c>
      <c r="R592" s="51">
        <f>(Table_7[[#This Row],[列2]]+Q1559)/2</f>
        <v>0.45844322196951315</v>
      </c>
      <c r="S592" s="71"/>
    </row>
    <row r="593" spans="1:19" hidden="1" x14ac:dyDescent="0.45">
      <c r="A593" s="1" t="s">
        <v>21</v>
      </c>
      <c r="B593" s="2" t="s">
        <v>24</v>
      </c>
      <c r="C593" s="19">
        <v>39</v>
      </c>
      <c r="D593" s="3" t="s">
        <v>460</v>
      </c>
      <c r="E593" s="2" t="s">
        <v>25</v>
      </c>
      <c r="F593" s="57">
        <v>68023</v>
      </c>
      <c r="G593" s="19">
        <v>2007</v>
      </c>
      <c r="H593" s="45">
        <v>3.96</v>
      </c>
      <c r="I593" s="45">
        <v>1.85</v>
      </c>
      <c r="J593" s="45">
        <v>8283</v>
      </c>
      <c r="K593" s="46">
        <v>806.64666599999998</v>
      </c>
      <c r="L593" s="45">
        <v>208</v>
      </c>
      <c r="M593" s="27">
        <v>188.92599593680674</v>
      </c>
      <c r="N593" s="27">
        <v>16779.7</v>
      </c>
      <c r="O593" s="27">
        <v>1073.48</v>
      </c>
      <c r="P593" s="51">
        <f t="shared" si="9"/>
        <v>100890.48119999767</v>
      </c>
      <c r="Q593" s="51">
        <f>ABS(Table_7[[#This Row],[列1]]-Table_7[[#This Row],[Listing Price (USD)]])/Table_7[[#This Row],[Listing Price (USD)]]</f>
        <v>0.48318188259849854</v>
      </c>
      <c r="R593" s="51">
        <f>(Table_7[[#This Row],[列2]]+Q1560)/2</f>
        <v>0.24327914498966494</v>
      </c>
      <c r="S593" s="71"/>
    </row>
    <row r="594" spans="1:19" hidden="1" x14ac:dyDescent="0.45">
      <c r="A594" s="1" t="s">
        <v>21</v>
      </c>
      <c r="B594" s="2" t="s">
        <v>24</v>
      </c>
      <c r="C594" s="19">
        <v>39</v>
      </c>
      <c r="D594" s="3" t="s">
        <v>460</v>
      </c>
      <c r="E594" s="2" t="s">
        <v>25</v>
      </c>
      <c r="F594" s="57">
        <v>67537</v>
      </c>
      <c r="G594" s="19">
        <v>2007</v>
      </c>
      <c r="H594" s="45">
        <v>3.96</v>
      </c>
      <c r="I594" s="45">
        <v>1.85</v>
      </c>
      <c r="J594" s="45">
        <v>8283</v>
      </c>
      <c r="K594" s="46">
        <v>806.64666599999998</v>
      </c>
      <c r="L594" s="45">
        <v>208</v>
      </c>
      <c r="M594" s="27">
        <v>188.92599593680674</v>
      </c>
      <c r="N594" s="27">
        <v>16779.7</v>
      </c>
      <c r="O594" s="27">
        <v>1073.48</v>
      </c>
      <c r="P594" s="51">
        <f t="shared" si="9"/>
        <v>100890.48119999767</v>
      </c>
      <c r="Q594" s="51">
        <f>ABS(Table_7[[#This Row],[列1]]-Table_7[[#This Row],[Listing Price (USD)]])/Table_7[[#This Row],[Listing Price (USD)]]</f>
        <v>0.49385494173560668</v>
      </c>
      <c r="R594" s="51">
        <f>(Table_7[[#This Row],[列2]]+Q1561)/2</f>
        <v>0.4047382622100586</v>
      </c>
      <c r="S594" s="71"/>
    </row>
    <row r="595" spans="1:19" hidden="1" x14ac:dyDescent="0.45">
      <c r="A595" s="1" t="s">
        <v>21</v>
      </c>
      <c r="B595" s="2" t="s">
        <v>24</v>
      </c>
      <c r="C595" s="19">
        <v>39</v>
      </c>
      <c r="D595" s="3" t="s">
        <v>460</v>
      </c>
      <c r="E595" s="2" t="s">
        <v>200</v>
      </c>
      <c r="F595" s="57">
        <v>59520</v>
      </c>
      <c r="G595" s="19">
        <v>2006</v>
      </c>
      <c r="H595" s="45">
        <v>3.96</v>
      </c>
      <c r="I595" s="45">
        <v>1.85</v>
      </c>
      <c r="J595" s="45">
        <v>8283</v>
      </c>
      <c r="K595" s="46">
        <v>806.64666599999998</v>
      </c>
      <c r="L595" s="45">
        <v>208</v>
      </c>
      <c r="M595" s="27">
        <v>53.706800043684197</v>
      </c>
      <c r="N595" s="27">
        <v>18244.400000000001</v>
      </c>
      <c r="O595" s="27">
        <v>3377.5</v>
      </c>
      <c r="P595" s="51">
        <f t="shared" si="9"/>
        <v>90661.261399998519</v>
      </c>
      <c r="Q595" s="51">
        <f>ABS(Table_7[[#This Row],[列1]]-Table_7[[#This Row],[Listing Price (USD)]])/Table_7[[#This Row],[Listing Price (USD)]]</f>
        <v>0.52320667674728694</v>
      </c>
      <c r="R595" s="51">
        <f>(Table_7[[#This Row],[列2]]+Q1562)/2</f>
        <v>0.33320522244226397</v>
      </c>
      <c r="S595" s="71"/>
    </row>
    <row r="596" spans="1:19" hidden="1" x14ac:dyDescent="0.45">
      <c r="A596" s="1" t="s">
        <v>21</v>
      </c>
      <c r="B596" s="2" t="s">
        <v>24</v>
      </c>
      <c r="C596" s="19">
        <v>39</v>
      </c>
      <c r="D596" s="3" t="s">
        <v>460</v>
      </c>
      <c r="E596" s="2" t="s">
        <v>15</v>
      </c>
      <c r="F596" s="57">
        <v>91102</v>
      </c>
      <c r="G596" s="19">
        <v>2006</v>
      </c>
      <c r="H596" s="45">
        <v>3.96</v>
      </c>
      <c r="I596" s="45">
        <v>1.85</v>
      </c>
      <c r="J596" s="45">
        <v>8283</v>
      </c>
      <c r="K596" s="46">
        <v>806.64666599999998</v>
      </c>
      <c r="L596" s="45">
        <v>208</v>
      </c>
      <c r="M596" s="27">
        <v>1276.9626856482525</v>
      </c>
      <c r="N596" s="27">
        <v>21333.9</v>
      </c>
      <c r="O596" s="27">
        <v>4753.54</v>
      </c>
      <c r="P596" s="51">
        <f t="shared" si="9"/>
        <v>96395.373399998251</v>
      </c>
      <c r="Q596" s="51">
        <f>ABS(Table_7[[#This Row],[列1]]-Table_7[[#This Row],[Listing Price (USD)]])/Table_7[[#This Row],[Listing Price (USD)]]</f>
        <v>5.8103811112799393E-2</v>
      </c>
      <c r="R596" s="51">
        <f>(Table_7[[#This Row],[列2]]+Q1563)/2</f>
        <v>0.13569388849883091</v>
      </c>
      <c r="S596" s="71"/>
    </row>
    <row r="597" spans="1:19" hidden="1" x14ac:dyDescent="0.45">
      <c r="A597" s="1" t="s">
        <v>21</v>
      </c>
      <c r="B597" s="2" t="s">
        <v>24</v>
      </c>
      <c r="C597" s="19">
        <v>39</v>
      </c>
      <c r="D597" s="3" t="s">
        <v>460</v>
      </c>
      <c r="E597" s="2" t="s">
        <v>15</v>
      </c>
      <c r="F597" s="57">
        <v>91102</v>
      </c>
      <c r="G597" s="19">
        <v>2007</v>
      </c>
      <c r="H597" s="45">
        <v>3.96</v>
      </c>
      <c r="I597" s="45">
        <v>1.85</v>
      </c>
      <c r="J597" s="45">
        <v>8283</v>
      </c>
      <c r="K597" s="46">
        <v>806.64666599999998</v>
      </c>
      <c r="L597" s="45">
        <v>208</v>
      </c>
      <c r="M597" s="27">
        <v>1276.9626856482525</v>
      </c>
      <c r="N597" s="27">
        <v>21333.9</v>
      </c>
      <c r="O597" s="27">
        <v>4753.54</v>
      </c>
      <c r="P597" s="51">
        <f t="shared" si="9"/>
        <v>109343.07639999986</v>
      </c>
      <c r="Q597" s="51">
        <f>ABS(Table_7[[#This Row],[列1]]-Table_7[[#This Row],[Listing Price (USD)]])/Table_7[[#This Row],[Listing Price (USD)]]</f>
        <v>0.20022695879343877</v>
      </c>
      <c r="R597" s="51">
        <f>(Table_7[[#This Row],[列2]]+Q1564)/2</f>
        <v>0.22408547990635894</v>
      </c>
      <c r="S597" s="71"/>
    </row>
    <row r="598" spans="1:19" hidden="1" x14ac:dyDescent="0.45">
      <c r="A598" s="1" t="s">
        <v>21</v>
      </c>
      <c r="B598" s="2" t="s">
        <v>24</v>
      </c>
      <c r="C598" s="19">
        <v>39</v>
      </c>
      <c r="D598" s="3" t="s">
        <v>460</v>
      </c>
      <c r="E598" s="2" t="s">
        <v>15</v>
      </c>
      <c r="F598" s="57">
        <v>95961</v>
      </c>
      <c r="G598" s="19">
        <v>2008</v>
      </c>
      <c r="H598" s="45">
        <v>3.96</v>
      </c>
      <c r="I598" s="45">
        <v>1.85</v>
      </c>
      <c r="J598" s="45">
        <v>8283</v>
      </c>
      <c r="K598" s="46">
        <v>806.64666599999998</v>
      </c>
      <c r="L598" s="45">
        <v>208</v>
      </c>
      <c r="M598" s="27">
        <v>1276.9626856482525</v>
      </c>
      <c r="N598" s="27">
        <v>21333.9</v>
      </c>
      <c r="O598" s="27">
        <v>4753.54</v>
      </c>
      <c r="P598" s="51">
        <f t="shared" si="9"/>
        <v>122290.77939999774</v>
      </c>
      <c r="Q598" s="51">
        <f>ABS(Table_7[[#This Row],[列1]]-Table_7[[#This Row],[Listing Price (USD)]])/Table_7[[#This Row],[Listing Price (USD)]]</f>
        <v>0.27438000229257453</v>
      </c>
      <c r="R598" s="51">
        <f>(Table_7[[#This Row],[列2]]+Q1565)/2</f>
        <v>0.17524587290350391</v>
      </c>
      <c r="S598" s="71"/>
    </row>
    <row r="599" spans="1:19" hidden="1" x14ac:dyDescent="0.45">
      <c r="A599" s="1" t="s">
        <v>21</v>
      </c>
      <c r="B599" s="2" t="s">
        <v>24</v>
      </c>
      <c r="C599" s="19">
        <v>39</v>
      </c>
      <c r="D599" s="3" t="s">
        <v>460</v>
      </c>
      <c r="E599" s="2" t="s">
        <v>76</v>
      </c>
      <c r="F599" s="57">
        <v>94770</v>
      </c>
      <c r="G599" s="19">
        <v>2006</v>
      </c>
      <c r="H599" s="45">
        <v>3.96</v>
      </c>
      <c r="I599" s="45">
        <v>1.85</v>
      </c>
      <c r="J599" s="45">
        <v>8283</v>
      </c>
      <c r="K599" s="46">
        <v>806.64666599999998</v>
      </c>
      <c r="L599" s="45">
        <v>208</v>
      </c>
      <c r="M599" s="27">
        <v>720.28936833319051</v>
      </c>
      <c r="N599" s="27">
        <v>6140.9</v>
      </c>
      <c r="O599" s="27">
        <v>2659.28</v>
      </c>
      <c r="P599" s="51">
        <f t="shared" si="9"/>
        <v>68197.165399997684</v>
      </c>
      <c r="Q599" s="51">
        <f>ABS(Table_7[[#This Row],[列1]]-Table_7[[#This Row],[Listing Price (USD)]])/Table_7[[#This Row],[Listing Price (USD)]]</f>
        <v>0.28039289437588177</v>
      </c>
      <c r="R599" s="51">
        <f>(Table_7[[#This Row],[列2]]+Q1566)/2</f>
        <v>0.16183944674020956</v>
      </c>
      <c r="S599" s="71"/>
    </row>
    <row r="600" spans="1:19" hidden="1" x14ac:dyDescent="0.45">
      <c r="A600" s="1" t="s">
        <v>21</v>
      </c>
      <c r="B600" s="2" t="s">
        <v>24</v>
      </c>
      <c r="C600" s="19">
        <v>39</v>
      </c>
      <c r="D600" s="3" t="s">
        <v>460</v>
      </c>
      <c r="E600" s="2" t="s">
        <v>26</v>
      </c>
      <c r="F600" s="57">
        <v>99898</v>
      </c>
      <c r="G600" s="19">
        <v>2007</v>
      </c>
      <c r="H600" s="45">
        <v>3.96</v>
      </c>
      <c r="I600" s="45">
        <v>1.85</v>
      </c>
      <c r="J600" s="45">
        <v>8283</v>
      </c>
      <c r="K600" s="46">
        <v>806.64666599999998</v>
      </c>
      <c r="L600" s="45">
        <v>208</v>
      </c>
      <c r="M600" s="27">
        <v>2704.6091600881505</v>
      </c>
      <c r="N600" s="27">
        <v>33874.199999999997</v>
      </c>
      <c r="O600" s="27">
        <v>12220.24236</v>
      </c>
      <c r="P600" s="51">
        <f t="shared" si="9"/>
        <v>132617.87319999858</v>
      </c>
      <c r="Q600" s="51">
        <f>ABS(Table_7[[#This Row],[列1]]-Table_7[[#This Row],[Listing Price (USD)]])/Table_7[[#This Row],[Listing Price (USD)]]</f>
        <v>0.32753281547176694</v>
      </c>
      <c r="R600" s="51">
        <f>(Table_7[[#This Row],[列2]]+Q1567)/2</f>
        <v>0.18540940728815214</v>
      </c>
      <c r="S600" s="71"/>
    </row>
    <row r="601" spans="1:19" hidden="1" x14ac:dyDescent="0.45">
      <c r="A601" s="1" t="s">
        <v>21</v>
      </c>
      <c r="B601" s="3" t="s">
        <v>24</v>
      </c>
      <c r="C601" s="19">
        <v>39</v>
      </c>
      <c r="D601" s="3" t="s">
        <v>459</v>
      </c>
      <c r="E601" s="2" t="s">
        <v>319</v>
      </c>
      <c r="F601" s="57">
        <v>85900</v>
      </c>
      <c r="G601" s="19">
        <v>2007</v>
      </c>
      <c r="H601" s="45">
        <v>3.96</v>
      </c>
      <c r="I601" s="45">
        <v>1.85</v>
      </c>
      <c r="J601" s="45">
        <v>8283</v>
      </c>
      <c r="K601" s="46">
        <v>806.64666599999998</v>
      </c>
      <c r="L601" s="45">
        <v>208</v>
      </c>
      <c r="M601" s="27">
        <v>1116.7267999999999</v>
      </c>
      <c r="N601" s="27">
        <v>44269</v>
      </c>
      <c r="O601" s="27">
        <v>61343.7</v>
      </c>
      <c r="P601" s="51">
        <f t="shared" si="9"/>
        <v>151910.62199999689</v>
      </c>
      <c r="Q601" s="51">
        <f>ABS(Table_7[[#This Row],[列1]]-Table_7[[#This Row],[Listing Price (USD)]])/Table_7[[#This Row],[Listing Price (USD)]]</f>
        <v>0.76845892898715817</v>
      </c>
      <c r="R601" s="51">
        <f>(Table_7[[#This Row],[列2]]+Q1568)/2</f>
        <v>0.40587246404584776</v>
      </c>
      <c r="S601" s="71"/>
    </row>
    <row r="602" spans="1:19" hidden="1" x14ac:dyDescent="0.45">
      <c r="A602" s="1" t="s">
        <v>21</v>
      </c>
      <c r="B602" s="3" t="s">
        <v>24</v>
      </c>
      <c r="C602" s="19">
        <v>39</v>
      </c>
      <c r="D602" s="3" t="s">
        <v>459</v>
      </c>
      <c r="E602" s="2" t="s">
        <v>319</v>
      </c>
      <c r="F602" s="57">
        <v>93693</v>
      </c>
      <c r="G602" s="19">
        <v>2008</v>
      </c>
      <c r="H602" s="45">
        <v>3.96</v>
      </c>
      <c r="I602" s="45">
        <v>1.85</v>
      </c>
      <c r="J602" s="45">
        <v>8283</v>
      </c>
      <c r="K602" s="46">
        <v>806.64666599999998</v>
      </c>
      <c r="L602" s="45">
        <v>208</v>
      </c>
      <c r="M602" s="27">
        <v>1116.7267999999999</v>
      </c>
      <c r="N602" s="27">
        <v>44269</v>
      </c>
      <c r="O602" s="27">
        <v>61343.7</v>
      </c>
      <c r="P602" s="51">
        <f t="shared" si="9"/>
        <v>164858.32499999477</v>
      </c>
      <c r="Q602" s="51">
        <f>ABS(Table_7[[#This Row],[列1]]-Table_7[[#This Row],[Listing Price (USD)]])/Table_7[[#This Row],[Listing Price (USD)]]</f>
        <v>0.75955861163581884</v>
      </c>
      <c r="R602" s="51">
        <f>(Table_7[[#This Row],[列2]]+Q1569)/2</f>
        <v>0.43061140625459626</v>
      </c>
      <c r="S602" s="71"/>
    </row>
    <row r="603" spans="1:19" hidden="1" x14ac:dyDescent="0.45">
      <c r="A603" s="1" t="s">
        <v>126</v>
      </c>
      <c r="B603" s="2" t="s">
        <v>127</v>
      </c>
      <c r="C603" s="19">
        <v>39</v>
      </c>
      <c r="D603" s="3" t="s">
        <v>460</v>
      </c>
      <c r="E603" s="2" t="s">
        <v>35</v>
      </c>
      <c r="F603" s="57">
        <v>170101</v>
      </c>
      <c r="G603" s="19">
        <v>2010</v>
      </c>
      <c r="H603" s="44">
        <v>12.62</v>
      </c>
      <c r="I603" s="44">
        <v>6.5</v>
      </c>
      <c r="J603" s="44">
        <v>7600</v>
      </c>
      <c r="K603" s="44">
        <v>947.22</v>
      </c>
      <c r="L603" s="44">
        <v>110</v>
      </c>
      <c r="M603" s="27">
        <v>1896.7553015181375</v>
      </c>
      <c r="N603" s="27">
        <v>24592.6</v>
      </c>
      <c r="O603" s="27">
        <v>42421.33</v>
      </c>
      <c r="P603" s="51">
        <f t="shared" si="9"/>
        <v>138703.59559999703</v>
      </c>
      <c r="Q603" s="51">
        <f>ABS(Table_7[[#This Row],[列1]]-Table_7[[#This Row],[Listing Price (USD)]])/Table_7[[#This Row],[Listing Price (USD)]]</f>
        <v>0.18458095131717608</v>
      </c>
      <c r="R603" s="51">
        <f>(Table_7[[#This Row],[列2]]+Q1570)/2</f>
        <v>0.11296757565858555</v>
      </c>
      <c r="S603" s="71"/>
    </row>
    <row r="604" spans="1:19" hidden="1" x14ac:dyDescent="0.45">
      <c r="A604" s="1" t="s">
        <v>126</v>
      </c>
      <c r="B604" s="2" t="s">
        <v>127</v>
      </c>
      <c r="C604" s="19">
        <v>39</v>
      </c>
      <c r="D604" s="3" t="s">
        <v>460</v>
      </c>
      <c r="E604" s="2" t="s">
        <v>480</v>
      </c>
      <c r="F604" s="57">
        <v>193793</v>
      </c>
      <c r="G604" s="19">
        <v>2007</v>
      </c>
      <c r="H604" s="44">
        <v>12.62</v>
      </c>
      <c r="I604" s="44">
        <v>6.5</v>
      </c>
      <c r="J604" s="44">
        <v>7600</v>
      </c>
      <c r="K604" s="44">
        <v>947.22</v>
      </c>
      <c r="L604" s="44">
        <v>110</v>
      </c>
      <c r="M604" s="27">
        <v>909.79346666148103</v>
      </c>
      <c r="N604" s="27">
        <v>36186.300000000003</v>
      </c>
      <c r="O604" s="27">
        <v>19565.62</v>
      </c>
      <c r="P604" s="51">
        <f t="shared" si="9"/>
        <v>121378.39379999712</v>
      </c>
      <c r="Q604" s="51">
        <f>ABS(Table_7[[#This Row],[列1]]-Table_7[[#This Row],[Listing Price (USD)]])/Table_7[[#This Row],[Listing Price (USD)]]</f>
        <v>0.3736698755889164</v>
      </c>
      <c r="R604" s="51">
        <f>(Table_7[[#This Row],[列2]]+Q1571)/2</f>
        <v>0.20507356752418385</v>
      </c>
      <c r="S604" s="71"/>
    </row>
    <row r="605" spans="1:19" hidden="1" x14ac:dyDescent="0.45">
      <c r="A605" s="1" t="s">
        <v>197</v>
      </c>
      <c r="B605" s="3" t="s">
        <v>361</v>
      </c>
      <c r="C605" s="19">
        <v>39</v>
      </c>
      <c r="D605" s="3" t="s">
        <v>461</v>
      </c>
      <c r="E605" s="2" t="s">
        <v>364</v>
      </c>
      <c r="F605" s="57">
        <v>109000</v>
      </c>
      <c r="G605" s="19">
        <v>2008</v>
      </c>
      <c r="H605" s="45">
        <v>12.73</v>
      </c>
      <c r="I605" s="45">
        <v>6.56</v>
      </c>
      <c r="J605" s="45">
        <v>7330</v>
      </c>
      <c r="K605" s="45">
        <v>670</v>
      </c>
      <c r="L605" s="45">
        <v>129</v>
      </c>
      <c r="M605" s="27">
        <v>1.0434148148148099</v>
      </c>
      <c r="N605" s="27">
        <v>8551.2000000000007</v>
      </c>
      <c r="O605" s="27">
        <v>2109.5004966750644</v>
      </c>
      <c r="P605" s="51">
        <f t="shared" si="9"/>
        <v>76895.821199997517</v>
      </c>
      <c r="Q605" s="51">
        <f>ABS(Table_7[[#This Row],[列1]]-Table_7[[#This Row],[Listing Price (USD)]])/Table_7[[#This Row],[Listing Price (USD)]]</f>
        <v>0.29453375045873836</v>
      </c>
      <c r="R605" s="51">
        <f>(Table_7[[#This Row],[列2]]+Q1572)/2</f>
        <v>0.3174391528213435</v>
      </c>
      <c r="S605" s="71"/>
    </row>
    <row r="606" spans="1:19" x14ac:dyDescent="0.45">
      <c r="A606" s="1" t="s">
        <v>131</v>
      </c>
      <c r="B606" s="2" t="s">
        <v>133</v>
      </c>
      <c r="C606" s="19">
        <v>39</v>
      </c>
      <c r="D606" s="3" t="s">
        <v>460</v>
      </c>
      <c r="E606" s="2" t="s">
        <v>3</v>
      </c>
      <c r="F606" s="57">
        <v>194401</v>
      </c>
      <c r="G606" s="19">
        <v>2011</v>
      </c>
      <c r="H606" s="44">
        <v>12.93</v>
      </c>
      <c r="I606" s="44">
        <v>7.15</v>
      </c>
      <c r="J606" s="44">
        <v>8250</v>
      </c>
      <c r="K606" s="44">
        <v>706</v>
      </c>
      <c r="L606" s="44">
        <v>208</v>
      </c>
      <c r="M606" s="27">
        <v>2639.0087016482562</v>
      </c>
      <c r="N606" s="27">
        <v>30468.7</v>
      </c>
      <c r="O606" s="27">
        <v>62827.83</v>
      </c>
      <c r="P606" s="51">
        <f t="shared" si="9"/>
        <v>177337.69020000024</v>
      </c>
      <c r="Q606" s="51">
        <f>ABS(Table_7[[#This Row],[列1]]-Table_7[[#This Row],[Listing Price (USD)]])/Table_7[[#This Row],[Listing Price (USD)]]</f>
        <v>8.7773775855061215E-2</v>
      </c>
      <c r="R606" s="51">
        <f>(Table_7[[#This Row],[列2]]+Q1573)/2</f>
        <v>0.15421219138773318</v>
      </c>
      <c r="S606" s="71"/>
    </row>
    <row r="607" spans="1:19" hidden="1" x14ac:dyDescent="0.45">
      <c r="A607" s="1" t="s">
        <v>169</v>
      </c>
      <c r="B607" s="2" t="s">
        <v>171</v>
      </c>
      <c r="C607" s="19">
        <v>41</v>
      </c>
      <c r="D607" s="3" t="s">
        <v>460</v>
      </c>
      <c r="E607" s="2" t="s">
        <v>35</v>
      </c>
      <c r="F607" s="57">
        <v>151876</v>
      </c>
      <c r="G607" s="19">
        <v>2009</v>
      </c>
      <c r="H607" s="44">
        <v>12.63</v>
      </c>
      <c r="I607" s="44">
        <v>7.87</v>
      </c>
      <c r="J607" s="44">
        <v>7850</v>
      </c>
      <c r="K607" s="44">
        <v>1097</v>
      </c>
      <c r="L607" s="44">
        <v>182</v>
      </c>
      <c r="M607" s="27">
        <v>1896.7553015181375</v>
      </c>
      <c r="N607" s="27">
        <v>24592.6</v>
      </c>
      <c r="O607" s="27">
        <v>42421.33</v>
      </c>
      <c r="P607" s="51">
        <f t="shared" si="9"/>
        <v>131440.64259999915</v>
      </c>
      <c r="Q607" s="51">
        <f>ABS(Table_7[[#This Row],[列1]]-Table_7[[#This Row],[Listing Price (USD)]])/Table_7[[#This Row],[Listing Price (USD)]]</f>
        <v>0.13455290763518168</v>
      </c>
      <c r="R607" s="51">
        <f>(Table_7[[#This Row],[列2]]+Q1574)/2</f>
        <v>0.23221414181758845</v>
      </c>
      <c r="S607" s="71"/>
    </row>
    <row r="608" spans="1:19" hidden="1" x14ac:dyDescent="0.45">
      <c r="A608" s="1" t="s">
        <v>241</v>
      </c>
      <c r="B608" s="2" t="s">
        <v>242</v>
      </c>
      <c r="C608" s="19">
        <v>40</v>
      </c>
      <c r="D608" s="3" t="s">
        <v>460</v>
      </c>
      <c r="E608" s="2" t="s">
        <v>132</v>
      </c>
      <c r="F608" s="57">
        <v>344449</v>
      </c>
      <c r="G608" s="19">
        <v>2009</v>
      </c>
      <c r="H608" s="44">
        <v>13.52</v>
      </c>
      <c r="I608" s="44">
        <v>6.82</v>
      </c>
      <c r="J608" s="44">
        <v>14100</v>
      </c>
      <c r="K608" s="44">
        <v>1259.3800000000001</v>
      </c>
      <c r="L608" s="44">
        <v>495</v>
      </c>
      <c r="M608" s="27">
        <v>547.05417423587585</v>
      </c>
      <c r="N608" s="27">
        <v>37825.800000000003</v>
      </c>
      <c r="O608" s="27">
        <v>12220.24236</v>
      </c>
      <c r="P608" s="51">
        <f t="shared" si="9"/>
        <v>298120.21179999708</v>
      </c>
      <c r="Q608" s="51">
        <f>ABS(Table_7[[#This Row],[列1]]-Table_7[[#This Row],[Listing Price (USD)]])/Table_7[[#This Row],[Listing Price (USD)]]</f>
        <v>0.13450115459764123</v>
      </c>
      <c r="R608" s="51">
        <f>(Table_7[[#This Row],[列2]]+Q1575)/2</f>
        <v>0.39884991107903683</v>
      </c>
      <c r="S608" s="71"/>
    </row>
    <row r="609" spans="1:19" hidden="1" x14ac:dyDescent="0.45">
      <c r="A609" s="1" t="s">
        <v>241</v>
      </c>
      <c r="B609" s="2" t="s">
        <v>243</v>
      </c>
      <c r="C609" s="19">
        <v>40</v>
      </c>
      <c r="D609" s="3" t="s">
        <v>460</v>
      </c>
      <c r="E609" s="2" t="s">
        <v>35</v>
      </c>
      <c r="F609" s="57">
        <v>425144</v>
      </c>
      <c r="G609" s="19">
        <v>2007</v>
      </c>
      <c r="H609" s="44">
        <v>13.52</v>
      </c>
      <c r="I609" s="44">
        <v>6.82</v>
      </c>
      <c r="J609" s="44">
        <v>14100</v>
      </c>
      <c r="K609" s="44">
        <v>1259.3800000000001</v>
      </c>
      <c r="L609" s="44">
        <v>495</v>
      </c>
      <c r="M609" s="27">
        <v>1896.75530151814</v>
      </c>
      <c r="N609" s="27">
        <v>24592.6</v>
      </c>
      <c r="O609" s="27">
        <v>42421.33</v>
      </c>
      <c r="P609" s="51">
        <f t="shared" si="9"/>
        <v>247663.98659999965</v>
      </c>
      <c r="Q609" s="51">
        <f>ABS(Table_7[[#This Row],[列1]]-Table_7[[#This Row],[Listing Price (USD)]])/Table_7[[#This Row],[Listing Price (USD)]]</f>
        <v>0.41745858673767089</v>
      </c>
      <c r="R609" s="51">
        <f>(Table_7[[#This Row],[列2]]+Q1576)/2</f>
        <v>0.36685360631604047</v>
      </c>
      <c r="S609" s="71"/>
    </row>
    <row r="610" spans="1:19" hidden="1" x14ac:dyDescent="0.45">
      <c r="A610" s="1" t="s">
        <v>21</v>
      </c>
      <c r="B610" s="3" t="s">
        <v>27</v>
      </c>
      <c r="C610" s="19">
        <v>40</v>
      </c>
      <c r="D610" s="3" t="s">
        <v>461</v>
      </c>
      <c r="E610" s="2" t="s">
        <v>364</v>
      </c>
      <c r="F610" s="57">
        <v>92500</v>
      </c>
      <c r="G610" s="19">
        <v>2012</v>
      </c>
      <c r="H610" s="45">
        <v>3.94</v>
      </c>
      <c r="I610" s="45">
        <v>2.0299999999999998</v>
      </c>
      <c r="J610" s="45">
        <v>8679</v>
      </c>
      <c r="K610" s="46">
        <v>881.99396599999989</v>
      </c>
      <c r="L610" s="45">
        <v>210</v>
      </c>
      <c r="M610" s="27">
        <v>1.0434148148148099</v>
      </c>
      <c r="N610" s="27">
        <v>8551.2000000000007</v>
      </c>
      <c r="O610" s="27">
        <v>2109.5004966750644</v>
      </c>
      <c r="P610" s="51">
        <f t="shared" si="9"/>
        <v>159361.54419999867</v>
      </c>
      <c r="Q610" s="51">
        <f>ABS(Table_7[[#This Row],[列1]]-Table_7[[#This Row],[Listing Price (USD)]])/Table_7[[#This Row],[Listing Price (USD)]]</f>
        <v>0.72282750486485048</v>
      </c>
      <c r="R610" s="51">
        <f>(Table_7[[#This Row],[列2]]+Q1577)/2</f>
        <v>0.52160907508273135</v>
      </c>
      <c r="S610" s="71"/>
    </row>
    <row r="611" spans="1:19" hidden="1" x14ac:dyDescent="0.45">
      <c r="A611" s="1" t="s">
        <v>21</v>
      </c>
      <c r="B611" s="3" t="s">
        <v>27</v>
      </c>
      <c r="C611" s="19">
        <v>40</v>
      </c>
      <c r="D611" s="3" t="s">
        <v>461</v>
      </c>
      <c r="E611" s="2" t="s">
        <v>512</v>
      </c>
      <c r="F611" s="57">
        <v>92500</v>
      </c>
      <c r="G611" s="19">
        <v>2012</v>
      </c>
      <c r="H611" s="45">
        <v>3.94</v>
      </c>
      <c r="I611" s="45">
        <v>2.0299999999999998</v>
      </c>
      <c r="J611" s="45">
        <v>8679</v>
      </c>
      <c r="K611" s="46">
        <v>881.99396599999989</v>
      </c>
      <c r="L611" s="45">
        <v>210</v>
      </c>
      <c r="M611" s="27">
        <v>1.5160157187349075</v>
      </c>
      <c r="N611" s="27">
        <v>88338.3</v>
      </c>
      <c r="O611" s="27">
        <v>2742.4896445401764</v>
      </c>
      <c r="P611" s="51">
        <f t="shared" si="9"/>
        <v>307446.40179999842</v>
      </c>
      <c r="Q611" s="51">
        <f>ABS(Table_7[[#This Row],[列1]]-Table_7[[#This Row],[Listing Price (USD)]])/Table_7[[#This Row],[Listing Price (USD)]]</f>
        <v>2.3237448843243071</v>
      </c>
      <c r="R611" s="51">
        <f>(Table_7[[#This Row],[列2]]+Q1578)/2</f>
        <v>1.3488042535074174</v>
      </c>
      <c r="S611" s="71"/>
    </row>
    <row r="612" spans="1:19" hidden="1" x14ac:dyDescent="0.45">
      <c r="A612" s="1" t="s">
        <v>21</v>
      </c>
      <c r="B612" s="2" t="s">
        <v>27</v>
      </c>
      <c r="C612" s="19">
        <v>40</v>
      </c>
      <c r="D612" s="3" t="s">
        <v>460</v>
      </c>
      <c r="E612" s="2" t="s">
        <v>46</v>
      </c>
      <c r="F612" s="57">
        <v>97200</v>
      </c>
      <c r="G612" s="19">
        <v>2008</v>
      </c>
      <c r="H612" s="45">
        <v>3.94</v>
      </c>
      <c r="I612" s="45">
        <v>2.0299999999999998</v>
      </c>
      <c r="J612" s="45">
        <v>8679</v>
      </c>
      <c r="K612" s="46">
        <v>881.99396599999989</v>
      </c>
      <c r="L612" s="45">
        <v>210</v>
      </c>
      <c r="M612" s="27">
        <v>57.472012426685268</v>
      </c>
      <c r="N612" s="27">
        <v>11544.2</v>
      </c>
      <c r="O612" s="27">
        <v>7827.84</v>
      </c>
      <c r="P612" s="51">
        <f t="shared" si="9"/>
        <v>113125.74019999728</v>
      </c>
      <c r="Q612" s="51">
        <f>ABS(Table_7[[#This Row],[列1]]-Table_7[[#This Row],[Listing Price (USD)]])/Table_7[[#This Row],[Listing Price (USD)]]</f>
        <v>0.16384506378598024</v>
      </c>
      <c r="R612" s="51">
        <f>(Table_7[[#This Row],[列2]]+Q1579)/2</f>
        <v>0.29188170251094936</v>
      </c>
      <c r="S612" s="71"/>
    </row>
    <row r="613" spans="1:19" hidden="1" x14ac:dyDescent="0.45">
      <c r="A613" s="1" t="s">
        <v>21</v>
      </c>
      <c r="B613" s="2" t="s">
        <v>27</v>
      </c>
      <c r="C613" s="19">
        <v>40</v>
      </c>
      <c r="D613" s="3" t="s">
        <v>460</v>
      </c>
      <c r="E613" s="2" t="s">
        <v>46</v>
      </c>
      <c r="F613" s="57">
        <v>97162</v>
      </c>
      <c r="G613" s="19">
        <v>2008</v>
      </c>
      <c r="H613" s="45">
        <v>3.94</v>
      </c>
      <c r="I613" s="45">
        <v>2.0299999999999998</v>
      </c>
      <c r="J613" s="45">
        <v>8679</v>
      </c>
      <c r="K613" s="46">
        <v>881.99396599999989</v>
      </c>
      <c r="L613" s="45">
        <v>210</v>
      </c>
      <c r="M613" s="27">
        <v>57.472012426685268</v>
      </c>
      <c r="N613" s="27">
        <v>11544.2</v>
      </c>
      <c r="O613" s="27">
        <v>7827.84</v>
      </c>
      <c r="P613" s="51">
        <f t="shared" si="9"/>
        <v>113125.74019999728</v>
      </c>
      <c r="Q613" s="51">
        <f>ABS(Table_7[[#This Row],[列1]]-Table_7[[#This Row],[Listing Price (USD)]])/Table_7[[#This Row],[Listing Price (USD)]]</f>
        <v>0.16430024289328418</v>
      </c>
      <c r="R613" s="51">
        <f>(Table_7[[#This Row],[列2]]+Q1580)/2</f>
        <v>0.43796063524512774</v>
      </c>
      <c r="S613" s="71"/>
    </row>
    <row r="614" spans="1:19" hidden="1" x14ac:dyDescent="0.45">
      <c r="A614" s="1" t="s">
        <v>21</v>
      </c>
      <c r="B614" s="2" t="s">
        <v>27</v>
      </c>
      <c r="C614" s="19">
        <v>40</v>
      </c>
      <c r="D614" s="3" t="s">
        <v>460</v>
      </c>
      <c r="E614" s="2" t="s">
        <v>46</v>
      </c>
      <c r="F614" s="57">
        <v>95948</v>
      </c>
      <c r="G614" s="19">
        <v>2009</v>
      </c>
      <c r="H614" s="45">
        <v>3.94</v>
      </c>
      <c r="I614" s="45">
        <v>2.0299999999999998</v>
      </c>
      <c r="J614" s="45">
        <v>8679</v>
      </c>
      <c r="K614" s="46">
        <v>881.99396599999989</v>
      </c>
      <c r="L614" s="45">
        <v>210</v>
      </c>
      <c r="M614" s="27">
        <v>57.472012426685268</v>
      </c>
      <c r="N614" s="27">
        <v>11544.2</v>
      </c>
      <c r="O614" s="27">
        <v>7827.84</v>
      </c>
      <c r="P614" s="51">
        <f t="shared" si="9"/>
        <v>126073.44319999889</v>
      </c>
      <c r="Q614" s="51">
        <f>ABS(Table_7[[#This Row],[列1]]-Table_7[[#This Row],[Listing Price (USD)]])/Table_7[[#This Row],[Listing Price (USD)]]</f>
        <v>0.31397677075081176</v>
      </c>
      <c r="R614" s="51">
        <f>(Table_7[[#This Row],[列2]]+Q1581)/2</f>
        <v>0.23331178647210538</v>
      </c>
      <c r="S614" s="71"/>
    </row>
    <row r="615" spans="1:19" hidden="1" x14ac:dyDescent="0.45">
      <c r="A615" s="1" t="s">
        <v>21</v>
      </c>
      <c r="B615" s="2" t="s">
        <v>27</v>
      </c>
      <c r="C615" s="19">
        <v>40</v>
      </c>
      <c r="D615" s="3" t="s">
        <v>460</v>
      </c>
      <c r="E615" s="2" t="s">
        <v>46</v>
      </c>
      <c r="F615" s="57">
        <v>119040</v>
      </c>
      <c r="G615" s="19">
        <v>2011</v>
      </c>
      <c r="H615" s="45">
        <v>3.94</v>
      </c>
      <c r="I615" s="45">
        <v>2.0299999999999998</v>
      </c>
      <c r="J615" s="45">
        <v>8679</v>
      </c>
      <c r="K615" s="46">
        <v>881.99396599999989</v>
      </c>
      <c r="L615" s="45">
        <v>210</v>
      </c>
      <c r="M615" s="27">
        <v>57.472012426685268</v>
      </c>
      <c r="N615" s="27">
        <v>11544.2</v>
      </c>
      <c r="O615" s="27">
        <v>7827.84</v>
      </c>
      <c r="P615" s="51">
        <f t="shared" si="9"/>
        <v>151968.84919999837</v>
      </c>
      <c r="Q615" s="51">
        <f>ABS(Table_7[[#This Row],[列1]]-Table_7[[#This Row],[Listing Price (USD)]])/Table_7[[#This Row],[Listing Price (USD)]]</f>
        <v>0.27662003696235188</v>
      </c>
      <c r="R615" s="51">
        <f>(Table_7[[#This Row],[列2]]+Q1582)/2</f>
        <v>0.30974811938559521</v>
      </c>
      <c r="S615" s="71"/>
    </row>
    <row r="616" spans="1:19" hidden="1" x14ac:dyDescent="0.45">
      <c r="A616" s="1" t="s">
        <v>21</v>
      </c>
      <c r="B616" s="2" t="s">
        <v>27</v>
      </c>
      <c r="C616" s="19">
        <v>40</v>
      </c>
      <c r="D616" s="3" t="s">
        <v>460</v>
      </c>
      <c r="E616" s="2" t="s">
        <v>46</v>
      </c>
      <c r="F616" s="57">
        <v>99630</v>
      </c>
      <c r="G616" s="19">
        <v>2011</v>
      </c>
      <c r="H616" s="45">
        <v>3.94</v>
      </c>
      <c r="I616" s="45">
        <v>2.0299999999999998</v>
      </c>
      <c r="J616" s="45">
        <v>8679</v>
      </c>
      <c r="K616" s="46">
        <v>881.99396599999989</v>
      </c>
      <c r="L616" s="45">
        <v>210</v>
      </c>
      <c r="M616" s="27">
        <v>57.472012426685268</v>
      </c>
      <c r="N616" s="27">
        <v>11544.2</v>
      </c>
      <c r="O616" s="27">
        <v>7827.84</v>
      </c>
      <c r="P616" s="51">
        <f t="shared" si="9"/>
        <v>151968.84919999837</v>
      </c>
      <c r="Q616" s="51">
        <f>ABS(Table_7[[#This Row],[列1]]-Table_7[[#This Row],[Listing Price (USD)]])/Table_7[[#This Row],[Listing Price (USD)]]</f>
        <v>0.5253322212184921</v>
      </c>
      <c r="R616" s="51">
        <f>(Table_7[[#This Row],[列2]]+Q1583)/2</f>
        <v>0.5882162994579434</v>
      </c>
      <c r="S616" s="71"/>
    </row>
    <row r="617" spans="1:19" hidden="1" x14ac:dyDescent="0.45">
      <c r="A617" s="1" t="s">
        <v>21</v>
      </c>
      <c r="B617" s="2" t="s">
        <v>27</v>
      </c>
      <c r="C617" s="19">
        <v>40</v>
      </c>
      <c r="D617" s="3" t="s">
        <v>460</v>
      </c>
      <c r="E617" s="2" t="s">
        <v>46</v>
      </c>
      <c r="F617" s="57">
        <v>81992</v>
      </c>
      <c r="G617" s="19">
        <v>2011</v>
      </c>
      <c r="H617" s="45">
        <v>3.94</v>
      </c>
      <c r="I617" s="45">
        <v>2.0299999999999998</v>
      </c>
      <c r="J617" s="45">
        <v>8679</v>
      </c>
      <c r="K617" s="46">
        <v>881.99396599999989</v>
      </c>
      <c r="L617" s="45">
        <v>210</v>
      </c>
      <c r="M617" s="27">
        <v>57.472012426685268</v>
      </c>
      <c r="N617" s="27">
        <v>11544.2</v>
      </c>
      <c r="O617" s="27">
        <v>7827.84</v>
      </c>
      <c r="P617" s="51">
        <f t="shared" si="9"/>
        <v>151968.84919999837</v>
      </c>
      <c r="Q617" s="51">
        <f>ABS(Table_7[[#This Row],[列1]]-Table_7[[#This Row],[Listing Price (USD)]])/Table_7[[#This Row],[Listing Price (USD)]]</f>
        <v>0.85345947409501377</v>
      </c>
      <c r="R617" s="51">
        <f>(Table_7[[#This Row],[列2]]+Q1584)/2</f>
        <v>0.43224918811552543</v>
      </c>
      <c r="S617" s="71"/>
    </row>
    <row r="618" spans="1:19" hidden="1" x14ac:dyDescent="0.45">
      <c r="A618" s="1" t="s">
        <v>21</v>
      </c>
      <c r="B618" s="2" t="s">
        <v>27</v>
      </c>
      <c r="C618" s="19">
        <v>40</v>
      </c>
      <c r="D618" s="3" t="s">
        <v>460</v>
      </c>
      <c r="E618" s="2" t="s">
        <v>497</v>
      </c>
      <c r="F618" s="57">
        <v>160867</v>
      </c>
      <c r="G618" s="19">
        <v>2011</v>
      </c>
      <c r="H618" s="45">
        <v>3.94</v>
      </c>
      <c r="I618" s="45">
        <v>2.0299999999999998</v>
      </c>
      <c r="J618" s="45">
        <v>8679</v>
      </c>
      <c r="K618" s="46">
        <v>881.99396599999989</v>
      </c>
      <c r="L618" s="45">
        <v>210</v>
      </c>
      <c r="M618" s="27">
        <v>355.22244950521105</v>
      </c>
      <c r="N618" s="27">
        <v>43416.800000000003</v>
      </c>
      <c r="O618" s="27">
        <v>7648.5</v>
      </c>
      <c r="P618" s="51">
        <f t="shared" si="9"/>
        <v>211124.39479999914</v>
      </c>
      <c r="Q618" s="51">
        <f>ABS(Table_7[[#This Row],[列1]]-Table_7[[#This Row],[Listing Price (USD)]])/Table_7[[#This Row],[Listing Price (USD)]]</f>
        <v>0.31241581430622278</v>
      </c>
      <c r="R618" s="51">
        <f>(Table_7[[#This Row],[列2]]+Q1585)/2</f>
        <v>0.32538485614989265</v>
      </c>
      <c r="S618" s="71"/>
    </row>
    <row r="619" spans="1:19" hidden="1" x14ac:dyDescent="0.45">
      <c r="A619" s="1" t="s">
        <v>21</v>
      </c>
      <c r="B619" s="2" t="s">
        <v>27</v>
      </c>
      <c r="C619" s="19">
        <v>40</v>
      </c>
      <c r="D619" s="3" t="s">
        <v>460</v>
      </c>
      <c r="E619" s="2" t="s">
        <v>3</v>
      </c>
      <c r="F619" s="57">
        <v>144549</v>
      </c>
      <c r="G619" s="19">
        <v>2011</v>
      </c>
      <c r="H619" s="45">
        <v>3.94</v>
      </c>
      <c r="I619" s="45">
        <v>2.0299999999999998</v>
      </c>
      <c r="J619" s="45">
        <v>8679</v>
      </c>
      <c r="K619" s="46">
        <v>881.99396599999989</v>
      </c>
      <c r="L619" s="45">
        <v>210</v>
      </c>
      <c r="M619" s="27">
        <v>2639.0087016482562</v>
      </c>
      <c r="N619" s="27">
        <v>30468.7</v>
      </c>
      <c r="O619" s="27">
        <v>62827.83</v>
      </c>
      <c r="P619" s="51">
        <f t="shared" si="9"/>
        <v>187092.72119999974</v>
      </c>
      <c r="Q619" s="51">
        <f>ABS(Table_7[[#This Row],[列1]]-Table_7[[#This Row],[Listing Price (USD)]])/Table_7[[#This Row],[Listing Price (USD)]]</f>
        <v>0.29432041176348323</v>
      </c>
      <c r="R619" s="51">
        <f>(Table_7[[#This Row],[列2]]+Q1586)/2</f>
        <v>0.3242118073500343</v>
      </c>
      <c r="S619" s="71"/>
    </row>
    <row r="620" spans="1:19" hidden="1" x14ac:dyDescent="0.45">
      <c r="A620" s="1" t="s">
        <v>21</v>
      </c>
      <c r="B620" s="2" t="s">
        <v>27</v>
      </c>
      <c r="C620" s="19">
        <v>40</v>
      </c>
      <c r="D620" s="3" t="s">
        <v>460</v>
      </c>
      <c r="E620" s="2" t="s">
        <v>31</v>
      </c>
      <c r="F620" s="57">
        <v>123882</v>
      </c>
      <c r="G620" s="19">
        <v>2011</v>
      </c>
      <c r="H620" s="45">
        <v>3.94</v>
      </c>
      <c r="I620" s="45">
        <v>2.0299999999999998</v>
      </c>
      <c r="J620" s="45">
        <v>8679</v>
      </c>
      <c r="K620" s="46">
        <v>881.99396599999989</v>
      </c>
      <c r="L620" s="45">
        <v>210</v>
      </c>
      <c r="M620" s="27">
        <v>3889.6688952996215</v>
      </c>
      <c r="N620" s="27">
        <v>33570.800000000003</v>
      </c>
      <c r="O620" s="27">
        <v>34377.89</v>
      </c>
      <c r="P620" s="51">
        <f t="shared" si="9"/>
        <v>192850.21880000009</v>
      </c>
      <c r="Q620" s="51">
        <f>ABS(Table_7[[#This Row],[列1]]-Table_7[[#This Row],[Listing Price (USD)]])/Table_7[[#This Row],[Listing Price (USD)]]</f>
        <v>0.55672509969164274</v>
      </c>
      <c r="R620" s="51">
        <f>(Table_7[[#This Row],[列2]]+Q1587)/2</f>
        <v>0.47592922865335296</v>
      </c>
      <c r="S620" s="71"/>
    </row>
    <row r="621" spans="1:19" hidden="1" x14ac:dyDescent="0.45">
      <c r="A621" s="1" t="s">
        <v>21</v>
      </c>
      <c r="B621" s="2" t="s">
        <v>27</v>
      </c>
      <c r="C621" s="19">
        <v>40</v>
      </c>
      <c r="D621" s="3" t="s">
        <v>460</v>
      </c>
      <c r="E621" s="2" t="s">
        <v>31</v>
      </c>
      <c r="F621" s="57">
        <v>128791</v>
      </c>
      <c r="G621" s="19">
        <v>2012</v>
      </c>
      <c r="H621" s="45">
        <v>3.94</v>
      </c>
      <c r="I621" s="45">
        <v>2.0299999999999998</v>
      </c>
      <c r="J621" s="45">
        <v>8679</v>
      </c>
      <c r="K621" s="46">
        <v>881.99396599999989</v>
      </c>
      <c r="L621" s="45">
        <v>210</v>
      </c>
      <c r="M621" s="27">
        <v>3889.6688952996215</v>
      </c>
      <c r="N621" s="27">
        <v>33570.800000000003</v>
      </c>
      <c r="O621" s="27">
        <v>34377.89</v>
      </c>
      <c r="P621" s="51">
        <f t="shared" si="9"/>
        <v>205797.9218000017</v>
      </c>
      <c r="Q621" s="51">
        <f>ABS(Table_7[[#This Row],[列1]]-Table_7[[#This Row],[Listing Price (USD)]])/Table_7[[#This Row],[Listing Price (USD)]]</f>
        <v>0.59792160787633997</v>
      </c>
      <c r="R621" s="51">
        <f>(Table_7[[#This Row],[列2]]+Q1588)/2</f>
        <v>0.49753903808837696</v>
      </c>
      <c r="S621" s="71"/>
    </row>
    <row r="622" spans="1:19" hidden="1" x14ac:dyDescent="0.45">
      <c r="A622" s="1" t="s">
        <v>21</v>
      </c>
      <c r="B622" s="2" t="s">
        <v>27</v>
      </c>
      <c r="C622" s="19">
        <v>40</v>
      </c>
      <c r="D622" s="3" t="s">
        <v>460</v>
      </c>
      <c r="E622" s="2" t="s">
        <v>31</v>
      </c>
      <c r="F622" s="57">
        <v>132436</v>
      </c>
      <c r="G622" s="19">
        <v>2013</v>
      </c>
      <c r="H622" s="45">
        <v>3.94</v>
      </c>
      <c r="I622" s="45">
        <v>2.0299999999999998</v>
      </c>
      <c r="J622" s="45">
        <v>8679</v>
      </c>
      <c r="K622" s="46">
        <v>881.99396599999989</v>
      </c>
      <c r="L622" s="45">
        <v>210</v>
      </c>
      <c r="M622" s="27">
        <v>3889.6688952996215</v>
      </c>
      <c r="N622" s="27">
        <v>33570.800000000003</v>
      </c>
      <c r="O622" s="27">
        <v>34377.89</v>
      </c>
      <c r="P622" s="51">
        <f t="shared" si="9"/>
        <v>218745.62479999958</v>
      </c>
      <c r="Q622" s="51">
        <f>ABS(Table_7[[#This Row],[列1]]-Table_7[[#This Row],[Listing Price (USD)]])/Table_7[[#This Row],[Listing Price (USD)]]</f>
        <v>0.65170818206529635</v>
      </c>
      <c r="R622" s="51">
        <f>(Table_7[[#This Row],[列2]]+Q1589)/2</f>
        <v>0.61785764603906479</v>
      </c>
      <c r="S622" s="71"/>
    </row>
    <row r="623" spans="1:19" hidden="1" x14ac:dyDescent="0.45">
      <c r="A623" s="1" t="s">
        <v>21</v>
      </c>
      <c r="B623" s="2" t="s">
        <v>27</v>
      </c>
      <c r="C623" s="19">
        <v>40</v>
      </c>
      <c r="D623" s="3" t="s">
        <v>460</v>
      </c>
      <c r="E623" s="2" t="s">
        <v>25</v>
      </c>
      <c r="F623" s="57">
        <v>94746</v>
      </c>
      <c r="G623" s="19">
        <v>2008</v>
      </c>
      <c r="H623" s="45">
        <v>3.94</v>
      </c>
      <c r="I623" s="45">
        <v>2.0299999999999998</v>
      </c>
      <c r="J623" s="45">
        <v>8679</v>
      </c>
      <c r="K623" s="46">
        <v>881.99396599999989</v>
      </c>
      <c r="L623" s="45">
        <v>210</v>
      </c>
      <c r="M623" s="27">
        <v>188.92599593680674</v>
      </c>
      <c r="N623" s="27">
        <v>16779.7</v>
      </c>
      <c r="O623" s="27">
        <v>1073.48</v>
      </c>
      <c r="P623" s="51">
        <f t="shared" si="9"/>
        <v>122842.8281999968</v>
      </c>
      <c r="Q623" s="51">
        <f>ABS(Table_7[[#This Row],[列1]]-Table_7[[#This Row],[Listing Price (USD)]])/Table_7[[#This Row],[Listing Price (USD)]]</f>
        <v>0.29654896460005492</v>
      </c>
      <c r="R623" s="51">
        <f>(Table_7[[#This Row],[列2]]+Q1590)/2</f>
        <v>0.44030873853981822</v>
      </c>
      <c r="S623" s="71"/>
    </row>
    <row r="624" spans="1:19" hidden="1" x14ac:dyDescent="0.45">
      <c r="A624" s="1" t="s">
        <v>21</v>
      </c>
      <c r="B624" s="2" t="s">
        <v>27</v>
      </c>
      <c r="C624" s="19">
        <v>40</v>
      </c>
      <c r="D624" s="3" t="s">
        <v>460</v>
      </c>
      <c r="E624" s="2" t="s">
        <v>25</v>
      </c>
      <c r="F624" s="57">
        <v>91090</v>
      </c>
      <c r="G624" s="19">
        <v>2008</v>
      </c>
      <c r="H624" s="45">
        <v>3.94</v>
      </c>
      <c r="I624" s="45">
        <v>2.0299999999999998</v>
      </c>
      <c r="J624" s="45">
        <v>8679</v>
      </c>
      <c r="K624" s="46">
        <v>881.99396599999989</v>
      </c>
      <c r="L624" s="45">
        <v>210</v>
      </c>
      <c r="M624" s="27">
        <v>188.92599593680674</v>
      </c>
      <c r="N624" s="27">
        <v>16779.7</v>
      </c>
      <c r="O624" s="27">
        <v>1073.48</v>
      </c>
      <c r="P624" s="51">
        <f t="shared" si="9"/>
        <v>122842.8281999968</v>
      </c>
      <c r="Q624" s="51">
        <f>ABS(Table_7[[#This Row],[列1]]-Table_7[[#This Row],[Listing Price (USD)]])/Table_7[[#This Row],[Listing Price (USD)]]</f>
        <v>0.34858742123171371</v>
      </c>
      <c r="R624" s="51">
        <f>(Table_7[[#This Row],[列2]]+Q1591)/2</f>
        <v>0.21611809001694232</v>
      </c>
      <c r="S624" s="71"/>
    </row>
    <row r="625" spans="1:19" hidden="1" x14ac:dyDescent="0.45">
      <c r="A625" s="1" t="s">
        <v>21</v>
      </c>
      <c r="B625" s="2" t="s">
        <v>27</v>
      </c>
      <c r="C625" s="19">
        <v>40</v>
      </c>
      <c r="D625" s="3" t="s">
        <v>460</v>
      </c>
      <c r="E625" s="2" t="s">
        <v>25</v>
      </c>
      <c r="F625" s="57">
        <v>84807</v>
      </c>
      <c r="G625" s="19">
        <v>2008</v>
      </c>
      <c r="H625" s="45">
        <v>3.94</v>
      </c>
      <c r="I625" s="45">
        <v>2.0299999999999998</v>
      </c>
      <c r="J625" s="45">
        <v>8679</v>
      </c>
      <c r="K625" s="46">
        <v>881.99396599999989</v>
      </c>
      <c r="L625" s="45">
        <v>210</v>
      </c>
      <c r="M625" s="27">
        <v>188.92599593680674</v>
      </c>
      <c r="N625" s="27">
        <v>16779.7</v>
      </c>
      <c r="O625" s="27">
        <v>1073.48</v>
      </c>
      <c r="P625" s="51">
        <f t="shared" si="9"/>
        <v>122842.8281999968</v>
      </c>
      <c r="Q625" s="51">
        <f>ABS(Table_7[[#This Row],[列1]]-Table_7[[#This Row],[Listing Price (USD)]])/Table_7[[#This Row],[Listing Price (USD)]]</f>
        <v>0.44849868760829653</v>
      </c>
      <c r="R625" s="51">
        <f>(Table_7[[#This Row],[列2]]+Q1592)/2</f>
        <v>0.22665062400980776</v>
      </c>
      <c r="S625" s="71"/>
    </row>
    <row r="626" spans="1:19" hidden="1" x14ac:dyDescent="0.45">
      <c r="A626" s="1" t="s">
        <v>21</v>
      </c>
      <c r="B626" s="2" t="s">
        <v>27</v>
      </c>
      <c r="C626" s="19">
        <v>40</v>
      </c>
      <c r="D626" s="3" t="s">
        <v>460</v>
      </c>
      <c r="E626" s="2" t="s">
        <v>25</v>
      </c>
      <c r="F626" s="57">
        <v>81385</v>
      </c>
      <c r="G626" s="19">
        <v>2008</v>
      </c>
      <c r="H626" s="45">
        <v>3.94</v>
      </c>
      <c r="I626" s="45">
        <v>2.0299999999999998</v>
      </c>
      <c r="J626" s="45">
        <v>8679</v>
      </c>
      <c r="K626" s="46">
        <v>881.99396599999989</v>
      </c>
      <c r="L626" s="45">
        <v>210</v>
      </c>
      <c r="M626" s="27">
        <v>188.92599593680674</v>
      </c>
      <c r="N626" s="27">
        <v>16779.7</v>
      </c>
      <c r="O626" s="27">
        <v>1073.48</v>
      </c>
      <c r="P626" s="51">
        <f t="shared" si="9"/>
        <v>122842.8281999968</v>
      </c>
      <c r="Q626" s="51">
        <f>ABS(Table_7[[#This Row],[列1]]-Table_7[[#This Row],[Listing Price (USD)]])/Table_7[[#This Row],[Listing Price (USD)]]</f>
        <v>0.50940379922586232</v>
      </c>
      <c r="R626" s="51">
        <f>(Table_7[[#This Row],[列2]]+Q1593)/2</f>
        <v>0.25535141961293295</v>
      </c>
      <c r="S626" s="71"/>
    </row>
    <row r="627" spans="1:19" hidden="1" x14ac:dyDescent="0.45">
      <c r="A627" s="1" t="s">
        <v>21</v>
      </c>
      <c r="B627" s="2" t="s">
        <v>27</v>
      </c>
      <c r="C627" s="19">
        <v>40</v>
      </c>
      <c r="D627" s="3" t="s">
        <v>460</v>
      </c>
      <c r="E627" s="2" t="s">
        <v>25</v>
      </c>
      <c r="F627" s="57">
        <v>72840</v>
      </c>
      <c r="G627" s="19">
        <v>2008</v>
      </c>
      <c r="H627" s="45">
        <v>3.94</v>
      </c>
      <c r="I627" s="45">
        <v>2.0299999999999998</v>
      </c>
      <c r="J627" s="45">
        <v>8679</v>
      </c>
      <c r="K627" s="46">
        <v>881.99396599999989</v>
      </c>
      <c r="L627" s="45">
        <v>210</v>
      </c>
      <c r="M627" s="27">
        <v>188.92599593680674</v>
      </c>
      <c r="N627" s="27">
        <v>16779.7</v>
      </c>
      <c r="O627" s="27">
        <v>1073.48</v>
      </c>
      <c r="P627" s="51">
        <f t="shared" si="9"/>
        <v>122842.8281999968</v>
      </c>
      <c r="Q627" s="51">
        <f>ABS(Table_7[[#This Row],[列1]]-Table_7[[#This Row],[Listing Price (USD)]])/Table_7[[#This Row],[Listing Price (USD)]]</f>
        <v>0.68647485172977485</v>
      </c>
      <c r="R627" s="51">
        <f>(Table_7[[#This Row],[列2]]+Q1594)/2</f>
        <v>0.36554984347495301</v>
      </c>
      <c r="S627" s="71"/>
    </row>
    <row r="628" spans="1:19" hidden="1" x14ac:dyDescent="0.45">
      <c r="A628" s="1" t="s">
        <v>21</v>
      </c>
      <c r="B628" s="2" t="s">
        <v>27</v>
      </c>
      <c r="C628" s="19">
        <v>40</v>
      </c>
      <c r="D628" s="3" t="s">
        <v>460</v>
      </c>
      <c r="E628" s="2" t="s">
        <v>25</v>
      </c>
      <c r="F628" s="57">
        <v>69238</v>
      </c>
      <c r="G628" s="19">
        <v>2008</v>
      </c>
      <c r="H628" s="45">
        <v>3.94</v>
      </c>
      <c r="I628" s="45">
        <v>2.0299999999999998</v>
      </c>
      <c r="J628" s="45">
        <v>8679</v>
      </c>
      <c r="K628" s="46">
        <v>881.99396599999989</v>
      </c>
      <c r="L628" s="45">
        <v>210</v>
      </c>
      <c r="M628" s="27">
        <v>188.92599593680674</v>
      </c>
      <c r="N628" s="27">
        <v>16779.7</v>
      </c>
      <c r="O628" s="27">
        <v>1073.48</v>
      </c>
      <c r="P628" s="51">
        <f t="shared" si="9"/>
        <v>122842.8281999968</v>
      </c>
      <c r="Q628" s="51">
        <f>ABS(Table_7[[#This Row],[列1]]-Table_7[[#This Row],[Listing Price (USD)]])/Table_7[[#This Row],[Listing Price (USD)]]</f>
        <v>0.77421110084053268</v>
      </c>
      <c r="R628" s="51">
        <f>(Table_7[[#This Row],[列2]]+Q1595)/2</f>
        <v>0.4042576074439112</v>
      </c>
      <c r="S628" s="71"/>
    </row>
    <row r="629" spans="1:19" hidden="1" x14ac:dyDescent="0.45">
      <c r="A629" s="1" t="s">
        <v>21</v>
      </c>
      <c r="B629" s="2" t="s">
        <v>27</v>
      </c>
      <c r="C629" s="19">
        <v>40</v>
      </c>
      <c r="D629" s="3" t="s">
        <v>460</v>
      </c>
      <c r="E629" s="2" t="s">
        <v>25</v>
      </c>
      <c r="F629" s="57">
        <v>157889</v>
      </c>
      <c r="G629" s="19">
        <v>2011</v>
      </c>
      <c r="H629" s="45">
        <v>3.94</v>
      </c>
      <c r="I629" s="45">
        <v>2.0299999999999998</v>
      </c>
      <c r="J629" s="45">
        <v>8679</v>
      </c>
      <c r="K629" s="46">
        <v>881.99396599999989</v>
      </c>
      <c r="L629" s="45">
        <v>210</v>
      </c>
      <c r="M629" s="27">
        <v>188.92599593680674</v>
      </c>
      <c r="N629" s="27">
        <v>16779.7</v>
      </c>
      <c r="O629" s="27">
        <v>1073.48</v>
      </c>
      <c r="P629" s="51">
        <f t="shared" si="9"/>
        <v>161685.93719999789</v>
      </c>
      <c r="Q629" s="51">
        <f>ABS(Table_7[[#This Row],[列1]]-Table_7[[#This Row],[Listing Price (USD)]])/Table_7[[#This Row],[Listing Price (USD)]]</f>
        <v>2.4048142682504103E-2</v>
      </c>
      <c r="R629" s="51">
        <f>(Table_7[[#This Row],[列2]]+Q1596)/2</f>
        <v>8.6299245924593065E-2</v>
      </c>
      <c r="S629" s="71"/>
    </row>
    <row r="630" spans="1:19" hidden="1" x14ac:dyDescent="0.45">
      <c r="A630" s="1" t="s">
        <v>21</v>
      </c>
      <c r="B630" s="2" t="s">
        <v>27</v>
      </c>
      <c r="C630" s="19">
        <v>40</v>
      </c>
      <c r="D630" s="3" t="s">
        <v>460</v>
      </c>
      <c r="E630" s="2" t="s">
        <v>25</v>
      </c>
      <c r="F630" s="57">
        <v>102060</v>
      </c>
      <c r="G630" s="19">
        <v>2011</v>
      </c>
      <c r="H630" s="45">
        <v>3.94</v>
      </c>
      <c r="I630" s="45">
        <v>2.0299999999999998</v>
      </c>
      <c r="J630" s="45">
        <v>8679</v>
      </c>
      <c r="K630" s="46">
        <v>881.99396599999989</v>
      </c>
      <c r="L630" s="45">
        <v>210</v>
      </c>
      <c r="M630" s="27">
        <v>188.92599593680674</v>
      </c>
      <c r="N630" s="27">
        <v>16779.7</v>
      </c>
      <c r="O630" s="27">
        <v>1073.48</v>
      </c>
      <c r="P630" s="51">
        <f t="shared" si="9"/>
        <v>161685.93719999789</v>
      </c>
      <c r="Q630" s="51">
        <f>ABS(Table_7[[#This Row],[列1]]-Table_7[[#This Row],[Listing Price (USD)]])/Table_7[[#This Row],[Listing Price (USD)]]</f>
        <v>0.58422435038210752</v>
      </c>
      <c r="R630" s="51">
        <f>(Table_7[[#This Row],[列2]]+Q1597)/2</f>
        <v>0.3459826555257845</v>
      </c>
      <c r="S630" s="71"/>
    </row>
    <row r="631" spans="1:19" hidden="1" x14ac:dyDescent="0.45">
      <c r="A631" s="1" t="s">
        <v>21</v>
      </c>
      <c r="B631" s="2" t="s">
        <v>27</v>
      </c>
      <c r="C631" s="19">
        <v>40</v>
      </c>
      <c r="D631" s="3" t="s">
        <v>460</v>
      </c>
      <c r="E631" s="2" t="s">
        <v>25</v>
      </c>
      <c r="F631" s="57">
        <v>91102</v>
      </c>
      <c r="G631" s="19">
        <v>2011</v>
      </c>
      <c r="H631" s="45">
        <v>3.94</v>
      </c>
      <c r="I631" s="45">
        <v>2.0299999999999998</v>
      </c>
      <c r="J631" s="45">
        <v>8679</v>
      </c>
      <c r="K631" s="46">
        <v>881.99396599999989</v>
      </c>
      <c r="L631" s="45">
        <v>210</v>
      </c>
      <c r="M631" s="27">
        <v>188.92599593680674</v>
      </c>
      <c r="N631" s="27">
        <v>16779.7</v>
      </c>
      <c r="O631" s="27">
        <v>1073.48</v>
      </c>
      <c r="P631" s="51">
        <f t="shared" si="9"/>
        <v>161685.93719999789</v>
      </c>
      <c r="Q631" s="51">
        <f>ABS(Table_7[[#This Row],[列1]]-Table_7[[#This Row],[Listing Price (USD)]])/Table_7[[#This Row],[Listing Price (USD)]]</f>
        <v>0.77477922767884233</v>
      </c>
      <c r="R631" s="51">
        <f>(Table_7[[#This Row],[列2]]+Q1598)/2</f>
        <v>0.44028399335748553</v>
      </c>
      <c r="S631" s="71"/>
    </row>
    <row r="632" spans="1:19" hidden="1" x14ac:dyDescent="0.45">
      <c r="A632" s="1" t="s">
        <v>21</v>
      </c>
      <c r="B632" s="2" t="s">
        <v>27</v>
      </c>
      <c r="C632" s="19">
        <v>40</v>
      </c>
      <c r="D632" s="3" t="s">
        <v>460</v>
      </c>
      <c r="E632" s="2" t="s">
        <v>25</v>
      </c>
      <c r="F632" s="57">
        <v>133313</v>
      </c>
      <c r="G632" s="19">
        <v>2012</v>
      </c>
      <c r="H632" s="45">
        <v>3.94</v>
      </c>
      <c r="I632" s="45">
        <v>2.0299999999999998</v>
      </c>
      <c r="J632" s="45">
        <v>8679</v>
      </c>
      <c r="K632" s="46">
        <v>881.99396599999989</v>
      </c>
      <c r="L632" s="45">
        <v>210</v>
      </c>
      <c r="M632" s="27">
        <v>188.92599593680674</v>
      </c>
      <c r="N632" s="27">
        <v>16779.7</v>
      </c>
      <c r="O632" s="27">
        <v>1073.48</v>
      </c>
      <c r="P632" s="51">
        <f t="shared" si="9"/>
        <v>174633.6401999995</v>
      </c>
      <c r="Q632" s="51">
        <f>ABS(Table_7[[#This Row],[列1]]-Table_7[[#This Row],[Listing Price (USD)]])/Table_7[[#This Row],[Listing Price (USD)]]</f>
        <v>0.3099520691905478</v>
      </c>
      <c r="R632" s="51">
        <f>(Table_7[[#This Row],[列2]]+Q1599)/2</f>
        <v>0.17599378552464473</v>
      </c>
      <c r="S632" s="71"/>
    </row>
    <row r="633" spans="1:19" hidden="1" x14ac:dyDescent="0.45">
      <c r="A633" s="1" t="s">
        <v>21</v>
      </c>
      <c r="B633" s="2" t="s">
        <v>27</v>
      </c>
      <c r="C633" s="19">
        <v>40</v>
      </c>
      <c r="D633" s="3" t="s">
        <v>460</v>
      </c>
      <c r="E633" s="2" t="s">
        <v>25</v>
      </c>
      <c r="F633" s="57">
        <v>97200</v>
      </c>
      <c r="G633" s="19">
        <v>2012</v>
      </c>
      <c r="H633" s="45">
        <v>3.94</v>
      </c>
      <c r="I633" s="45">
        <v>2.0299999999999998</v>
      </c>
      <c r="J633" s="45">
        <v>8679</v>
      </c>
      <c r="K633" s="46">
        <v>881.99396599999989</v>
      </c>
      <c r="L633" s="45">
        <v>210</v>
      </c>
      <c r="M633" s="27">
        <v>188.92599593680674</v>
      </c>
      <c r="N633" s="27">
        <v>16779.7</v>
      </c>
      <c r="O633" s="27">
        <v>1073.48</v>
      </c>
      <c r="P633" s="51">
        <f t="shared" si="9"/>
        <v>174633.6401999995</v>
      </c>
      <c r="Q633" s="51">
        <f>ABS(Table_7[[#This Row],[列1]]-Table_7[[#This Row],[Listing Price (USD)]])/Table_7[[#This Row],[Listing Price (USD)]]</f>
        <v>0.79664238888888372</v>
      </c>
      <c r="R633" s="51">
        <f>(Table_7[[#This Row],[列2]]+Q1600)/2</f>
        <v>0.46689294444443424</v>
      </c>
      <c r="S633" s="71"/>
    </row>
    <row r="634" spans="1:19" hidden="1" x14ac:dyDescent="0.45">
      <c r="A634" s="1" t="s">
        <v>21</v>
      </c>
      <c r="B634" s="2" t="s">
        <v>27</v>
      </c>
      <c r="C634" s="19">
        <v>40</v>
      </c>
      <c r="D634" s="3" t="s">
        <v>460</v>
      </c>
      <c r="E634" s="2" t="s">
        <v>25</v>
      </c>
      <c r="F634" s="57">
        <v>133651</v>
      </c>
      <c r="G634" s="19">
        <v>2013</v>
      </c>
      <c r="H634" s="45">
        <v>3.94</v>
      </c>
      <c r="I634" s="45">
        <v>2.0299999999999998</v>
      </c>
      <c r="J634" s="45">
        <v>8679</v>
      </c>
      <c r="K634" s="46">
        <v>881.99396599999989</v>
      </c>
      <c r="L634" s="45">
        <v>210</v>
      </c>
      <c r="M634" s="27">
        <v>188.92599593680674</v>
      </c>
      <c r="N634" s="27">
        <v>16779.7</v>
      </c>
      <c r="O634" s="27">
        <v>1073.48</v>
      </c>
      <c r="P634" s="51">
        <f t="shared" si="9"/>
        <v>187581.34319999738</v>
      </c>
      <c r="Q634" s="51">
        <f>ABS(Table_7[[#This Row],[列1]]-Table_7[[#This Row],[Listing Price (USD)]])/Table_7[[#This Row],[Listing Price (USD)]]</f>
        <v>0.40351619666143451</v>
      </c>
      <c r="R634" s="51">
        <f>(Table_7[[#This Row],[列2]]+Q1601)/2</f>
        <v>0.34695570065628945</v>
      </c>
      <c r="S634" s="71"/>
    </row>
    <row r="635" spans="1:19" hidden="1" x14ac:dyDescent="0.45">
      <c r="A635" s="1" t="s">
        <v>21</v>
      </c>
      <c r="B635" s="2" t="s">
        <v>27</v>
      </c>
      <c r="C635" s="19">
        <v>40</v>
      </c>
      <c r="D635" s="3" t="s">
        <v>460</v>
      </c>
      <c r="E635" s="2" t="s">
        <v>35</v>
      </c>
      <c r="F635" s="57">
        <v>106893</v>
      </c>
      <c r="G635" s="19">
        <v>2008</v>
      </c>
      <c r="H635" s="45">
        <v>3.94</v>
      </c>
      <c r="I635" s="45">
        <v>2.0299999999999998</v>
      </c>
      <c r="J635" s="45">
        <v>8679</v>
      </c>
      <c r="K635" s="46">
        <v>881.99396599999989</v>
      </c>
      <c r="L635" s="45">
        <v>210</v>
      </c>
      <c r="M635" s="27">
        <v>1896.7553015181375</v>
      </c>
      <c r="N635" s="27">
        <v>24592.6</v>
      </c>
      <c r="O635" s="27">
        <v>42421.33</v>
      </c>
      <c r="P635" s="51">
        <f t="shared" si="9"/>
        <v>137343.57059999852</v>
      </c>
      <c r="Q635" s="51">
        <f>ABS(Table_7[[#This Row],[列1]]-Table_7[[#This Row],[Listing Price (USD)]])/Table_7[[#This Row],[Listing Price (USD)]]</f>
        <v>0.28486964160420719</v>
      </c>
      <c r="R635" s="51">
        <f>(Table_7[[#This Row],[列2]]+Q1602)/2</f>
        <v>0.18474935362063374</v>
      </c>
      <c r="S635" s="71"/>
    </row>
    <row r="636" spans="1:19" hidden="1" x14ac:dyDescent="0.45">
      <c r="A636" s="1" t="s">
        <v>21</v>
      </c>
      <c r="B636" s="2" t="s">
        <v>27</v>
      </c>
      <c r="C636" s="19">
        <v>40</v>
      </c>
      <c r="D636" s="3" t="s">
        <v>460</v>
      </c>
      <c r="E636" s="2" t="s">
        <v>35</v>
      </c>
      <c r="F636" s="57">
        <v>121453</v>
      </c>
      <c r="G636" s="19">
        <v>2011</v>
      </c>
      <c r="H636" s="45">
        <v>3.94</v>
      </c>
      <c r="I636" s="45">
        <v>2.0299999999999998</v>
      </c>
      <c r="J636" s="45">
        <v>8679</v>
      </c>
      <c r="K636" s="46">
        <v>881.99396599999989</v>
      </c>
      <c r="L636" s="45">
        <v>210</v>
      </c>
      <c r="M636" s="27">
        <v>1896.7553015181375</v>
      </c>
      <c r="N636" s="27">
        <v>24592.6</v>
      </c>
      <c r="O636" s="27">
        <v>42421.33</v>
      </c>
      <c r="P636" s="51">
        <f t="shared" si="9"/>
        <v>176186.67959999962</v>
      </c>
      <c r="Q636" s="51">
        <f>ABS(Table_7[[#This Row],[列1]]-Table_7[[#This Row],[Listing Price (USD)]])/Table_7[[#This Row],[Listing Price (USD)]]</f>
        <v>0.45065728800441013</v>
      </c>
      <c r="R636" s="51">
        <f>(Table_7[[#This Row],[列2]]+Q1603)/2</f>
        <v>0.35222207967788405</v>
      </c>
      <c r="S636" s="71"/>
    </row>
    <row r="637" spans="1:19" hidden="1" x14ac:dyDescent="0.45">
      <c r="A637" s="1" t="s">
        <v>21</v>
      </c>
      <c r="B637" s="2" t="s">
        <v>27</v>
      </c>
      <c r="C637" s="19">
        <v>40</v>
      </c>
      <c r="D637" s="3" t="s">
        <v>460</v>
      </c>
      <c r="E637" s="2" t="s">
        <v>480</v>
      </c>
      <c r="F637" s="57">
        <v>144549</v>
      </c>
      <c r="G637" s="19">
        <v>2011</v>
      </c>
      <c r="H637" s="45">
        <v>3.94</v>
      </c>
      <c r="I637" s="45">
        <v>2.0299999999999998</v>
      </c>
      <c r="J637" s="45">
        <v>8679</v>
      </c>
      <c r="K637" s="46">
        <v>881.99396599999989</v>
      </c>
      <c r="L637" s="45">
        <v>210</v>
      </c>
      <c r="M637" s="27">
        <v>909.79346666148103</v>
      </c>
      <c r="N637" s="27">
        <v>36186.300000000003</v>
      </c>
      <c r="O637" s="27">
        <v>19565.62</v>
      </c>
      <c r="P637" s="51">
        <f t="shared" si="9"/>
        <v>197704.58679999708</v>
      </c>
      <c r="Q637" s="51">
        <f>ABS(Table_7[[#This Row],[列1]]-Table_7[[#This Row],[Listing Price (USD)]])/Table_7[[#This Row],[Listing Price (USD)]]</f>
        <v>0.36773403344192684</v>
      </c>
      <c r="R637" s="51">
        <f>(Table_7[[#This Row],[列2]]+Q1604)/2</f>
        <v>0.3718421246454926</v>
      </c>
      <c r="S637" s="71"/>
    </row>
    <row r="638" spans="1:19" hidden="1" x14ac:dyDescent="0.45">
      <c r="A638" s="1" t="s">
        <v>150</v>
      </c>
      <c r="B638" s="2" t="s">
        <v>153</v>
      </c>
      <c r="C638" s="19">
        <v>39</v>
      </c>
      <c r="D638" s="3" t="s">
        <v>460</v>
      </c>
      <c r="E638" s="2" t="s">
        <v>46</v>
      </c>
      <c r="F638" s="57">
        <v>126328</v>
      </c>
      <c r="G638" s="19">
        <v>2015</v>
      </c>
      <c r="H638" s="44">
        <v>12.83</v>
      </c>
      <c r="I638" s="44">
        <v>5.91</v>
      </c>
      <c r="J638" s="44">
        <v>8000</v>
      </c>
      <c r="K638" s="44">
        <v>818.27</v>
      </c>
      <c r="L638" s="44">
        <v>170</v>
      </c>
      <c r="M638" s="27">
        <v>57.472012426685268</v>
      </c>
      <c r="N638" s="27">
        <v>11544.2</v>
      </c>
      <c r="O638" s="27">
        <v>7827.84</v>
      </c>
      <c r="P638" s="51">
        <f t="shared" si="9"/>
        <v>188319.88019999786</v>
      </c>
      <c r="Q638" s="51">
        <f>ABS(Table_7[[#This Row],[列1]]-Table_7[[#This Row],[Listing Price (USD)]])/Table_7[[#This Row],[Listing Price (USD)]]</f>
        <v>0.49072161516051754</v>
      </c>
      <c r="R638" s="51">
        <f>(Table_7[[#This Row],[列2]]+Q1605)/2</f>
        <v>0.30225945255380932</v>
      </c>
      <c r="S638" s="71"/>
    </row>
    <row r="639" spans="1:19" hidden="1" x14ac:dyDescent="0.45">
      <c r="A639" s="1" t="s">
        <v>150</v>
      </c>
      <c r="B639" s="2" t="s">
        <v>153</v>
      </c>
      <c r="C639" s="19">
        <v>39</v>
      </c>
      <c r="D639" s="3" t="s">
        <v>460</v>
      </c>
      <c r="E639" s="2" t="s">
        <v>46</v>
      </c>
      <c r="F639" s="57">
        <v>157668</v>
      </c>
      <c r="G639" s="19">
        <v>2017</v>
      </c>
      <c r="H639" s="44">
        <v>12.83</v>
      </c>
      <c r="I639" s="44">
        <v>5.91</v>
      </c>
      <c r="J639" s="44">
        <v>8000</v>
      </c>
      <c r="K639" s="44">
        <v>818.27</v>
      </c>
      <c r="L639" s="44">
        <v>170</v>
      </c>
      <c r="M639" s="27">
        <v>57.472012426685268</v>
      </c>
      <c r="N639" s="27">
        <v>11544.2</v>
      </c>
      <c r="O639" s="27">
        <v>7827.84</v>
      </c>
      <c r="P639" s="51">
        <f t="shared" si="9"/>
        <v>214215.28619999735</v>
      </c>
      <c r="Q639" s="51">
        <f>ABS(Table_7[[#This Row],[列1]]-Table_7[[#This Row],[Listing Price (USD)]])/Table_7[[#This Row],[Listing Price (USD)]]</f>
        <v>0.3586478308851343</v>
      </c>
      <c r="R639" s="51">
        <f>(Table_7[[#This Row],[列2]]+Q1606)/2</f>
        <v>0.26861508109474019</v>
      </c>
      <c r="S639" s="71"/>
    </row>
    <row r="640" spans="1:19" hidden="1" x14ac:dyDescent="0.45">
      <c r="A640" s="1" t="s">
        <v>150</v>
      </c>
      <c r="B640" s="2" t="s">
        <v>153</v>
      </c>
      <c r="C640" s="19">
        <v>39</v>
      </c>
      <c r="D640" s="3" t="s">
        <v>460</v>
      </c>
      <c r="E640" s="2" t="s">
        <v>46</v>
      </c>
      <c r="F640" s="57">
        <v>180990</v>
      </c>
      <c r="G640" s="19">
        <v>2018</v>
      </c>
      <c r="H640" s="44">
        <v>12.83</v>
      </c>
      <c r="I640" s="44">
        <v>5.91</v>
      </c>
      <c r="J640" s="44">
        <v>8000</v>
      </c>
      <c r="K640" s="44">
        <v>818.27</v>
      </c>
      <c r="L640" s="44">
        <v>170</v>
      </c>
      <c r="M640" s="27">
        <v>57.472012426685268</v>
      </c>
      <c r="N640" s="27">
        <v>11544.2</v>
      </c>
      <c r="O640" s="27">
        <v>7827.84</v>
      </c>
      <c r="P640" s="51">
        <f t="shared" si="9"/>
        <v>227162.98919999896</v>
      </c>
      <c r="Q640" s="51">
        <f>ABS(Table_7[[#This Row],[列1]]-Table_7[[#This Row],[Listing Price (USD)]])/Table_7[[#This Row],[Listing Price (USD)]]</f>
        <v>0.25511348251284027</v>
      </c>
      <c r="R640" s="51">
        <f>(Table_7[[#This Row],[列2]]+Q1607)/2</f>
        <v>0.1543580715303127</v>
      </c>
      <c r="S640" s="71"/>
    </row>
    <row r="641" spans="1:19" hidden="1" x14ac:dyDescent="0.45">
      <c r="A641" s="1" t="s">
        <v>150</v>
      </c>
      <c r="B641" s="2" t="s">
        <v>153</v>
      </c>
      <c r="C641" s="19">
        <v>39</v>
      </c>
      <c r="D641" s="3" t="s">
        <v>460</v>
      </c>
      <c r="E641" s="2" t="s">
        <v>46</v>
      </c>
      <c r="F641" s="57">
        <v>175933</v>
      </c>
      <c r="G641" s="19">
        <v>2019</v>
      </c>
      <c r="H641" s="44">
        <v>12.83</v>
      </c>
      <c r="I641" s="44">
        <v>5.91</v>
      </c>
      <c r="J641" s="44">
        <v>8000</v>
      </c>
      <c r="K641" s="44">
        <v>818.27</v>
      </c>
      <c r="L641" s="44">
        <v>170</v>
      </c>
      <c r="M641" s="27">
        <v>57.472012426685268</v>
      </c>
      <c r="N641" s="27">
        <v>11544.2</v>
      </c>
      <c r="O641" s="27">
        <v>7827.84</v>
      </c>
      <c r="P641" s="51">
        <f t="shared" si="9"/>
        <v>240110.69220000057</v>
      </c>
      <c r="Q641" s="51">
        <f>ABS(Table_7[[#This Row],[列1]]-Table_7[[#This Row],[Listing Price (USD)]])/Table_7[[#This Row],[Listing Price (USD)]]</f>
        <v>0.36478484536727374</v>
      </c>
      <c r="R641" s="51">
        <f>(Table_7[[#This Row],[列2]]+Q1608)/2</f>
        <v>0.30854253410290788</v>
      </c>
      <c r="S641" s="71"/>
    </row>
    <row r="642" spans="1:19" hidden="1" x14ac:dyDescent="0.45">
      <c r="A642" s="1" t="s">
        <v>150</v>
      </c>
      <c r="B642" s="2" t="s">
        <v>153</v>
      </c>
      <c r="C642" s="19">
        <v>39</v>
      </c>
      <c r="D642" s="3" t="s">
        <v>460</v>
      </c>
      <c r="E642" s="2" t="s">
        <v>46</v>
      </c>
      <c r="F642" s="57">
        <v>175888</v>
      </c>
      <c r="G642" s="19">
        <v>2019</v>
      </c>
      <c r="H642" s="44">
        <v>12.83</v>
      </c>
      <c r="I642" s="44">
        <v>5.91</v>
      </c>
      <c r="J642" s="44">
        <v>8000</v>
      </c>
      <c r="K642" s="44">
        <v>818.27</v>
      </c>
      <c r="L642" s="44">
        <v>170</v>
      </c>
      <c r="M642" s="27">
        <v>57.472012426685268</v>
      </c>
      <c r="N642" s="27">
        <v>11544.2</v>
      </c>
      <c r="O642" s="27">
        <v>7827.84</v>
      </c>
      <c r="P642" s="51">
        <f t="shared" ref="P642:P705" si="10">J642*22.739+12947.703*G642+1.856*N642-26169390+64750.3</f>
        <v>240110.69220000057</v>
      </c>
      <c r="Q642" s="51">
        <f>ABS(Table_7[[#This Row],[列1]]-Table_7[[#This Row],[Listing Price (USD)]])/Table_7[[#This Row],[Listing Price (USD)]]</f>
        <v>0.36513401823888253</v>
      </c>
      <c r="R642" s="51">
        <f>(Table_7[[#This Row],[列2]]+Q1609)/2</f>
        <v>0.35756568969944047</v>
      </c>
      <c r="S642" s="71"/>
    </row>
    <row r="643" spans="1:19" hidden="1" x14ac:dyDescent="0.45">
      <c r="A643" s="1" t="s">
        <v>150</v>
      </c>
      <c r="B643" s="2" t="s">
        <v>154</v>
      </c>
      <c r="C643" s="19">
        <v>39</v>
      </c>
      <c r="D643" s="3" t="s">
        <v>460</v>
      </c>
      <c r="E643" s="2" t="s">
        <v>46</v>
      </c>
      <c r="F643" s="57">
        <v>144586</v>
      </c>
      <c r="G643" s="19">
        <v>2016</v>
      </c>
      <c r="H643" s="44">
        <v>12.83</v>
      </c>
      <c r="I643" s="44">
        <v>5.91</v>
      </c>
      <c r="J643" s="44">
        <v>8000</v>
      </c>
      <c r="K643" s="44">
        <v>818.27</v>
      </c>
      <c r="L643" s="44">
        <v>170</v>
      </c>
      <c r="M643" s="27">
        <v>57.472012426685268</v>
      </c>
      <c r="N643" s="27">
        <v>11544.2</v>
      </c>
      <c r="O643" s="27">
        <v>7827.84</v>
      </c>
      <c r="P643" s="51">
        <f t="shared" si="10"/>
        <v>201267.58319999947</v>
      </c>
      <c r="Q643" s="51">
        <f>ABS(Table_7[[#This Row],[列1]]-Table_7[[#This Row],[Listing Price (USD)]])/Table_7[[#This Row],[Listing Price (USD)]]</f>
        <v>0.39202677437649197</v>
      </c>
      <c r="R643" s="51">
        <f>(Table_7[[#This Row],[列2]]+Q1610)/2</f>
        <v>0.36070004619103513</v>
      </c>
      <c r="S643" s="71"/>
    </row>
    <row r="644" spans="1:19" hidden="1" x14ac:dyDescent="0.45">
      <c r="A644" s="1" t="s">
        <v>316</v>
      </c>
      <c r="B644" s="3" t="s">
        <v>317</v>
      </c>
      <c r="C644" s="19">
        <v>41</v>
      </c>
      <c r="D644" s="3" t="s">
        <v>459</v>
      </c>
      <c r="E644" s="2" t="s">
        <v>319</v>
      </c>
      <c r="F644" s="57">
        <v>259000</v>
      </c>
      <c r="G644" s="19">
        <v>2005</v>
      </c>
      <c r="H644" s="45">
        <v>12.67</v>
      </c>
      <c r="I644" s="45">
        <v>5.08</v>
      </c>
      <c r="J644" s="45">
        <v>9798</v>
      </c>
      <c r="K644" s="45">
        <v>739</v>
      </c>
      <c r="L644" s="45">
        <v>803</v>
      </c>
      <c r="M644" s="27">
        <v>1116.7267999999999</v>
      </c>
      <c r="N644" s="27">
        <v>44269</v>
      </c>
      <c r="O644" s="27">
        <v>61343.7</v>
      </c>
      <c r="P644" s="51">
        <f t="shared" si="10"/>
        <v>160464.80099999829</v>
      </c>
      <c r="Q644" s="51">
        <f>ABS(Table_7[[#This Row],[列1]]-Table_7[[#This Row],[Listing Price (USD)]])/Table_7[[#This Row],[Listing Price (USD)]]</f>
        <v>0.38044478378379037</v>
      </c>
      <c r="R644" s="51">
        <f>(Table_7[[#This Row],[列2]]+Q1611)/2</f>
        <v>0.25214822865025349</v>
      </c>
      <c r="S644" s="71"/>
    </row>
    <row r="645" spans="1:19" hidden="1" x14ac:dyDescent="0.45">
      <c r="A645" s="1" t="s">
        <v>135</v>
      </c>
      <c r="B645" s="2" t="s">
        <v>136</v>
      </c>
      <c r="C645" s="19">
        <v>40</v>
      </c>
      <c r="D645" s="3" t="s">
        <v>460</v>
      </c>
      <c r="E645" s="2" t="s">
        <v>25</v>
      </c>
      <c r="F645" s="57">
        <v>119024</v>
      </c>
      <c r="G645" s="19">
        <v>2009</v>
      </c>
      <c r="H645" s="45">
        <v>12.8</v>
      </c>
      <c r="I645" s="45">
        <v>5.41</v>
      </c>
      <c r="J645" s="45">
        <v>7800</v>
      </c>
      <c r="K645" s="45">
        <v>866.41</v>
      </c>
      <c r="L645" s="45">
        <v>160</v>
      </c>
      <c r="M645" s="27">
        <v>188.92599593680674</v>
      </c>
      <c r="N645" s="27">
        <v>16779.7</v>
      </c>
      <c r="O645" s="27">
        <v>1073.48</v>
      </c>
      <c r="P645" s="51">
        <f t="shared" si="10"/>
        <v>115802.95019999817</v>
      </c>
      <c r="Q645" s="51">
        <f>ABS(Table_7[[#This Row],[列1]]-Table_7[[#This Row],[Listing Price (USD)]])/Table_7[[#This Row],[Listing Price (USD)]]</f>
        <v>2.7062187458007016E-2</v>
      </c>
      <c r="R645" s="51">
        <f>(Table_7[[#This Row],[列2]]+Q1612)/2</f>
        <v>4.3358865532730828E-2</v>
      </c>
      <c r="S645" s="71"/>
    </row>
    <row r="646" spans="1:19" hidden="1" x14ac:dyDescent="0.45">
      <c r="A646" s="1" t="s">
        <v>135</v>
      </c>
      <c r="B646" s="2" t="s">
        <v>136</v>
      </c>
      <c r="C646" s="19">
        <v>40</v>
      </c>
      <c r="D646" s="3" t="s">
        <v>460</v>
      </c>
      <c r="E646" s="2" t="s">
        <v>35</v>
      </c>
      <c r="F646" s="57">
        <v>95985</v>
      </c>
      <c r="G646" s="19">
        <v>2007</v>
      </c>
      <c r="H646" s="45">
        <v>12.8</v>
      </c>
      <c r="I646" s="45">
        <v>5.41</v>
      </c>
      <c r="J646" s="45">
        <v>7800</v>
      </c>
      <c r="K646" s="45">
        <v>866.41</v>
      </c>
      <c r="L646" s="45">
        <v>160</v>
      </c>
      <c r="M646" s="27">
        <v>1896.7553015181375</v>
      </c>
      <c r="N646" s="27">
        <v>24592.6</v>
      </c>
      <c r="O646" s="27">
        <v>42421.33</v>
      </c>
      <c r="P646" s="51">
        <f t="shared" si="10"/>
        <v>104408.28660000041</v>
      </c>
      <c r="Q646" s="51">
        <f>ABS(Table_7[[#This Row],[列1]]-Table_7[[#This Row],[Listing Price (USD)]])/Table_7[[#This Row],[Listing Price (USD)]]</f>
        <v>8.7756280668858822E-2</v>
      </c>
      <c r="R646" s="51">
        <f>(Table_7[[#This Row],[列2]]+Q1613)/2</f>
        <v>7.3686558608586153E-2</v>
      </c>
      <c r="S646" s="71"/>
    </row>
    <row r="647" spans="1:19" hidden="1" x14ac:dyDescent="0.45">
      <c r="A647" s="1" t="s">
        <v>135</v>
      </c>
      <c r="B647" s="2" t="s">
        <v>136</v>
      </c>
      <c r="C647" s="19">
        <v>40</v>
      </c>
      <c r="D647" s="3" t="s">
        <v>460</v>
      </c>
      <c r="E647" s="2" t="s">
        <v>239</v>
      </c>
      <c r="F647" s="57">
        <v>133598</v>
      </c>
      <c r="G647" s="19">
        <v>2007</v>
      </c>
      <c r="H647" s="45">
        <v>12.8</v>
      </c>
      <c r="I647" s="45">
        <v>5.41</v>
      </c>
      <c r="J647" s="45">
        <v>7800</v>
      </c>
      <c r="K647" s="45">
        <v>866.41</v>
      </c>
      <c r="L647" s="45">
        <v>160</v>
      </c>
      <c r="M647" s="27">
        <v>229.03186052077729</v>
      </c>
      <c r="N647" s="27">
        <v>18683.400000000001</v>
      </c>
      <c r="O647" s="27">
        <v>3353.62</v>
      </c>
      <c r="P647" s="51">
        <f t="shared" si="10"/>
        <v>93440.811399999264</v>
      </c>
      <c r="Q647" s="51">
        <f>ABS(Table_7[[#This Row],[列1]]-Table_7[[#This Row],[Listing Price (USD)]])/Table_7[[#This Row],[Listing Price (USD)]]</f>
        <v>0.30058225871645339</v>
      </c>
      <c r="R647" s="51">
        <f>(Table_7[[#This Row],[列2]]+Q1614)/2</f>
        <v>0.16493328563777415</v>
      </c>
      <c r="S647" s="71"/>
    </row>
    <row r="648" spans="1:19" hidden="1" x14ac:dyDescent="0.45">
      <c r="A648" s="1" t="s">
        <v>135</v>
      </c>
      <c r="B648" s="2" t="s">
        <v>136</v>
      </c>
      <c r="C648" s="19">
        <v>40</v>
      </c>
      <c r="D648" s="3" t="s">
        <v>460</v>
      </c>
      <c r="E648" s="2" t="s">
        <v>15</v>
      </c>
      <c r="F648" s="57">
        <v>108108</v>
      </c>
      <c r="G648" s="19">
        <v>2006</v>
      </c>
      <c r="H648" s="45">
        <v>12.8</v>
      </c>
      <c r="I648" s="45">
        <v>5.41</v>
      </c>
      <c r="J648" s="45">
        <v>7800</v>
      </c>
      <c r="K648" s="45">
        <v>866.41</v>
      </c>
      <c r="L648" s="45">
        <v>160</v>
      </c>
      <c r="M648" s="27">
        <v>1276.9626856482525</v>
      </c>
      <c r="N648" s="27">
        <v>21333.9</v>
      </c>
      <c r="O648" s="27">
        <v>4753.54</v>
      </c>
      <c r="P648" s="51">
        <f t="shared" si="10"/>
        <v>85412.436399999264</v>
      </c>
      <c r="Q648" s="51">
        <f>ABS(Table_7[[#This Row],[列1]]-Table_7[[#This Row],[Listing Price (USD)]])/Table_7[[#This Row],[Listing Price (USD)]]</f>
        <v>0.20993417323418004</v>
      </c>
      <c r="R648" s="51">
        <f>(Table_7[[#This Row],[列2]]+Q1615)/2</f>
        <v>0.11328954731289347</v>
      </c>
      <c r="S648" s="71"/>
    </row>
    <row r="649" spans="1:19" hidden="1" x14ac:dyDescent="0.45">
      <c r="A649" s="1" t="s">
        <v>17</v>
      </c>
      <c r="B649" s="2" t="s">
        <v>18</v>
      </c>
      <c r="C649" s="19">
        <v>39</v>
      </c>
      <c r="D649" s="3" t="s">
        <v>460</v>
      </c>
      <c r="E649" s="2" t="s">
        <v>3</v>
      </c>
      <c r="F649" s="57">
        <v>127543</v>
      </c>
      <c r="G649" s="19">
        <v>2008</v>
      </c>
      <c r="H649" s="44">
        <v>12.3</v>
      </c>
      <c r="I649" s="44">
        <v>8.14</v>
      </c>
      <c r="J649" s="44">
        <v>6650</v>
      </c>
      <c r="K649" s="44">
        <v>847</v>
      </c>
      <c r="L649" s="44">
        <v>76</v>
      </c>
      <c r="M649" s="27">
        <v>2639.0087016482562</v>
      </c>
      <c r="N649" s="27">
        <v>30468.7</v>
      </c>
      <c r="O649" s="27">
        <v>62827.83</v>
      </c>
      <c r="P649" s="51">
        <f t="shared" si="10"/>
        <v>102112.18120000065</v>
      </c>
      <c r="Q649" s="51">
        <f>ABS(Table_7[[#This Row],[列1]]-Table_7[[#This Row],[Listing Price (USD)]])/Table_7[[#This Row],[Listing Price (USD)]]</f>
        <v>0.19939015704506993</v>
      </c>
      <c r="R649" s="51">
        <f>SUM(Q649:Q654)/6</f>
        <v>0.28367215176108534</v>
      </c>
      <c r="S649" s="71"/>
    </row>
    <row r="650" spans="1:19" hidden="1" x14ac:dyDescent="0.45">
      <c r="A650" s="1" t="s">
        <v>17</v>
      </c>
      <c r="B650" s="2" t="s">
        <v>18</v>
      </c>
      <c r="C650" s="19">
        <v>39</v>
      </c>
      <c r="D650" s="3" t="s">
        <v>460</v>
      </c>
      <c r="E650" s="2" t="s">
        <v>3</v>
      </c>
      <c r="F650" s="57">
        <v>127526</v>
      </c>
      <c r="G650" s="19">
        <v>2008</v>
      </c>
      <c r="H650" s="44">
        <v>12.3</v>
      </c>
      <c r="I650" s="44">
        <v>8.14</v>
      </c>
      <c r="J650" s="44">
        <v>6650</v>
      </c>
      <c r="K650" s="44">
        <v>847</v>
      </c>
      <c r="L650" s="44">
        <v>76</v>
      </c>
      <c r="M650" s="27">
        <v>2639.0087016482562</v>
      </c>
      <c r="N650" s="27">
        <v>30468.7</v>
      </c>
      <c r="O650" s="27">
        <v>62827.83</v>
      </c>
      <c r="P650" s="51">
        <f t="shared" si="10"/>
        <v>102112.18120000065</v>
      </c>
      <c r="Q650" s="51">
        <f>ABS(Table_7[[#This Row],[列1]]-Table_7[[#This Row],[Listing Price (USD)]])/Table_7[[#This Row],[Listing Price (USD)]]</f>
        <v>0.1992834308297865</v>
      </c>
      <c r="R650" s="51">
        <f>SUM(Q649:Q654)/6</f>
        <v>0.28367215176108534</v>
      </c>
      <c r="S650" s="71"/>
    </row>
    <row r="651" spans="1:19" hidden="1" x14ac:dyDescent="0.45">
      <c r="A651" s="1" t="s">
        <v>17</v>
      </c>
      <c r="B651" s="2" t="s">
        <v>18</v>
      </c>
      <c r="C651" s="19">
        <v>39</v>
      </c>
      <c r="D651" s="3" t="s">
        <v>460</v>
      </c>
      <c r="E651" s="2" t="s">
        <v>3</v>
      </c>
      <c r="F651" s="57">
        <v>132436</v>
      </c>
      <c r="G651" s="19">
        <v>2009</v>
      </c>
      <c r="H651" s="44">
        <v>12.3</v>
      </c>
      <c r="I651" s="44">
        <v>8.14</v>
      </c>
      <c r="J651" s="44">
        <v>6650</v>
      </c>
      <c r="K651" s="44">
        <v>847</v>
      </c>
      <c r="L651" s="44">
        <v>76</v>
      </c>
      <c r="M651" s="27">
        <v>2639.0087016482562</v>
      </c>
      <c r="N651" s="27">
        <v>30468.7</v>
      </c>
      <c r="O651" s="27">
        <v>62827.83</v>
      </c>
      <c r="P651" s="51">
        <f t="shared" si="10"/>
        <v>115059.88420000226</v>
      </c>
      <c r="Q651" s="51">
        <f>ABS(Table_7[[#This Row],[列1]]-Table_7[[#This Row],[Listing Price (USD)]])/Table_7[[#This Row],[Listing Price (USD)]]</f>
        <v>0.13120387054877636</v>
      </c>
      <c r="R651" s="51">
        <f>SUM(Q649:Q654)/6</f>
        <v>0.28367215176108534</v>
      </c>
      <c r="S651" s="71"/>
    </row>
    <row r="652" spans="1:19" hidden="1" x14ac:dyDescent="0.45">
      <c r="A652" s="1" t="s">
        <v>542</v>
      </c>
      <c r="B652" s="2" t="s">
        <v>18</v>
      </c>
      <c r="C652" s="19">
        <v>39</v>
      </c>
      <c r="D652" s="3" t="s">
        <v>460</v>
      </c>
      <c r="E652" s="2" t="s">
        <v>25</v>
      </c>
      <c r="F652" s="57">
        <v>119024</v>
      </c>
      <c r="G652" s="19">
        <v>2007</v>
      </c>
      <c r="H652" s="44">
        <v>12.3</v>
      </c>
      <c r="I652" s="44">
        <v>8.14</v>
      </c>
      <c r="J652" s="44">
        <v>6650</v>
      </c>
      <c r="K652" s="44">
        <v>847</v>
      </c>
      <c r="L652" s="44">
        <v>76</v>
      </c>
      <c r="M652" s="27">
        <v>188.92599593680674</v>
      </c>
      <c r="N652" s="27">
        <v>16779.7</v>
      </c>
      <c r="O652" s="27">
        <v>1073.48</v>
      </c>
      <c r="P652" s="51">
        <f t="shared" si="10"/>
        <v>63757.694200000915</v>
      </c>
      <c r="Q652" s="51">
        <f>ABS(Table_7[[#This Row],[列1]]-Table_7[[#This Row],[Listing Price (USD)]])/Table_7[[#This Row],[Listing Price (USD)]]</f>
        <v>0.46432909161176811</v>
      </c>
      <c r="R652" s="51">
        <f>SUM(Q649:Q654)/6</f>
        <v>0.28367215176108534</v>
      </c>
      <c r="S652" s="71"/>
    </row>
    <row r="653" spans="1:19" hidden="1" x14ac:dyDescent="0.45">
      <c r="A653" s="1" t="s">
        <v>17</v>
      </c>
      <c r="B653" s="2" t="s">
        <v>18</v>
      </c>
      <c r="C653" s="19">
        <v>39</v>
      </c>
      <c r="D653" s="3" t="s">
        <v>460</v>
      </c>
      <c r="E653" s="2" t="s">
        <v>15</v>
      </c>
      <c r="F653" s="57">
        <v>151876</v>
      </c>
      <c r="G653" s="19">
        <v>2009</v>
      </c>
      <c r="H653" s="44">
        <v>12.3</v>
      </c>
      <c r="I653" s="44">
        <v>8.14</v>
      </c>
      <c r="J653" s="44">
        <v>6650</v>
      </c>
      <c r="K653" s="44">
        <v>847</v>
      </c>
      <c r="L653" s="44">
        <v>76</v>
      </c>
      <c r="M653" s="27">
        <v>1276.9626856482525</v>
      </c>
      <c r="N653" s="27">
        <v>21333.9</v>
      </c>
      <c r="O653" s="27">
        <v>4753.54</v>
      </c>
      <c r="P653" s="51">
        <f t="shared" si="10"/>
        <v>98105.695400002602</v>
      </c>
      <c r="Q653" s="51">
        <f>ABS(Table_7[[#This Row],[列1]]-Table_7[[#This Row],[Listing Price (USD)]])/Table_7[[#This Row],[Listing Price (USD)]]</f>
        <v>0.35404082672704967</v>
      </c>
      <c r="R653" s="51">
        <f>SUM(Q649:Q654)/6</f>
        <v>0.28367215176108534</v>
      </c>
      <c r="S653" s="71"/>
    </row>
    <row r="654" spans="1:19" hidden="1" x14ac:dyDescent="0.45">
      <c r="A654" s="1" t="s">
        <v>17</v>
      </c>
      <c r="B654" s="2" t="s">
        <v>18</v>
      </c>
      <c r="C654" s="19">
        <v>39</v>
      </c>
      <c r="D654" s="3" t="s">
        <v>460</v>
      </c>
      <c r="E654" s="2" t="s">
        <v>15</v>
      </c>
      <c r="F654" s="57">
        <v>151816</v>
      </c>
      <c r="G654" s="19">
        <v>2009</v>
      </c>
      <c r="H654" s="44">
        <v>12.3</v>
      </c>
      <c r="I654" s="44">
        <v>8.14</v>
      </c>
      <c r="J654" s="44">
        <v>6650</v>
      </c>
      <c r="K654" s="44">
        <v>847</v>
      </c>
      <c r="L654" s="44">
        <v>76</v>
      </c>
      <c r="M654" s="27">
        <v>1276.9626856482525</v>
      </c>
      <c r="N654" s="27">
        <v>21333.9</v>
      </c>
      <c r="O654" s="27">
        <v>4753.54</v>
      </c>
      <c r="P654" s="51">
        <f t="shared" si="10"/>
        <v>98105.695400002602</v>
      </c>
      <c r="Q654" s="51">
        <f>ABS(Table_7[[#This Row],[列1]]-Table_7[[#This Row],[Listing Price (USD)]])/Table_7[[#This Row],[Listing Price (USD)]]</f>
        <v>0.35378553380406147</v>
      </c>
      <c r="R654" s="51">
        <f>SUM(Q649:Q654)/6</f>
        <v>0.28367215176108534</v>
      </c>
      <c r="S654" s="71"/>
    </row>
    <row r="655" spans="1:19" hidden="1" x14ac:dyDescent="0.45">
      <c r="A655" s="1" t="s">
        <v>179</v>
      </c>
      <c r="B655" s="2" t="s">
        <v>181</v>
      </c>
      <c r="C655" s="19">
        <v>40</v>
      </c>
      <c r="D655" s="3" t="s">
        <v>460</v>
      </c>
      <c r="E655" s="2" t="s">
        <v>25</v>
      </c>
      <c r="F655" s="57">
        <v>115396</v>
      </c>
      <c r="G655" s="19">
        <v>2008</v>
      </c>
      <c r="H655" s="45">
        <v>13.3</v>
      </c>
      <c r="I655" s="45">
        <v>6.6</v>
      </c>
      <c r="J655" s="45">
        <v>7900</v>
      </c>
      <c r="K655" s="45">
        <v>1137</v>
      </c>
      <c r="L655" s="45">
        <v>140</v>
      </c>
      <c r="M655" s="27">
        <v>188.92599593680674</v>
      </c>
      <c r="N655" s="27">
        <v>16779.7</v>
      </c>
      <c r="O655" s="27">
        <v>1073.48</v>
      </c>
      <c r="P655" s="51">
        <f t="shared" si="10"/>
        <v>105129.1471999988</v>
      </c>
      <c r="Q655" s="51">
        <f>ABS(Table_7[[#This Row],[列1]]-Table_7[[#This Row],[Listing Price (USD)]])/Table_7[[#This Row],[Listing Price (USD)]]</f>
        <v>8.897061249957712E-2</v>
      </c>
      <c r="R655" s="51">
        <f>(Table_7[[#This Row],[列2]]+Q1622)/2</f>
        <v>6.40164177830779E-2</v>
      </c>
      <c r="S655" s="71"/>
    </row>
    <row r="656" spans="1:19" hidden="1" x14ac:dyDescent="0.45">
      <c r="A656" s="1" t="s">
        <v>114</v>
      </c>
      <c r="B656" s="3" t="s">
        <v>321</v>
      </c>
      <c r="C656" s="19">
        <v>40</v>
      </c>
      <c r="D656" s="3" t="s">
        <v>459</v>
      </c>
      <c r="E656" s="2" t="s">
        <v>319</v>
      </c>
      <c r="F656" s="57">
        <v>145000</v>
      </c>
      <c r="G656" s="19">
        <v>2006</v>
      </c>
      <c r="H656" s="44">
        <v>13.5</v>
      </c>
      <c r="I656" s="44">
        <v>6.92</v>
      </c>
      <c r="J656" s="44">
        <v>8936</v>
      </c>
      <c r="K656" s="44">
        <v>808</v>
      </c>
      <c r="L656" s="44">
        <v>132</v>
      </c>
      <c r="M656" s="27">
        <v>1116.7267999999999</v>
      </c>
      <c r="N656" s="27">
        <v>44269</v>
      </c>
      <c r="O656" s="27">
        <v>61343.7</v>
      </c>
      <c r="P656" s="51">
        <f t="shared" si="10"/>
        <v>153811.48599999695</v>
      </c>
      <c r="Q656" s="51">
        <f>ABS(Table_7[[#This Row],[列1]]-Table_7[[#This Row],[Listing Price (USD)]])/Table_7[[#This Row],[Listing Price (USD)]]</f>
        <v>6.0768868965496194E-2</v>
      </c>
      <c r="R656" s="51">
        <f>(Table_7[[#This Row],[列2]]+Q1623)/2</f>
        <v>8.863567360787708E-2</v>
      </c>
      <c r="S656" s="71"/>
    </row>
    <row r="657" spans="1:19" hidden="1" x14ac:dyDescent="0.45">
      <c r="A657" s="1" t="s">
        <v>179</v>
      </c>
      <c r="B657" s="2" t="s">
        <v>180</v>
      </c>
      <c r="C657" s="19">
        <v>40</v>
      </c>
      <c r="D657" s="3" t="s">
        <v>460</v>
      </c>
      <c r="E657" s="2" t="s">
        <v>46</v>
      </c>
      <c r="F657" s="57">
        <v>132402</v>
      </c>
      <c r="G657" s="19">
        <v>2008</v>
      </c>
      <c r="H657" s="45">
        <v>13.3</v>
      </c>
      <c r="I657" s="45">
        <v>6.6</v>
      </c>
      <c r="J657" s="45">
        <v>7900</v>
      </c>
      <c r="K657" s="45">
        <v>1137</v>
      </c>
      <c r="L657" s="45">
        <v>140</v>
      </c>
      <c r="M657" s="27">
        <v>57.472012426685268</v>
      </c>
      <c r="N657" s="27">
        <v>11544.2</v>
      </c>
      <c r="O657" s="27">
        <v>7827.84</v>
      </c>
      <c r="P657" s="51">
        <f t="shared" si="10"/>
        <v>95412.059199999276</v>
      </c>
      <c r="Q657" s="51">
        <f>ABS(Table_7[[#This Row],[列1]]-Table_7[[#This Row],[Listing Price (USD)]])/Table_7[[#This Row],[Listing Price (USD)]]</f>
        <v>0.27937599734143537</v>
      </c>
      <c r="R657" s="51">
        <f>(Table_7[[#This Row],[列2]]+Q1624)/2</f>
        <v>0.18644377369681064</v>
      </c>
      <c r="S657" s="71"/>
    </row>
    <row r="658" spans="1:19" hidden="1" x14ac:dyDescent="0.45">
      <c r="A658" s="1" t="s">
        <v>179</v>
      </c>
      <c r="B658" s="2" t="s">
        <v>180</v>
      </c>
      <c r="C658" s="19">
        <v>40</v>
      </c>
      <c r="D658" s="3" t="s">
        <v>460</v>
      </c>
      <c r="E658" s="2" t="s">
        <v>35</v>
      </c>
      <c r="F658" s="57">
        <v>91102</v>
      </c>
      <c r="G658" s="19">
        <v>2006</v>
      </c>
      <c r="H658" s="45">
        <v>13.3</v>
      </c>
      <c r="I658" s="45">
        <v>6.6</v>
      </c>
      <c r="J658" s="45">
        <v>7900</v>
      </c>
      <c r="K658" s="45">
        <v>1137</v>
      </c>
      <c r="L658" s="45">
        <v>140</v>
      </c>
      <c r="M658" s="27">
        <v>1896.75530151814</v>
      </c>
      <c r="N658" s="27">
        <v>24592.6</v>
      </c>
      <c r="O658" s="27">
        <v>42421.33</v>
      </c>
      <c r="P658" s="51">
        <f t="shared" si="10"/>
        <v>93734.48360000104</v>
      </c>
      <c r="Q658" s="51">
        <f>ABS(Table_7[[#This Row],[列1]]-Table_7[[#This Row],[Listing Price (USD)]])/Table_7[[#This Row],[Listing Price (USD)]]</f>
        <v>2.889600228316656E-2</v>
      </c>
      <c r="R658" s="51">
        <f>(Table_7[[#This Row],[列2]]+Q1625)/2</f>
        <v>5.3992638103133539E-2</v>
      </c>
      <c r="S658" s="71"/>
    </row>
    <row r="659" spans="1:19" hidden="1" x14ac:dyDescent="0.45">
      <c r="A659" s="1" t="s">
        <v>179</v>
      </c>
      <c r="B659" s="2" t="s">
        <v>180</v>
      </c>
      <c r="C659" s="19">
        <v>40</v>
      </c>
      <c r="D659" s="3" t="s">
        <v>460</v>
      </c>
      <c r="E659" s="2" t="s">
        <v>480</v>
      </c>
      <c r="F659" s="57">
        <v>139690</v>
      </c>
      <c r="G659" s="19">
        <v>2006</v>
      </c>
      <c r="H659" s="45">
        <v>13.3</v>
      </c>
      <c r="I659" s="45">
        <v>6.6</v>
      </c>
      <c r="J659" s="45">
        <v>7900</v>
      </c>
      <c r="K659" s="45">
        <v>1137</v>
      </c>
      <c r="L659" s="45">
        <v>140</v>
      </c>
      <c r="M659" s="27">
        <v>909.79346666148103</v>
      </c>
      <c r="N659" s="27">
        <v>36186.300000000003</v>
      </c>
      <c r="O659" s="27">
        <v>19565.62</v>
      </c>
      <c r="P659" s="51">
        <f t="shared" si="10"/>
        <v>115252.39079999849</v>
      </c>
      <c r="Q659" s="51">
        <f>ABS(Table_7[[#This Row],[列1]]-Table_7[[#This Row],[Listing Price (USD)]])/Table_7[[#This Row],[Listing Price (USD)]]</f>
        <v>0.17494172238529246</v>
      </c>
      <c r="R659" s="51">
        <f>(Table_7[[#This Row],[列2]]+Q1626)/2</f>
        <v>0.25319010702935557</v>
      </c>
      <c r="S659" s="71"/>
    </row>
    <row r="660" spans="1:19" hidden="1" x14ac:dyDescent="0.45">
      <c r="A660" s="1" t="s">
        <v>135</v>
      </c>
      <c r="B660" s="2" t="s">
        <v>522</v>
      </c>
      <c r="C660" s="19">
        <v>40</v>
      </c>
      <c r="D660" s="3" t="s">
        <v>461</v>
      </c>
      <c r="E660" s="2" t="s">
        <v>470</v>
      </c>
      <c r="F660" s="57">
        <v>91135</v>
      </c>
      <c r="G660" s="19">
        <v>2011</v>
      </c>
      <c r="H660" s="44">
        <v>13.06</v>
      </c>
      <c r="I660" s="44">
        <v>6.66</v>
      </c>
      <c r="J660" s="44">
        <v>8990</v>
      </c>
      <c r="K660" s="44">
        <v>881.56</v>
      </c>
      <c r="L660" s="44">
        <v>200</v>
      </c>
      <c r="M660" s="27">
        <v>1.3702814814814799</v>
      </c>
      <c r="N660" s="27">
        <v>8400.2000000000007</v>
      </c>
      <c r="O660" s="27">
        <v>2915.9007634038121</v>
      </c>
      <c r="P660" s="51">
        <f t="shared" si="10"/>
        <v>153205.41419999971</v>
      </c>
      <c r="Q660" s="51">
        <f>ABS(Table_7[[#This Row],[列1]]-Table_7[[#This Row],[Listing Price (USD)]])/Table_7[[#This Row],[Listing Price (USD)]]</f>
        <v>0.68108206726284859</v>
      </c>
      <c r="R660" s="51">
        <f>(Table_7[[#This Row],[列2]]+Q1627)/2</f>
        <v>0.50628929414727109</v>
      </c>
      <c r="S660" s="71"/>
    </row>
    <row r="661" spans="1:19" hidden="1" x14ac:dyDescent="0.45">
      <c r="A661" s="1" t="s">
        <v>135</v>
      </c>
      <c r="B661" s="2" t="s">
        <v>522</v>
      </c>
      <c r="C661" s="19">
        <v>40</v>
      </c>
      <c r="D661" s="3" t="s">
        <v>460</v>
      </c>
      <c r="E661" s="2" t="s">
        <v>3</v>
      </c>
      <c r="F661" s="57">
        <v>132436</v>
      </c>
      <c r="G661" s="19">
        <v>2009</v>
      </c>
      <c r="H661" s="44">
        <v>13.06</v>
      </c>
      <c r="I661" s="44">
        <v>6.66</v>
      </c>
      <c r="J661" s="44">
        <v>8990</v>
      </c>
      <c r="K661" s="44">
        <v>881.56</v>
      </c>
      <c r="L661" s="44">
        <v>200</v>
      </c>
      <c r="M661" s="27">
        <v>2639.0087016482562</v>
      </c>
      <c r="N661" s="27">
        <v>30468.7</v>
      </c>
      <c r="O661" s="27">
        <v>62827.83</v>
      </c>
      <c r="P661" s="51">
        <f t="shared" si="10"/>
        <v>168269.14420000016</v>
      </c>
      <c r="Q661" s="51">
        <f>ABS(Table_7[[#This Row],[列1]]-Table_7[[#This Row],[Listing Price (USD)]])/Table_7[[#This Row],[Listing Price (USD)]]</f>
        <v>0.27056951433145182</v>
      </c>
      <c r="R661" s="51">
        <f>(Table_7[[#This Row],[列2]]+Q1628)/2</f>
        <v>0.16929255917833527</v>
      </c>
      <c r="S661" s="71"/>
    </row>
    <row r="662" spans="1:19" hidden="1" x14ac:dyDescent="0.45">
      <c r="A662" s="1" t="s">
        <v>135</v>
      </c>
      <c r="B662" s="2" t="s">
        <v>522</v>
      </c>
      <c r="C662" s="19">
        <v>40</v>
      </c>
      <c r="D662" s="3" t="s">
        <v>460</v>
      </c>
      <c r="E662" s="2" t="s">
        <v>3</v>
      </c>
      <c r="F662" s="57">
        <v>133617</v>
      </c>
      <c r="G662" s="19">
        <v>2011</v>
      </c>
      <c r="H662" s="44">
        <v>13.06</v>
      </c>
      <c r="I662" s="44">
        <v>6.66</v>
      </c>
      <c r="J662" s="44">
        <v>8990</v>
      </c>
      <c r="K662" s="44">
        <v>881.56</v>
      </c>
      <c r="L662" s="44">
        <v>200</v>
      </c>
      <c r="M662" s="27">
        <v>2639.0087016482562</v>
      </c>
      <c r="N662" s="27">
        <v>30468.7</v>
      </c>
      <c r="O662" s="27">
        <v>62827.83</v>
      </c>
      <c r="P662" s="51">
        <f t="shared" si="10"/>
        <v>194164.55019999965</v>
      </c>
      <c r="Q662" s="51">
        <f>ABS(Table_7[[#This Row],[列1]]-Table_7[[#This Row],[Listing Price (USD)]])/Table_7[[#This Row],[Listing Price (USD)]]</f>
        <v>0.4531425656914887</v>
      </c>
      <c r="R662" s="51">
        <f>(Table_7[[#This Row],[列2]]+Q1629)/2</f>
        <v>0.31205876855011444</v>
      </c>
      <c r="S662" s="71"/>
    </row>
    <row r="663" spans="1:19" hidden="1" x14ac:dyDescent="0.45">
      <c r="A663" s="1" t="s">
        <v>135</v>
      </c>
      <c r="B663" s="2" t="s">
        <v>522</v>
      </c>
      <c r="C663" s="19">
        <v>40</v>
      </c>
      <c r="D663" s="3" t="s">
        <v>460</v>
      </c>
      <c r="E663" s="2" t="s">
        <v>25</v>
      </c>
      <c r="F663" s="57">
        <v>103249</v>
      </c>
      <c r="G663" s="19">
        <v>2012</v>
      </c>
      <c r="H663" s="44">
        <v>13.06</v>
      </c>
      <c r="I663" s="44">
        <v>6.66</v>
      </c>
      <c r="J663" s="44">
        <v>8990</v>
      </c>
      <c r="K663" s="44">
        <v>881.56</v>
      </c>
      <c r="L663" s="44">
        <v>200</v>
      </c>
      <c r="M663" s="27">
        <v>188.92599593680674</v>
      </c>
      <c r="N663" s="27">
        <v>16779.7</v>
      </c>
      <c r="O663" s="27">
        <v>1073.48</v>
      </c>
      <c r="P663" s="51">
        <f t="shared" si="10"/>
        <v>181705.46919999941</v>
      </c>
      <c r="Q663" s="51">
        <f>ABS(Table_7[[#This Row],[列1]]-Table_7[[#This Row],[Listing Price (USD)]])/Table_7[[#This Row],[Listing Price (USD)]]</f>
        <v>0.75987631066644146</v>
      </c>
      <c r="R663" s="51">
        <f>(Table_7[[#This Row],[列2]]+Q1630)/2</f>
        <v>0.43717539180058762</v>
      </c>
      <c r="S663" s="71"/>
    </row>
    <row r="664" spans="1:19" hidden="1" x14ac:dyDescent="0.45">
      <c r="A664" s="1" t="s">
        <v>135</v>
      </c>
      <c r="B664" s="2" t="s">
        <v>522</v>
      </c>
      <c r="C664" s="19">
        <v>40</v>
      </c>
      <c r="D664" s="3" t="s">
        <v>460</v>
      </c>
      <c r="E664" s="2" t="s">
        <v>70</v>
      </c>
      <c r="F664" s="57">
        <v>164026</v>
      </c>
      <c r="G664" s="19">
        <v>2012</v>
      </c>
      <c r="H664" s="44">
        <v>13.06</v>
      </c>
      <c r="I664" s="44">
        <v>6.66</v>
      </c>
      <c r="J664" s="44">
        <v>8990</v>
      </c>
      <c r="K664" s="44">
        <v>881.56</v>
      </c>
      <c r="L664" s="44">
        <v>200</v>
      </c>
      <c r="M664" s="27">
        <v>14.933066818960594</v>
      </c>
      <c r="N664" s="27">
        <v>21999.8</v>
      </c>
      <c r="O664" s="27">
        <v>149.72</v>
      </c>
      <c r="P664" s="51">
        <f t="shared" si="10"/>
        <v>191393.97480000107</v>
      </c>
      <c r="Q664" s="51">
        <f>ABS(Table_7[[#This Row],[列1]]-Table_7[[#This Row],[Listing Price (USD)]])/Table_7[[#This Row],[Listing Price (USD)]]</f>
        <v>0.16685144306391106</v>
      </c>
      <c r="R664" s="51">
        <f>(Table_7[[#This Row],[列2]]+Q1631)/2</f>
        <v>0.14068595919694948</v>
      </c>
      <c r="S664" s="71"/>
    </row>
    <row r="665" spans="1:19" hidden="1" x14ac:dyDescent="0.45">
      <c r="A665" s="1" t="s">
        <v>135</v>
      </c>
      <c r="B665" s="2" t="s">
        <v>522</v>
      </c>
      <c r="C665" s="19">
        <v>40</v>
      </c>
      <c r="D665" s="3" t="s">
        <v>460</v>
      </c>
      <c r="E665" s="2" t="s">
        <v>26</v>
      </c>
      <c r="F665" s="57">
        <v>146488</v>
      </c>
      <c r="G665" s="19">
        <v>2010</v>
      </c>
      <c r="H665" s="44">
        <v>13.06</v>
      </c>
      <c r="I665" s="44">
        <v>6.66</v>
      </c>
      <c r="J665" s="44">
        <v>8990</v>
      </c>
      <c r="K665" s="44">
        <v>881.56</v>
      </c>
      <c r="L665" s="44">
        <v>200</v>
      </c>
      <c r="M665" s="27">
        <v>2704.60916008815</v>
      </c>
      <c r="N665" s="27">
        <v>33874.199999999997</v>
      </c>
      <c r="O665" s="27">
        <v>12220.24236</v>
      </c>
      <c r="P665" s="51">
        <f t="shared" si="10"/>
        <v>187537.45519999712</v>
      </c>
      <c r="Q665" s="51">
        <f>ABS(Table_7[[#This Row],[列1]]-Table_7[[#This Row],[Listing Price (USD)]])/Table_7[[#This Row],[Listing Price (USD)]]</f>
        <v>0.28022401288840804</v>
      </c>
      <c r="R665" s="51">
        <f>(Table_7[[#This Row],[列2]]+Q1632)/2</f>
        <v>0.17728715745427731</v>
      </c>
      <c r="S665" s="71"/>
    </row>
    <row r="666" spans="1:19" hidden="1" x14ac:dyDescent="0.45">
      <c r="A666" s="1" t="s">
        <v>135</v>
      </c>
      <c r="B666" s="2" t="s">
        <v>137</v>
      </c>
      <c r="C666" s="19">
        <v>40</v>
      </c>
      <c r="D666" s="3" t="s">
        <v>460</v>
      </c>
      <c r="E666" s="2" t="s">
        <v>239</v>
      </c>
      <c r="F666" s="57">
        <v>157951</v>
      </c>
      <c r="G666" s="19">
        <v>2010</v>
      </c>
      <c r="H666" s="44">
        <v>12.76</v>
      </c>
      <c r="I666" s="44">
        <v>6.89</v>
      </c>
      <c r="J666" s="44">
        <v>7950</v>
      </c>
      <c r="K666" s="44">
        <v>1001</v>
      </c>
      <c r="L666" s="44">
        <v>220</v>
      </c>
      <c r="M666" s="27">
        <v>229.03186052077729</v>
      </c>
      <c r="N666" s="27">
        <v>18683.400000000001</v>
      </c>
      <c r="O666" s="27">
        <v>3353.62</v>
      </c>
      <c r="P666" s="51">
        <f t="shared" si="10"/>
        <v>135694.77039999812</v>
      </c>
      <c r="Q666" s="51">
        <f>ABS(Table_7[[#This Row],[列1]]-Table_7[[#This Row],[Listing Price (USD)]])/Table_7[[#This Row],[Listing Price (USD)]]</f>
        <v>0.14090591132694244</v>
      </c>
      <c r="R666" s="51">
        <f>(Table_7[[#This Row],[列2]]+Q1633)/2</f>
        <v>0.15011866839804228</v>
      </c>
      <c r="S666" s="71"/>
    </row>
    <row r="667" spans="1:19" hidden="1" x14ac:dyDescent="0.45">
      <c r="A667" s="1" t="s">
        <v>135</v>
      </c>
      <c r="B667" s="2" t="s">
        <v>530</v>
      </c>
      <c r="C667" s="19">
        <v>40</v>
      </c>
      <c r="D667" s="3" t="s">
        <v>461</v>
      </c>
      <c r="E667" s="2" t="s">
        <v>517</v>
      </c>
      <c r="F667" s="57">
        <v>179000</v>
      </c>
      <c r="G667" s="19">
        <v>2013</v>
      </c>
      <c r="H667" s="44">
        <v>12.76</v>
      </c>
      <c r="I667" s="44">
        <v>6.89</v>
      </c>
      <c r="J667" s="44">
        <v>7950</v>
      </c>
      <c r="K667" s="44">
        <v>1001</v>
      </c>
      <c r="L667" s="44">
        <v>220</v>
      </c>
      <c r="M667" s="27">
        <v>103.02030000000001</v>
      </c>
      <c r="N667" s="27">
        <v>25537.5</v>
      </c>
      <c r="O667" s="27">
        <v>2809.3527501958388</v>
      </c>
      <c r="P667" s="51">
        <f t="shared" si="10"/>
        <v>187259.08900000079</v>
      </c>
      <c r="Q667" s="51">
        <f>ABS(Table_7[[#This Row],[列1]]-Table_7[[#This Row],[Listing Price (USD)]])/Table_7[[#This Row],[Listing Price (USD)]]</f>
        <v>4.6140162011177613E-2</v>
      </c>
      <c r="R667" s="51">
        <f>(Table_7[[#This Row],[列2]]+Q1634)/2</f>
        <v>6.4185177186245057E-2</v>
      </c>
      <c r="S667" s="71"/>
    </row>
    <row r="668" spans="1:19" hidden="1" x14ac:dyDescent="0.45">
      <c r="A668" s="1" t="s">
        <v>135</v>
      </c>
      <c r="B668" s="2" t="s">
        <v>530</v>
      </c>
      <c r="C668" s="19">
        <v>40</v>
      </c>
      <c r="D668" s="3" t="s">
        <v>460</v>
      </c>
      <c r="E668" s="2" t="s">
        <v>35</v>
      </c>
      <c r="F668" s="57">
        <v>163984</v>
      </c>
      <c r="G668" s="19">
        <v>2011</v>
      </c>
      <c r="H668" s="44">
        <v>12.76</v>
      </c>
      <c r="I668" s="44">
        <v>6.89</v>
      </c>
      <c r="J668" s="44">
        <v>7950</v>
      </c>
      <c r="K668" s="44">
        <v>1001</v>
      </c>
      <c r="L668" s="44">
        <v>220</v>
      </c>
      <c r="M668" s="27">
        <v>1896.7553015181375</v>
      </c>
      <c r="N668" s="27">
        <v>24592.6</v>
      </c>
      <c r="O668" s="27">
        <v>42421.33</v>
      </c>
      <c r="P668" s="51">
        <f t="shared" si="10"/>
        <v>159609.94860000088</v>
      </c>
      <c r="Q668" s="51">
        <f>ABS(Table_7[[#This Row],[列1]]-Table_7[[#This Row],[Listing Price (USD)]])/Table_7[[#This Row],[Listing Price (USD)]]</f>
        <v>2.6673647429012119E-2</v>
      </c>
      <c r="R668" s="51">
        <f>(Table_7[[#This Row],[列2]]+Q1635)/2</f>
        <v>2.0076772452538142E-2</v>
      </c>
      <c r="S668" s="71"/>
    </row>
    <row r="669" spans="1:19" hidden="1" x14ac:dyDescent="0.45">
      <c r="A669" s="1" t="s">
        <v>135</v>
      </c>
      <c r="B669" s="2" t="s">
        <v>530</v>
      </c>
      <c r="C669" s="19">
        <v>40</v>
      </c>
      <c r="D669" s="3" t="s">
        <v>460</v>
      </c>
      <c r="E669" s="2" t="s">
        <v>239</v>
      </c>
      <c r="F669" s="57">
        <v>190707</v>
      </c>
      <c r="G669" s="19">
        <v>2010</v>
      </c>
      <c r="H669" s="44">
        <v>12.76</v>
      </c>
      <c r="I669" s="44">
        <v>6.89</v>
      </c>
      <c r="J669" s="44">
        <v>7950</v>
      </c>
      <c r="K669" s="44">
        <v>1001</v>
      </c>
      <c r="L669" s="44">
        <v>220</v>
      </c>
      <c r="M669" s="27">
        <v>229.03186052077729</v>
      </c>
      <c r="N669" s="27">
        <v>18683.400000000001</v>
      </c>
      <c r="O669" s="27">
        <v>3353.62</v>
      </c>
      <c r="P669" s="51">
        <f t="shared" si="10"/>
        <v>135694.77039999812</v>
      </c>
      <c r="Q669" s="51">
        <f>ABS(Table_7[[#This Row],[列1]]-Table_7[[#This Row],[Listing Price (USD)]])/Table_7[[#This Row],[Listing Price (USD)]]</f>
        <v>0.28846465835025398</v>
      </c>
      <c r="R669" s="51">
        <f>(Table_7[[#This Row],[列2]]+Q1636)/2</f>
        <v>0.18104964463555528</v>
      </c>
      <c r="S669" s="71"/>
    </row>
    <row r="670" spans="1:19" hidden="1" x14ac:dyDescent="0.45">
      <c r="A670" s="1" t="s">
        <v>21</v>
      </c>
      <c r="B670" s="3" t="s">
        <v>28</v>
      </c>
      <c r="C670" s="19">
        <v>40</v>
      </c>
      <c r="D670" s="3" t="s">
        <v>461</v>
      </c>
      <c r="E670" s="2" t="s">
        <v>345</v>
      </c>
      <c r="F670" s="57">
        <v>99000</v>
      </c>
      <c r="G670" s="19">
        <v>2011</v>
      </c>
      <c r="H670" s="45">
        <v>3.95</v>
      </c>
      <c r="I670" s="45">
        <v>2.2999999999999998</v>
      </c>
      <c r="J670" s="45">
        <v>8140</v>
      </c>
      <c r="K670" s="46">
        <v>840.98350699999992</v>
      </c>
      <c r="L670" s="45">
        <v>208</v>
      </c>
      <c r="M670" s="27">
        <v>78.844702329078544</v>
      </c>
      <c r="N670" s="27">
        <v>433.3</v>
      </c>
      <c r="O670" s="27">
        <v>1104.9060167832522</v>
      </c>
      <c r="P670" s="51">
        <f t="shared" si="10"/>
        <v>119090.69779999852</v>
      </c>
      <c r="Q670" s="51">
        <f>ABS(Table_7[[#This Row],[列1]]-Table_7[[#This Row],[Listing Price (USD)]])/Table_7[[#This Row],[Listing Price (USD)]]</f>
        <v>0.2029363414141265</v>
      </c>
      <c r="R670" s="51">
        <f>(Table_7[[#This Row],[列2]]+Q1637)/2</f>
        <v>0.18202138870705648</v>
      </c>
      <c r="S670" s="71"/>
    </row>
    <row r="671" spans="1:19" hidden="1" x14ac:dyDescent="0.45">
      <c r="A671" s="1" t="s">
        <v>21</v>
      </c>
      <c r="B671" s="2" t="s">
        <v>28</v>
      </c>
      <c r="C671" s="19">
        <v>40</v>
      </c>
      <c r="D671" s="3" t="s">
        <v>460</v>
      </c>
      <c r="E671" s="2" t="s">
        <v>46</v>
      </c>
      <c r="F671" s="57">
        <v>168893</v>
      </c>
      <c r="G671" s="19">
        <v>2012</v>
      </c>
      <c r="H671" s="45">
        <v>3.95</v>
      </c>
      <c r="I671" s="45">
        <v>2.2999999999999998</v>
      </c>
      <c r="J671" s="45">
        <v>8140</v>
      </c>
      <c r="K671" s="46">
        <v>840.98350699999992</v>
      </c>
      <c r="L671" s="45">
        <v>208</v>
      </c>
      <c r="M671" s="27">
        <v>57.472012426685268</v>
      </c>
      <c r="N671" s="27">
        <v>11544.2</v>
      </c>
      <c r="O671" s="27">
        <v>7827.84</v>
      </c>
      <c r="P671" s="51">
        <f t="shared" si="10"/>
        <v>152660.23120000138</v>
      </c>
      <c r="Q671" s="51">
        <f>ABS(Table_7[[#This Row],[列1]]-Table_7[[#This Row],[Listing Price (USD)]])/Table_7[[#This Row],[Listing Price (USD)]]</f>
        <v>9.6112738834638639E-2</v>
      </c>
      <c r="R671" s="51">
        <f>(Table_7[[#This Row],[列2]]+Q1638)/2</f>
        <v>9.0262027599135639E-2</v>
      </c>
      <c r="S671" s="71"/>
    </row>
    <row r="672" spans="1:19" hidden="1" x14ac:dyDescent="0.45">
      <c r="A672" s="1" t="s">
        <v>21</v>
      </c>
      <c r="B672" s="2" t="s">
        <v>28</v>
      </c>
      <c r="C672" s="19">
        <v>40</v>
      </c>
      <c r="D672" s="3" t="s">
        <v>460</v>
      </c>
      <c r="E672" s="2" t="s">
        <v>46</v>
      </c>
      <c r="F672" s="57">
        <v>132013</v>
      </c>
      <c r="G672" s="19">
        <v>2012</v>
      </c>
      <c r="H672" s="45">
        <v>3.95</v>
      </c>
      <c r="I672" s="45">
        <v>2.2999999999999998</v>
      </c>
      <c r="J672" s="45">
        <v>8140</v>
      </c>
      <c r="K672" s="46">
        <v>840.98350699999992</v>
      </c>
      <c r="L672" s="45">
        <v>208</v>
      </c>
      <c r="M672" s="27">
        <v>57.472012426685268</v>
      </c>
      <c r="N672" s="27">
        <v>11544.2</v>
      </c>
      <c r="O672" s="27">
        <v>7827.84</v>
      </c>
      <c r="P672" s="51">
        <f t="shared" si="10"/>
        <v>152660.23120000138</v>
      </c>
      <c r="Q672" s="51">
        <f>ABS(Table_7[[#This Row],[列1]]-Table_7[[#This Row],[Listing Price (USD)]])/Table_7[[#This Row],[Listing Price (USD)]]</f>
        <v>0.15640301485460809</v>
      </c>
      <c r="R672" s="51">
        <f>(Table_7[[#This Row],[列2]]+Q1639)/2</f>
        <v>0.22817584459589169</v>
      </c>
      <c r="S672" s="71"/>
    </row>
    <row r="673" spans="1:19" hidden="1" x14ac:dyDescent="0.45">
      <c r="A673" s="1" t="s">
        <v>21</v>
      </c>
      <c r="B673" s="2" t="s">
        <v>28</v>
      </c>
      <c r="C673" s="19">
        <v>40</v>
      </c>
      <c r="D673" s="3" t="s">
        <v>460</v>
      </c>
      <c r="E673" s="2" t="s">
        <v>46</v>
      </c>
      <c r="F673" s="57">
        <v>116975</v>
      </c>
      <c r="G673" s="19">
        <v>2012</v>
      </c>
      <c r="H673" s="45">
        <v>3.95</v>
      </c>
      <c r="I673" s="45">
        <v>2.2999999999999998</v>
      </c>
      <c r="J673" s="45">
        <v>8140</v>
      </c>
      <c r="K673" s="46">
        <v>840.98350699999992</v>
      </c>
      <c r="L673" s="45">
        <v>208</v>
      </c>
      <c r="M673" s="27">
        <v>57.472012426685268</v>
      </c>
      <c r="N673" s="27">
        <v>11544.2</v>
      </c>
      <c r="O673" s="27">
        <v>7827.84</v>
      </c>
      <c r="P673" s="51">
        <f t="shared" si="10"/>
        <v>152660.23120000138</v>
      </c>
      <c r="Q673" s="51">
        <f>ABS(Table_7[[#This Row],[列1]]-Table_7[[#This Row],[Listing Price (USD)]])/Table_7[[#This Row],[Listing Price (USD)]]</f>
        <v>0.30506716135927658</v>
      </c>
      <c r="R673" s="51">
        <f>(Table_7[[#This Row],[列2]]+Q1640)/2</f>
        <v>0.19420241963236778</v>
      </c>
      <c r="S673" s="71"/>
    </row>
    <row r="674" spans="1:19" hidden="1" x14ac:dyDescent="0.45">
      <c r="A674" s="1" t="s">
        <v>21</v>
      </c>
      <c r="B674" s="2" t="s">
        <v>28</v>
      </c>
      <c r="C674" s="19">
        <v>40</v>
      </c>
      <c r="D674" s="3" t="s">
        <v>460</v>
      </c>
      <c r="E674" s="2" t="s">
        <v>46</v>
      </c>
      <c r="F674" s="57">
        <v>84807</v>
      </c>
      <c r="G674" s="19">
        <v>2012</v>
      </c>
      <c r="H674" s="45">
        <v>3.95</v>
      </c>
      <c r="I674" s="45">
        <v>2.2999999999999998</v>
      </c>
      <c r="J674" s="45">
        <v>8140</v>
      </c>
      <c r="K674" s="46">
        <v>840.98350699999992</v>
      </c>
      <c r="L674" s="45">
        <v>208</v>
      </c>
      <c r="M674" s="27">
        <v>57.472012426685268</v>
      </c>
      <c r="N674" s="27">
        <v>11544.2</v>
      </c>
      <c r="O674" s="27">
        <v>7827.84</v>
      </c>
      <c r="P674" s="51">
        <f t="shared" si="10"/>
        <v>152660.23120000138</v>
      </c>
      <c r="Q674" s="51">
        <f>ABS(Table_7[[#This Row],[列1]]-Table_7[[#This Row],[Listing Price (USD)]])/Table_7[[#This Row],[Listing Price (USD)]]</f>
        <v>0.80008998313820057</v>
      </c>
      <c r="R674" s="51">
        <f>(Table_7[[#This Row],[列2]]+Q1641)/2</f>
        <v>0.62930360441825983</v>
      </c>
      <c r="S674" s="71"/>
    </row>
    <row r="675" spans="1:19" hidden="1" x14ac:dyDescent="0.45">
      <c r="A675" s="1" t="s">
        <v>21</v>
      </c>
      <c r="B675" s="2" t="s">
        <v>28</v>
      </c>
      <c r="C675" s="19">
        <v>40</v>
      </c>
      <c r="D675" s="3" t="s">
        <v>460</v>
      </c>
      <c r="E675" s="2" t="s">
        <v>46</v>
      </c>
      <c r="F675" s="57">
        <v>109229</v>
      </c>
      <c r="G675" s="19">
        <v>2013</v>
      </c>
      <c r="H675" s="45">
        <v>3.95</v>
      </c>
      <c r="I675" s="45">
        <v>2.2999999999999998</v>
      </c>
      <c r="J675" s="45">
        <v>8140</v>
      </c>
      <c r="K675" s="46">
        <v>840.98350699999992</v>
      </c>
      <c r="L675" s="45">
        <v>208</v>
      </c>
      <c r="M675" s="27">
        <v>57.472012426685268</v>
      </c>
      <c r="N675" s="27">
        <v>11544.2</v>
      </c>
      <c r="O675" s="27">
        <v>7827.84</v>
      </c>
      <c r="P675" s="51">
        <f t="shared" si="10"/>
        <v>165607.93419999926</v>
      </c>
      <c r="Q675" s="51">
        <f>ABS(Table_7[[#This Row],[列1]]-Table_7[[#This Row],[Listing Price (USD)]])/Table_7[[#This Row],[Listing Price (USD)]]</f>
        <v>0.51615353248678708</v>
      </c>
      <c r="R675" s="51">
        <f>(Table_7[[#This Row],[列2]]+Q1642)/2</f>
        <v>0.52132814930778948</v>
      </c>
      <c r="S675" s="71"/>
    </row>
    <row r="676" spans="1:19" hidden="1" x14ac:dyDescent="0.45">
      <c r="A676" s="1" t="s">
        <v>21</v>
      </c>
      <c r="B676" s="2" t="s">
        <v>28</v>
      </c>
      <c r="C676" s="19">
        <v>40</v>
      </c>
      <c r="D676" s="3" t="s">
        <v>460</v>
      </c>
      <c r="E676" s="2" t="s">
        <v>46</v>
      </c>
      <c r="F676" s="57">
        <v>109201</v>
      </c>
      <c r="G676" s="19">
        <v>2013</v>
      </c>
      <c r="H676" s="45">
        <v>3.95</v>
      </c>
      <c r="I676" s="45">
        <v>2.2999999999999998</v>
      </c>
      <c r="J676" s="45">
        <v>8140</v>
      </c>
      <c r="K676" s="46">
        <v>840.98350699999992</v>
      </c>
      <c r="L676" s="45">
        <v>208</v>
      </c>
      <c r="M676" s="27">
        <v>57.472012426685268</v>
      </c>
      <c r="N676" s="27">
        <v>11544.2</v>
      </c>
      <c r="O676" s="27">
        <v>7827.84</v>
      </c>
      <c r="P676" s="51">
        <f t="shared" si="10"/>
        <v>165607.93419999926</v>
      </c>
      <c r="Q676" s="51">
        <f>ABS(Table_7[[#This Row],[列1]]-Table_7[[#This Row],[Listing Price (USD)]])/Table_7[[#This Row],[Listing Price (USD)]]</f>
        <v>0.51654228624279319</v>
      </c>
      <c r="R676" s="51">
        <f>(Table_7[[#This Row],[列2]]+Q1643)/2</f>
        <v>0.33929380364358053</v>
      </c>
      <c r="S676" s="71"/>
    </row>
    <row r="677" spans="1:19" hidden="1" x14ac:dyDescent="0.45">
      <c r="A677" s="1" t="s">
        <v>21</v>
      </c>
      <c r="B677" s="2" t="s">
        <v>28</v>
      </c>
      <c r="C677" s="19">
        <v>40</v>
      </c>
      <c r="D677" s="3" t="s">
        <v>460</v>
      </c>
      <c r="E677" s="2" t="s">
        <v>46</v>
      </c>
      <c r="F677" s="57">
        <v>106879</v>
      </c>
      <c r="G677" s="19">
        <v>2013</v>
      </c>
      <c r="H677" s="45">
        <v>3.95</v>
      </c>
      <c r="I677" s="45">
        <v>2.2999999999999998</v>
      </c>
      <c r="J677" s="45">
        <v>8140</v>
      </c>
      <c r="K677" s="46">
        <v>840.98350699999992</v>
      </c>
      <c r="L677" s="45">
        <v>208</v>
      </c>
      <c r="M677" s="27">
        <v>57.472012426685268</v>
      </c>
      <c r="N677" s="27">
        <v>11544.2</v>
      </c>
      <c r="O677" s="27">
        <v>7827.84</v>
      </c>
      <c r="P677" s="51">
        <f t="shared" si="10"/>
        <v>165607.93419999926</v>
      </c>
      <c r="Q677" s="51">
        <f>ABS(Table_7[[#This Row],[列1]]-Table_7[[#This Row],[Listing Price (USD)]])/Table_7[[#This Row],[Listing Price (USD)]]</f>
        <v>0.5494899297336171</v>
      </c>
      <c r="R677" s="51">
        <f>(Table_7[[#This Row],[列2]]+Q1644)/2</f>
        <v>0.51787636545503779</v>
      </c>
      <c r="S677" s="71"/>
    </row>
    <row r="678" spans="1:19" hidden="1" x14ac:dyDescent="0.45">
      <c r="A678" s="1" t="s">
        <v>21</v>
      </c>
      <c r="B678" s="2" t="s">
        <v>28</v>
      </c>
      <c r="C678" s="19">
        <v>40</v>
      </c>
      <c r="D678" s="3" t="s">
        <v>460</v>
      </c>
      <c r="E678" s="2" t="s">
        <v>46</v>
      </c>
      <c r="F678" s="57">
        <v>103235</v>
      </c>
      <c r="G678" s="19">
        <v>2013</v>
      </c>
      <c r="H678" s="45">
        <v>3.95</v>
      </c>
      <c r="I678" s="45">
        <v>2.2999999999999998</v>
      </c>
      <c r="J678" s="45">
        <v>8140</v>
      </c>
      <c r="K678" s="46">
        <v>840.98350699999992</v>
      </c>
      <c r="L678" s="45">
        <v>208</v>
      </c>
      <c r="M678" s="27">
        <v>57.472012426685268</v>
      </c>
      <c r="N678" s="27">
        <v>11544.2</v>
      </c>
      <c r="O678" s="27">
        <v>7827.84</v>
      </c>
      <c r="P678" s="51">
        <f t="shared" si="10"/>
        <v>165607.93419999926</v>
      </c>
      <c r="Q678" s="51">
        <f>ABS(Table_7[[#This Row],[列1]]-Table_7[[#This Row],[Listing Price (USD)]])/Table_7[[#This Row],[Listing Price (USD)]]</f>
        <v>0.60418398992589006</v>
      </c>
      <c r="R678" s="51">
        <f>(Table_7[[#This Row],[列2]]+Q1645)/2</f>
        <v>0.37795444851604709</v>
      </c>
      <c r="S678" s="71"/>
    </row>
    <row r="679" spans="1:19" hidden="1" x14ac:dyDescent="0.45">
      <c r="A679" s="1" t="s">
        <v>21</v>
      </c>
      <c r="B679" s="2" t="s">
        <v>28</v>
      </c>
      <c r="C679" s="19">
        <v>40</v>
      </c>
      <c r="D679" s="3" t="s">
        <v>460</v>
      </c>
      <c r="E679" s="2" t="s">
        <v>25</v>
      </c>
      <c r="F679" s="57">
        <v>109308</v>
      </c>
      <c r="G679" s="19">
        <v>2012</v>
      </c>
      <c r="H679" s="45">
        <v>3.95</v>
      </c>
      <c r="I679" s="45">
        <v>2.2999999999999998</v>
      </c>
      <c r="J679" s="45">
        <v>8140</v>
      </c>
      <c r="K679" s="46">
        <v>840.98350699999992</v>
      </c>
      <c r="L679" s="45">
        <v>208</v>
      </c>
      <c r="M679" s="27">
        <v>188.92599593680674</v>
      </c>
      <c r="N679" s="27">
        <v>16779.7</v>
      </c>
      <c r="O679" s="27">
        <v>1073.48</v>
      </c>
      <c r="P679" s="51">
        <f t="shared" si="10"/>
        <v>162377.3192000009</v>
      </c>
      <c r="Q679" s="51">
        <f>ABS(Table_7[[#This Row],[列1]]-Table_7[[#This Row],[Listing Price (USD)]])/Table_7[[#This Row],[Listing Price (USD)]]</f>
        <v>0.48550260914115068</v>
      </c>
      <c r="R679" s="51">
        <f>(Table_7[[#This Row],[列2]]+Q1646)/2</f>
        <v>0.40944245350253738</v>
      </c>
      <c r="S679" s="71"/>
    </row>
    <row r="680" spans="1:19" hidden="1" x14ac:dyDescent="0.45">
      <c r="A680" s="1" t="s">
        <v>189</v>
      </c>
      <c r="B680" s="3" t="s">
        <v>325</v>
      </c>
      <c r="C680" s="19">
        <v>40</v>
      </c>
      <c r="D680" s="3" t="s">
        <v>459</v>
      </c>
      <c r="E680" s="2" t="s">
        <v>479</v>
      </c>
      <c r="F680" s="57">
        <v>124900</v>
      </c>
      <c r="G680" s="19">
        <v>2005</v>
      </c>
      <c r="H680" s="45">
        <v>13.25</v>
      </c>
      <c r="I680" s="45">
        <v>6.5</v>
      </c>
      <c r="J680" s="45">
        <v>8800</v>
      </c>
      <c r="K680" s="45">
        <v>927</v>
      </c>
      <c r="L680" s="45">
        <v>136</v>
      </c>
      <c r="M680" s="27">
        <v>41.0931</v>
      </c>
      <c r="N680" s="27">
        <v>43658</v>
      </c>
      <c r="O680" s="27">
        <v>15144.94</v>
      </c>
      <c r="P680" s="51">
        <f t="shared" si="10"/>
        <v>136637.26299999951</v>
      </c>
      <c r="Q680" s="51">
        <f>ABS(Table_7[[#This Row],[列1]]-Table_7[[#This Row],[Listing Price (USD)]])/Table_7[[#This Row],[Listing Price (USD)]]</f>
        <v>9.3973282626096971E-2</v>
      </c>
      <c r="R680" s="51">
        <f>(Table_7[[#This Row],[列2]]+Q1647)/2</f>
        <v>0.24387431836930612</v>
      </c>
      <c r="S680" s="71"/>
    </row>
    <row r="681" spans="1:19" hidden="1" x14ac:dyDescent="0.45">
      <c r="A681" s="1" t="s">
        <v>126</v>
      </c>
      <c r="B681" s="2" t="s">
        <v>128</v>
      </c>
      <c r="C681" s="19">
        <v>41</v>
      </c>
      <c r="D681" s="3" t="s">
        <v>460</v>
      </c>
      <c r="E681" s="2" t="s">
        <v>25</v>
      </c>
      <c r="F681" s="57">
        <v>176046</v>
      </c>
      <c r="G681" s="19">
        <v>2008</v>
      </c>
      <c r="H681" s="45">
        <v>12.8</v>
      </c>
      <c r="I681" s="45">
        <v>6.56</v>
      </c>
      <c r="J681" s="45">
        <v>8900</v>
      </c>
      <c r="K681" s="45">
        <v>876.18</v>
      </c>
      <c r="L681" s="45">
        <v>140</v>
      </c>
      <c r="M681" s="27">
        <v>188.92599593680674</v>
      </c>
      <c r="N681" s="27">
        <v>16779.7</v>
      </c>
      <c r="O681" s="27">
        <v>1073.48</v>
      </c>
      <c r="P681" s="51">
        <f t="shared" si="10"/>
        <v>127868.1471999988</v>
      </c>
      <c r="Q681" s="51">
        <f>ABS(Table_7[[#This Row],[列1]]-Table_7[[#This Row],[Listing Price (USD)]])/Table_7[[#This Row],[Listing Price (USD)]]</f>
        <v>0.27366627358759188</v>
      </c>
      <c r="R681" s="51">
        <f>(Table_7[[#This Row],[列2]]+Q1648)/2</f>
        <v>0.35114536210648062</v>
      </c>
      <c r="S681" s="71"/>
    </row>
    <row r="682" spans="1:19" hidden="1" x14ac:dyDescent="0.45">
      <c r="A682" s="1" t="s">
        <v>126</v>
      </c>
      <c r="B682" s="2" t="s">
        <v>128</v>
      </c>
      <c r="C682" s="19">
        <v>41</v>
      </c>
      <c r="D682" s="3" t="s">
        <v>460</v>
      </c>
      <c r="E682" s="2" t="s">
        <v>35</v>
      </c>
      <c r="F682" s="57">
        <v>176176</v>
      </c>
      <c r="G682" s="19">
        <v>2005</v>
      </c>
      <c r="H682" s="45">
        <v>12.8</v>
      </c>
      <c r="I682" s="45">
        <v>6.56</v>
      </c>
      <c r="J682" s="45">
        <v>8900</v>
      </c>
      <c r="K682" s="45">
        <v>876.18</v>
      </c>
      <c r="L682" s="45">
        <v>140</v>
      </c>
      <c r="M682" s="27">
        <v>1896.7553015181375</v>
      </c>
      <c r="N682" s="27">
        <v>24592.6</v>
      </c>
      <c r="O682" s="27">
        <v>42421.33</v>
      </c>
      <c r="P682" s="51">
        <f t="shared" si="10"/>
        <v>103525.78060000316</v>
      </c>
      <c r="Q682" s="51">
        <f>ABS(Table_7[[#This Row],[列1]]-Table_7[[#This Row],[Listing Price (USD)]])/Table_7[[#This Row],[Listing Price (USD)]]</f>
        <v>0.41237296453544664</v>
      </c>
      <c r="R682" s="51">
        <f>(Table_7[[#This Row],[列2]]+Q1649)/2</f>
        <v>0.42305750085727312</v>
      </c>
      <c r="S682" s="71"/>
    </row>
    <row r="683" spans="1:19" hidden="1" x14ac:dyDescent="0.45">
      <c r="A683" s="1" t="s">
        <v>21</v>
      </c>
      <c r="B683" s="3" t="s">
        <v>32</v>
      </c>
      <c r="C683" s="19">
        <v>40</v>
      </c>
      <c r="D683" s="3" t="s">
        <v>461</v>
      </c>
      <c r="E683" s="2" t="s">
        <v>346</v>
      </c>
      <c r="F683" s="57">
        <v>255000</v>
      </c>
      <c r="G683" s="19">
        <v>2018</v>
      </c>
      <c r="H683" s="45">
        <v>3.96</v>
      </c>
      <c r="I683" s="45">
        <v>2.0499999999999998</v>
      </c>
      <c r="J683" s="45">
        <v>8680</v>
      </c>
      <c r="K683" s="46">
        <v>881.99396599999989</v>
      </c>
      <c r="L683" s="45">
        <v>208</v>
      </c>
      <c r="M683" s="27">
        <v>96.621481289487278</v>
      </c>
      <c r="N683" s="27">
        <v>21310.9</v>
      </c>
      <c r="O683" s="27">
        <v>514.61516577032478</v>
      </c>
      <c r="P683" s="51">
        <f t="shared" si="10"/>
        <v>260752.50439999922</v>
      </c>
      <c r="Q683" s="51">
        <f>ABS(Table_7[[#This Row],[列1]]-Table_7[[#This Row],[Listing Price (USD)]])/Table_7[[#This Row],[Listing Price (USD)]]</f>
        <v>2.2558840784310665E-2</v>
      </c>
      <c r="R683" s="51">
        <f>(Table_7[[#This Row],[列2]]+Q1650)/2</f>
        <v>0.13233720888135145</v>
      </c>
      <c r="S683" s="71"/>
    </row>
    <row r="684" spans="1:19" hidden="1" x14ac:dyDescent="0.45">
      <c r="A684" s="1" t="s">
        <v>21</v>
      </c>
      <c r="B684" s="3" t="s">
        <v>32</v>
      </c>
      <c r="C684" s="19">
        <v>40</v>
      </c>
      <c r="D684" s="3" t="s">
        <v>461</v>
      </c>
      <c r="E684" s="2" t="s">
        <v>346</v>
      </c>
      <c r="F684" s="57">
        <v>229000</v>
      </c>
      <c r="G684" s="19">
        <v>2018</v>
      </c>
      <c r="H684" s="45">
        <v>3.96</v>
      </c>
      <c r="I684" s="45">
        <v>2.0499999999999998</v>
      </c>
      <c r="J684" s="45">
        <v>8680</v>
      </c>
      <c r="K684" s="46">
        <v>881.99396599999989</v>
      </c>
      <c r="L684" s="45">
        <v>208</v>
      </c>
      <c r="M684" s="27">
        <v>96.621481289487278</v>
      </c>
      <c r="N684" s="27">
        <v>21310.9</v>
      </c>
      <c r="O684" s="27">
        <v>514.61516577032478</v>
      </c>
      <c r="P684" s="51">
        <f t="shared" si="10"/>
        <v>260752.50439999922</v>
      </c>
      <c r="Q684" s="51">
        <f>ABS(Table_7[[#This Row],[列1]]-Table_7[[#This Row],[Listing Price (USD)]])/Table_7[[#This Row],[Listing Price (USD)]]</f>
        <v>0.13865722445414505</v>
      </c>
      <c r="R684" s="51">
        <f>(Table_7[[#This Row],[列2]]+Q1651)/2</f>
        <v>0.16742804320329085</v>
      </c>
      <c r="S684" s="71"/>
    </row>
    <row r="685" spans="1:19" hidden="1" x14ac:dyDescent="0.45">
      <c r="A685" s="1" t="s">
        <v>21</v>
      </c>
      <c r="B685" s="3" t="s">
        <v>32</v>
      </c>
      <c r="C685" s="19">
        <v>40</v>
      </c>
      <c r="D685" s="3" t="s">
        <v>461</v>
      </c>
      <c r="E685" s="2" t="s">
        <v>447</v>
      </c>
      <c r="F685" s="57">
        <v>120299</v>
      </c>
      <c r="G685" s="19">
        <v>2013</v>
      </c>
      <c r="H685" s="45">
        <v>3.96</v>
      </c>
      <c r="I685" s="45">
        <v>2.0499999999999998</v>
      </c>
      <c r="J685" s="45">
        <v>8680</v>
      </c>
      <c r="K685" s="46">
        <v>881.99396599999989</v>
      </c>
      <c r="L685" s="45">
        <v>208</v>
      </c>
      <c r="M685" s="27">
        <v>96.621481289487278</v>
      </c>
      <c r="N685" s="27">
        <v>16666</v>
      </c>
      <c r="O685" s="27">
        <v>521.5798800343282</v>
      </c>
      <c r="P685" s="51">
        <f t="shared" si="10"/>
        <v>187393.05499999895</v>
      </c>
      <c r="Q685" s="51">
        <f>ABS(Table_7[[#This Row],[列1]]-Table_7[[#This Row],[Listing Price (USD)]])/Table_7[[#This Row],[Listing Price (USD)]]</f>
        <v>0.55772745409354152</v>
      </c>
      <c r="R685" s="51">
        <f>(Table_7[[#This Row],[列2]]+Q1652)/2</f>
        <v>0.34338282514180901</v>
      </c>
      <c r="S685" s="71"/>
    </row>
    <row r="686" spans="1:19" hidden="1" x14ac:dyDescent="0.45">
      <c r="A686" s="1" t="s">
        <v>21</v>
      </c>
      <c r="B686" s="2" t="s">
        <v>32</v>
      </c>
      <c r="C686" s="19">
        <v>40</v>
      </c>
      <c r="D686" s="3" t="s">
        <v>460</v>
      </c>
      <c r="E686" s="2" t="s">
        <v>46</v>
      </c>
      <c r="F686" s="57">
        <v>233797</v>
      </c>
      <c r="G686" s="19">
        <v>2014</v>
      </c>
      <c r="H686" s="45">
        <v>3.96</v>
      </c>
      <c r="I686" s="45">
        <v>2.0499999999999998</v>
      </c>
      <c r="J686" s="45">
        <v>8680</v>
      </c>
      <c r="K686" s="46">
        <v>881.99396599999989</v>
      </c>
      <c r="L686" s="45">
        <v>208</v>
      </c>
      <c r="M686" s="27">
        <v>57.472012426685268</v>
      </c>
      <c r="N686" s="27">
        <v>11544.2</v>
      </c>
      <c r="O686" s="27">
        <v>7827.84</v>
      </c>
      <c r="P686" s="51">
        <f t="shared" si="10"/>
        <v>190834.69719999953</v>
      </c>
      <c r="Q686" s="51">
        <f>ABS(Table_7[[#This Row],[列1]]-Table_7[[#This Row],[Listing Price (USD)]])/Table_7[[#This Row],[Listing Price (USD)]]</f>
        <v>0.18375899947390459</v>
      </c>
      <c r="R686" s="51">
        <f>(Table_7[[#This Row],[列2]]+Q1653)/2</f>
        <v>0.15808871639437225</v>
      </c>
      <c r="S686" s="71"/>
    </row>
    <row r="687" spans="1:19" hidden="1" x14ac:dyDescent="0.45">
      <c r="A687" s="1" t="s">
        <v>21</v>
      </c>
      <c r="B687" s="2" t="s">
        <v>32</v>
      </c>
      <c r="C687" s="19">
        <v>40</v>
      </c>
      <c r="D687" s="3" t="s">
        <v>460</v>
      </c>
      <c r="E687" s="2" t="s">
        <v>46</v>
      </c>
      <c r="F687" s="57">
        <v>180382</v>
      </c>
      <c r="G687" s="19">
        <v>2014</v>
      </c>
      <c r="H687" s="45">
        <v>3.96</v>
      </c>
      <c r="I687" s="45">
        <v>2.0499999999999998</v>
      </c>
      <c r="J687" s="45">
        <v>8680</v>
      </c>
      <c r="K687" s="46">
        <v>881.99396599999989</v>
      </c>
      <c r="L687" s="45">
        <v>208</v>
      </c>
      <c r="M687" s="27">
        <v>57.472012426685268</v>
      </c>
      <c r="N687" s="27">
        <v>11544.2</v>
      </c>
      <c r="O687" s="27">
        <v>7827.84</v>
      </c>
      <c r="P687" s="51">
        <f t="shared" si="10"/>
        <v>190834.69719999953</v>
      </c>
      <c r="Q687" s="51">
        <f>ABS(Table_7[[#This Row],[列1]]-Table_7[[#This Row],[Listing Price (USD)]])/Table_7[[#This Row],[Listing Price (USD)]]</f>
        <v>5.7947562395358344E-2</v>
      </c>
      <c r="R687" s="51">
        <f>(Table_7[[#This Row],[列2]]+Q1654)/2</f>
        <v>4.9155831590594667E-2</v>
      </c>
      <c r="S687" s="71"/>
    </row>
    <row r="688" spans="1:19" hidden="1" x14ac:dyDescent="0.45">
      <c r="A688" s="1" t="s">
        <v>21</v>
      </c>
      <c r="B688" s="2" t="s">
        <v>32</v>
      </c>
      <c r="C688" s="19">
        <v>40</v>
      </c>
      <c r="D688" s="3" t="s">
        <v>460</v>
      </c>
      <c r="E688" s="2" t="s">
        <v>46</v>
      </c>
      <c r="F688" s="57">
        <v>144586</v>
      </c>
      <c r="G688" s="19">
        <v>2014</v>
      </c>
      <c r="H688" s="45">
        <v>3.96</v>
      </c>
      <c r="I688" s="45">
        <v>2.0499999999999998</v>
      </c>
      <c r="J688" s="45">
        <v>8680</v>
      </c>
      <c r="K688" s="46">
        <v>881.99396599999989</v>
      </c>
      <c r="L688" s="45">
        <v>208</v>
      </c>
      <c r="M688" s="27">
        <v>57.472012426685268</v>
      </c>
      <c r="N688" s="27">
        <v>11544.2</v>
      </c>
      <c r="O688" s="27">
        <v>7827.84</v>
      </c>
      <c r="P688" s="51">
        <f t="shared" si="10"/>
        <v>190834.69719999953</v>
      </c>
      <c r="Q688" s="51">
        <f>ABS(Table_7[[#This Row],[列1]]-Table_7[[#This Row],[Listing Price (USD)]])/Table_7[[#This Row],[Listing Price (USD)]]</f>
        <v>0.31986981588811869</v>
      </c>
      <c r="R688" s="51">
        <f>(Table_7[[#This Row],[列2]]+Q1655)/2</f>
        <v>0.25747161973838417</v>
      </c>
      <c r="S688" s="71"/>
    </row>
    <row r="689" spans="1:19" hidden="1" x14ac:dyDescent="0.45">
      <c r="A689" s="1" t="s">
        <v>21</v>
      </c>
      <c r="B689" s="2" t="s">
        <v>32</v>
      </c>
      <c r="C689" s="19">
        <v>40</v>
      </c>
      <c r="D689" s="3" t="s">
        <v>460</v>
      </c>
      <c r="E689" s="2" t="s">
        <v>46</v>
      </c>
      <c r="F689" s="57">
        <v>225722</v>
      </c>
      <c r="G689" s="19">
        <v>2017</v>
      </c>
      <c r="H689" s="45">
        <v>3.96</v>
      </c>
      <c r="I689" s="45">
        <v>2.0499999999999998</v>
      </c>
      <c r="J689" s="45">
        <v>8680</v>
      </c>
      <c r="K689" s="46">
        <v>881.99396599999989</v>
      </c>
      <c r="L689" s="45">
        <v>208</v>
      </c>
      <c r="M689" s="27">
        <v>57.472012426685268</v>
      </c>
      <c r="N689" s="27">
        <v>11544.2</v>
      </c>
      <c r="O689" s="27">
        <v>7827.84</v>
      </c>
      <c r="P689" s="51">
        <f t="shared" si="10"/>
        <v>229677.80619999691</v>
      </c>
      <c r="Q689" s="51">
        <f>ABS(Table_7[[#This Row],[列1]]-Table_7[[#This Row],[Listing Price (USD)]])/Table_7[[#This Row],[Listing Price (USD)]]</f>
        <v>1.7525124710913897E-2</v>
      </c>
      <c r="R689" s="51">
        <f>(Table_7[[#This Row],[列2]]+Q1656)/2</f>
        <v>1.9614999081632029E-2</v>
      </c>
      <c r="S689" s="71"/>
    </row>
    <row r="690" spans="1:19" hidden="1" x14ac:dyDescent="0.45">
      <c r="A690" s="1" t="s">
        <v>21</v>
      </c>
      <c r="B690" s="2" t="s">
        <v>32</v>
      </c>
      <c r="C690" s="19">
        <v>40</v>
      </c>
      <c r="D690" s="3" t="s">
        <v>460</v>
      </c>
      <c r="E690" s="2" t="s">
        <v>46</v>
      </c>
      <c r="F690" s="57">
        <v>217127</v>
      </c>
      <c r="G690" s="19">
        <v>2017</v>
      </c>
      <c r="H690" s="45">
        <v>3.96</v>
      </c>
      <c r="I690" s="45">
        <v>2.0499999999999998</v>
      </c>
      <c r="J690" s="45">
        <v>8680</v>
      </c>
      <c r="K690" s="46">
        <v>881.99396599999989</v>
      </c>
      <c r="L690" s="45">
        <v>208</v>
      </c>
      <c r="M690" s="27">
        <v>57.472012426685268</v>
      </c>
      <c r="N690" s="27">
        <v>11544.2</v>
      </c>
      <c r="O690" s="27">
        <v>7827.84</v>
      </c>
      <c r="P690" s="51">
        <f t="shared" si="10"/>
        <v>229677.80619999691</v>
      </c>
      <c r="Q690" s="51">
        <f>ABS(Table_7[[#This Row],[列1]]-Table_7[[#This Row],[Listing Price (USD)]])/Table_7[[#This Row],[Listing Price (USD)]]</f>
        <v>5.7803986606902447E-2</v>
      </c>
      <c r="R690" s="51">
        <f>(Table_7[[#This Row],[列2]]+Q1657)/2</f>
        <v>0.25356003951838335</v>
      </c>
      <c r="S690" s="71"/>
    </row>
    <row r="691" spans="1:19" hidden="1" x14ac:dyDescent="0.45">
      <c r="A691" s="1" t="s">
        <v>21</v>
      </c>
      <c r="B691" s="2" t="s">
        <v>32</v>
      </c>
      <c r="C691" s="19">
        <v>40</v>
      </c>
      <c r="D691" s="3" t="s">
        <v>460</v>
      </c>
      <c r="E691" s="2" t="s">
        <v>46</v>
      </c>
      <c r="F691" s="57">
        <v>164026</v>
      </c>
      <c r="G691" s="19">
        <v>2017</v>
      </c>
      <c r="H691" s="45">
        <v>3.96</v>
      </c>
      <c r="I691" s="45">
        <v>2.0499999999999998</v>
      </c>
      <c r="J691" s="45">
        <v>8680</v>
      </c>
      <c r="K691" s="46">
        <v>881.99396599999989</v>
      </c>
      <c r="L691" s="45">
        <v>208</v>
      </c>
      <c r="M691" s="27">
        <v>57.472012426685268</v>
      </c>
      <c r="N691" s="27">
        <v>11544.2</v>
      </c>
      <c r="O691" s="27">
        <v>7827.84</v>
      </c>
      <c r="P691" s="51">
        <f t="shared" si="10"/>
        <v>229677.80619999691</v>
      </c>
      <c r="Q691" s="51">
        <f>ABS(Table_7[[#This Row],[列1]]-Table_7[[#This Row],[Listing Price (USD)]])/Table_7[[#This Row],[Listing Price (USD)]]</f>
        <v>0.40025243680877975</v>
      </c>
      <c r="R691" s="51">
        <f>(Table_7[[#This Row],[列2]]+Q1658)/2</f>
        <v>0.29412713478763308</v>
      </c>
      <c r="S691" s="71"/>
    </row>
    <row r="692" spans="1:19" hidden="1" x14ac:dyDescent="0.45">
      <c r="A692" s="1" t="s">
        <v>21</v>
      </c>
      <c r="B692" s="2" t="s">
        <v>32</v>
      </c>
      <c r="C692" s="19">
        <v>40</v>
      </c>
      <c r="D692" s="3" t="s">
        <v>460</v>
      </c>
      <c r="E692" s="2" t="s">
        <v>46</v>
      </c>
      <c r="F692" s="57">
        <v>163984</v>
      </c>
      <c r="G692" s="19">
        <v>2017</v>
      </c>
      <c r="H692" s="45">
        <v>3.96</v>
      </c>
      <c r="I692" s="45">
        <v>2.0499999999999998</v>
      </c>
      <c r="J692" s="45">
        <v>8680</v>
      </c>
      <c r="K692" s="46">
        <v>881.99396599999989</v>
      </c>
      <c r="L692" s="45">
        <v>208</v>
      </c>
      <c r="M692" s="27">
        <v>57.472012426685268</v>
      </c>
      <c r="N692" s="27">
        <v>11544.2</v>
      </c>
      <c r="O692" s="27">
        <v>7827.84</v>
      </c>
      <c r="P692" s="51">
        <f t="shared" si="10"/>
        <v>229677.80619999691</v>
      </c>
      <c r="Q692" s="51">
        <f>ABS(Table_7[[#This Row],[列1]]-Table_7[[#This Row],[Listing Price (USD)]])/Table_7[[#This Row],[Listing Price (USD)]]</f>
        <v>0.4006110730314964</v>
      </c>
      <c r="R692" s="51">
        <f>(Table_7[[#This Row],[列2]]+Q1659)/2</f>
        <v>0.21192965241159667</v>
      </c>
      <c r="S692" s="71"/>
    </row>
    <row r="693" spans="1:19" hidden="1" x14ac:dyDescent="0.45">
      <c r="A693" s="1" t="s">
        <v>21</v>
      </c>
      <c r="B693" s="2" t="s">
        <v>32</v>
      </c>
      <c r="C693" s="19">
        <v>40</v>
      </c>
      <c r="D693" s="3" t="s">
        <v>460</v>
      </c>
      <c r="E693" s="2" t="s">
        <v>3</v>
      </c>
      <c r="F693" s="57">
        <v>130580</v>
      </c>
      <c r="G693" s="19">
        <v>2014</v>
      </c>
      <c r="H693" s="45">
        <v>3.96</v>
      </c>
      <c r="I693" s="45">
        <v>2.0499999999999998</v>
      </c>
      <c r="J693" s="45">
        <v>8680</v>
      </c>
      <c r="K693" s="46">
        <v>881.99396599999989</v>
      </c>
      <c r="L693" s="45">
        <v>208</v>
      </c>
      <c r="M693" s="27">
        <v>2639.0087016482562</v>
      </c>
      <c r="N693" s="27">
        <v>30468.7</v>
      </c>
      <c r="O693" s="27">
        <v>62827.83</v>
      </c>
      <c r="P693" s="51">
        <f t="shared" si="10"/>
        <v>225958.5692000009</v>
      </c>
      <c r="Q693" s="51">
        <f>ABS(Table_7[[#This Row],[列1]]-Table_7[[#This Row],[Listing Price (USD)]])/Table_7[[#This Row],[Listing Price (USD)]]</f>
        <v>0.73042249349058741</v>
      </c>
      <c r="R693" s="51">
        <f>(Table_7[[#This Row],[列2]]+Q1660)/2</f>
        <v>0.36726827542264096</v>
      </c>
      <c r="S693" s="71"/>
    </row>
    <row r="694" spans="1:19" hidden="1" x14ac:dyDescent="0.45">
      <c r="A694" s="1" t="s">
        <v>21</v>
      </c>
      <c r="B694" s="2" t="s">
        <v>32</v>
      </c>
      <c r="C694" s="19">
        <v>40</v>
      </c>
      <c r="D694" s="3" t="s">
        <v>460</v>
      </c>
      <c r="E694" s="2" t="s">
        <v>31</v>
      </c>
      <c r="F694" s="57">
        <v>156675</v>
      </c>
      <c r="G694" s="19">
        <v>2014</v>
      </c>
      <c r="H694" s="45">
        <v>3.96</v>
      </c>
      <c r="I694" s="45">
        <v>2.0499999999999998</v>
      </c>
      <c r="J694" s="45">
        <v>8680</v>
      </c>
      <c r="K694" s="46">
        <v>881.99396599999989</v>
      </c>
      <c r="L694" s="45">
        <v>208</v>
      </c>
      <c r="M694" s="27">
        <v>3889.6688952996215</v>
      </c>
      <c r="N694" s="27">
        <v>33570.800000000003</v>
      </c>
      <c r="O694" s="27">
        <v>34377.89</v>
      </c>
      <c r="P694" s="51">
        <f t="shared" si="10"/>
        <v>231716.06680000125</v>
      </c>
      <c r="Q694" s="51">
        <f>ABS(Table_7[[#This Row],[列1]]-Table_7[[#This Row],[Listing Price (USD)]])/Table_7[[#This Row],[Listing Price (USD)]]</f>
        <v>0.47896005616723314</v>
      </c>
      <c r="R694" s="51">
        <f>(Table_7[[#This Row],[列2]]+Q1661)/2</f>
        <v>0.42676352938203088</v>
      </c>
      <c r="S694" s="71"/>
    </row>
    <row r="695" spans="1:19" hidden="1" x14ac:dyDescent="0.45">
      <c r="A695" s="1" t="s">
        <v>21</v>
      </c>
      <c r="B695" s="2" t="s">
        <v>32</v>
      </c>
      <c r="C695" s="19">
        <v>40</v>
      </c>
      <c r="D695" s="3" t="s">
        <v>460</v>
      </c>
      <c r="E695" s="2" t="s">
        <v>31</v>
      </c>
      <c r="F695" s="57">
        <v>180990</v>
      </c>
      <c r="G695" s="19">
        <v>2016</v>
      </c>
      <c r="H695" s="45">
        <v>3.96</v>
      </c>
      <c r="I695" s="45">
        <v>2.0499999999999998</v>
      </c>
      <c r="J695" s="45">
        <v>8680</v>
      </c>
      <c r="K695" s="46">
        <v>881.99396599999989</v>
      </c>
      <c r="L695" s="45">
        <v>208</v>
      </c>
      <c r="M695" s="27">
        <v>3889.6688952996215</v>
      </c>
      <c r="N695" s="27">
        <v>33570.800000000003</v>
      </c>
      <c r="O695" s="27">
        <v>34377.89</v>
      </c>
      <c r="P695" s="51">
        <f t="shared" si="10"/>
        <v>257611.47280000075</v>
      </c>
      <c r="Q695" s="51">
        <f>ABS(Table_7[[#This Row],[列1]]-Table_7[[#This Row],[Listing Price (USD)]])/Table_7[[#This Row],[Listing Price (USD)]]</f>
        <v>0.42334644344991845</v>
      </c>
      <c r="R695" s="51">
        <f>(Table_7[[#This Row],[列2]]+Q1662)/2</f>
        <v>0.26364637821775383</v>
      </c>
      <c r="S695" s="71"/>
    </row>
    <row r="696" spans="1:19" hidden="1" x14ac:dyDescent="0.45">
      <c r="A696" s="1" t="s">
        <v>21</v>
      </c>
      <c r="B696" s="2" t="s">
        <v>32</v>
      </c>
      <c r="C696" s="19">
        <v>40</v>
      </c>
      <c r="D696" s="3" t="s">
        <v>460</v>
      </c>
      <c r="E696" s="2" t="s">
        <v>31</v>
      </c>
      <c r="F696" s="57">
        <v>185849</v>
      </c>
      <c r="G696" s="19">
        <v>2017</v>
      </c>
      <c r="H696" s="45">
        <v>3.96</v>
      </c>
      <c r="I696" s="45">
        <v>2.0499999999999998</v>
      </c>
      <c r="J696" s="45">
        <v>8680</v>
      </c>
      <c r="K696" s="46">
        <v>881.99396599999989</v>
      </c>
      <c r="L696" s="45">
        <v>208</v>
      </c>
      <c r="M696" s="27">
        <v>3889.6688952996215</v>
      </c>
      <c r="N696" s="27">
        <v>33570.800000000003</v>
      </c>
      <c r="O696" s="27">
        <v>34377.89</v>
      </c>
      <c r="P696" s="51">
        <f t="shared" si="10"/>
        <v>270559.17579999863</v>
      </c>
      <c r="Q696" s="51">
        <f>ABS(Table_7[[#This Row],[列1]]-Table_7[[#This Row],[Listing Price (USD)]])/Table_7[[#This Row],[Listing Price (USD)]]</f>
        <v>0.45580108475159203</v>
      </c>
      <c r="R696" s="51">
        <f>(Table_7[[#This Row],[列2]]+Q1663)/2</f>
        <v>0.27735465039812779</v>
      </c>
      <c r="S696" s="71"/>
    </row>
    <row r="697" spans="1:19" hidden="1" x14ac:dyDescent="0.45">
      <c r="A697" s="1" t="s">
        <v>21</v>
      </c>
      <c r="B697" s="2" t="s">
        <v>32</v>
      </c>
      <c r="C697" s="19">
        <v>40</v>
      </c>
      <c r="D697" s="3" t="s">
        <v>460</v>
      </c>
      <c r="E697" s="2" t="s">
        <v>31</v>
      </c>
      <c r="F697" s="57">
        <v>205256</v>
      </c>
      <c r="G697" s="19">
        <v>2018</v>
      </c>
      <c r="H697" s="45">
        <v>3.96</v>
      </c>
      <c r="I697" s="45">
        <v>2.0499999999999998</v>
      </c>
      <c r="J697" s="45">
        <v>8680</v>
      </c>
      <c r="K697" s="46">
        <v>881.99396599999989</v>
      </c>
      <c r="L697" s="45">
        <v>208</v>
      </c>
      <c r="M697" s="27">
        <v>3889.6688952996215</v>
      </c>
      <c r="N697" s="27">
        <v>33570.800000000003</v>
      </c>
      <c r="O697" s="27">
        <v>34377.89</v>
      </c>
      <c r="P697" s="51">
        <f t="shared" si="10"/>
        <v>283506.87880000024</v>
      </c>
      <c r="Q697" s="51">
        <f>ABS(Table_7[[#This Row],[列1]]-Table_7[[#This Row],[Listing Price (USD)]])/Table_7[[#This Row],[Listing Price (USD)]]</f>
        <v>0.38123552441828856</v>
      </c>
      <c r="R697" s="51">
        <f>(Table_7[[#This Row],[列2]]+Q1664)/2</f>
        <v>0.41471014453472976</v>
      </c>
      <c r="S697" s="71"/>
    </row>
    <row r="698" spans="1:19" hidden="1" x14ac:dyDescent="0.45">
      <c r="A698" s="1" t="s">
        <v>21</v>
      </c>
      <c r="B698" s="2" t="s">
        <v>32</v>
      </c>
      <c r="C698" s="19">
        <v>40</v>
      </c>
      <c r="D698" s="3" t="s">
        <v>460</v>
      </c>
      <c r="E698" s="2" t="s">
        <v>31</v>
      </c>
      <c r="F698" s="57">
        <v>200425</v>
      </c>
      <c r="G698" s="19">
        <v>2018</v>
      </c>
      <c r="H698" s="45">
        <v>3.96</v>
      </c>
      <c r="I698" s="45">
        <v>2.0499999999999998</v>
      </c>
      <c r="J698" s="45">
        <v>8680</v>
      </c>
      <c r="K698" s="46">
        <v>881.99396599999989</v>
      </c>
      <c r="L698" s="45">
        <v>208</v>
      </c>
      <c r="M698" s="27">
        <v>3889.6688952996215</v>
      </c>
      <c r="N698" s="27">
        <v>33570.800000000003</v>
      </c>
      <c r="O698" s="27">
        <v>34377.89</v>
      </c>
      <c r="P698" s="51">
        <f t="shared" si="10"/>
        <v>283506.87880000024</v>
      </c>
      <c r="Q698" s="51">
        <f>ABS(Table_7[[#This Row],[列1]]-Table_7[[#This Row],[Listing Price (USD)]])/Table_7[[#This Row],[Listing Price (USD)]]</f>
        <v>0.41452852089310332</v>
      </c>
      <c r="R698" s="51">
        <f>(Table_7[[#This Row],[列2]]+Q1665)/2</f>
        <v>0.2258857948358777</v>
      </c>
      <c r="S698" s="71"/>
    </row>
    <row r="699" spans="1:19" hidden="1" x14ac:dyDescent="0.45">
      <c r="A699" s="1" t="s">
        <v>21</v>
      </c>
      <c r="B699" s="2" t="s">
        <v>32</v>
      </c>
      <c r="C699" s="19">
        <v>40</v>
      </c>
      <c r="D699" s="3" t="s">
        <v>460</v>
      </c>
      <c r="E699" s="2" t="s">
        <v>31</v>
      </c>
      <c r="F699" s="57">
        <v>205284</v>
      </c>
      <c r="G699" s="19">
        <v>2019</v>
      </c>
      <c r="H699" s="45">
        <v>3.96</v>
      </c>
      <c r="I699" s="45">
        <v>2.0499999999999998</v>
      </c>
      <c r="J699" s="45">
        <v>8680</v>
      </c>
      <c r="K699" s="46">
        <v>881.99396599999989</v>
      </c>
      <c r="L699" s="45">
        <v>208</v>
      </c>
      <c r="M699" s="27">
        <v>3889.6688952996215</v>
      </c>
      <c r="N699" s="27">
        <v>33570.800000000003</v>
      </c>
      <c r="O699" s="27">
        <v>34377.89</v>
      </c>
      <c r="P699" s="51">
        <f t="shared" si="10"/>
        <v>296454.58180000185</v>
      </c>
      <c r="Q699" s="51">
        <f>ABS(Table_7[[#This Row],[列1]]-Table_7[[#This Row],[Listing Price (USD)]])/Table_7[[#This Row],[Listing Price (USD)]]</f>
        <v>0.44411927768360832</v>
      </c>
      <c r="R699" s="51">
        <f>(Table_7[[#This Row],[列2]]+Q1666)/2</f>
        <v>0.42261680460499917</v>
      </c>
      <c r="S699" s="71"/>
    </row>
    <row r="700" spans="1:19" hidden="1" x14ac:dyDescent="0.45">
      <c r="A700" s="1" t="s">
        <v>21</v>
      </c>
      <c r="B700" s="2" t="s">
        <v>32</v>
      </c>
      <c r="C700" s="19">
        <v>40</v>
      </c>
      <c r="D700" s="3" t="s">
        <v>460</v>
      </c>
      <c r="E700" s="2" t="s">
        <v>25</v>
      </c>
      <c r="F700" s="57">
        <v>148193</v>
      </c>
      <c r="G700" s="19">
        <v>2014</v>
      </c>
      <c r="H700" s="45">
        <v>3.96</v>
      </c>
      <c r="I700" s="45">
        <v>2.0499999999999998</v>
      </c>
      <c r="J700" s="45">
        <v>8680</v>
      </c>
      <c r="K700" s="46">
        <v>881.99396599999989</v>
      </c>
      <c r="L700" s="45">
        <v>208</v>
      </c>
      <c r="M700" s="27">
        <v>188.92599593680674</v>
      </c>
      <c r="N700" s="27">
        <v>16779.7</v>
      </c>
      <c r="O700" s="27">
        <v>1073.48</v>
      </c>
      <c r="P700" s="51">
        <f t="shared" si="10"/>
        <v>200551.78519999905</v>
      </c>
      <c r="Q700" s="51">
        <f>ABS(Table_7[[#This Row],[列1]]-Table_7[[#This Row],[Listing Price (USD)]])/Table_7[[#This Row],[Listing Price (USD)]]</f>
        <v>0.35331483403398983</v>
      </c>
      <c r="R700" s="51">
        <f>(Table_7[[#This Row],[列2]]+Q1667)/2</f>
        <v>0.40164555163238219</v>
      </c>
      <c r="S700" s="71"/>
    </row>
    <row r="701" spans="1:19" hidden="1" x14ac:dyDescent="0.45">
      <c r="A701" s="1" t="s">
        <v>21</v>
      </c>
      <c r="B701" s="2" t="s">
        <v>32</v>
      </c>
      <c r="C701" s="19">
        <v>40</v>
      </c>
      <c r="D701" s="3" t="s">
        <v>460</v>
      </c>
      <c r="E701" s="2" t="s">
        <v>25</v>
      </c>
      <c r="F701" s="57">
        <v>128791</v>
      </c>
      <c r="G701" s="19">
        <v>2015</v>
      </c>
      <c r="H701" s="45">
        <v>3.96</v>
      </c>
      <c r="I701" s="45">
        <v>2.0499999999999998</v>
      </c>
      <c r="J701" s="45">
        <v>8680</v>
      </c>
      <c r="K701" s="46">
        <v>881.99396599999989</v>
      </c>
      <c r="L701" s="45">
        <v>208</v>
      </c>
      <c r="M701" s="27">
        <v>188.92599593680674</v>
      </c>
      <c r="N701" s="27">
        <v>16779.7</v>
      </c>
      <c r="O701" s="27">
        <v>1073.48</v>
      </c>
      <c r="P701" s="51">
        <f t="shared" si="10"/>
        <v>213499.48819999694</v>
      </c>
      <c r="Q701" s="51">
        <f>ABS(Table_7[[#This Row],[列1]]-Table_7[[#This Row],[Listing Price (USD)]])/Table_7[[#This Row],[Listing Price (USD)]]</f>
        <v>0.65772055656060546</v>
      </c>
      <c r="R701" s="51">
        <f>(Table_7[[#This Row],[列2]]+Q1668)/2</f>
        <v>0.32994881186681679</v>
      </c>
      <c r="S701" s="71"/>
    </row>
    <row r="702" spans="1:19" hidden="1" x14ac:dyDescent="0.45">
      <c r="A702" s="1" t="s">
        <v>21</v>
      </c>
      <c r="B702" s="2" t="s">
        <v>32</v>
      </c>
      <c r="C702" s="19">
        <v>40</v>
      </c>
      <c r="D702" s="3" t="s">
        <v>460</v>
      </c>
      <c r="E702" s="2" t="s">
        <v>35</v>
      </c>
      <c r="F702" s="57">
        <v>180990</v>
      </c>
      <c r="G702" s="19">
        <v>2014</v>
      </c>
      <c r="H702" s="45">
        <v>3.96</v>
      </c>
      <c r="I702" s="45">
        <v>2.0499999999999998</v>
      </c>
      <c r="J702" s="45">
        <v>8680</v>
      </c>
      <c r="K702" s="46">
        <v>881.99396599999989</v>
      </c>
      <c r="L702" s="45">
        <v>208</v>
      </c>
      <c r="M702" s="27">
        <v>1896.7553015181375</v>
      </c>
      <c r="N702" s="27">
        <v>24592.6</v>
      </c>
      <c r="O702" s="27">
        <v>42421.33</v>
      </c>
      <c r="P702" s="51">
        <f t="shared" si="10"/>
        <v>215052.52760000079</v>
      </c>
      <c r="Q702" s="51">
        <f>ABS(Table_7[[#This Row],[列1]]-Table_7[[#This Row],[Listing Price (USD)]])/Table_7[[#This Row],[Listing Price (USD)]]</f>
        <v>0.18820115807503612</v>
      </c>
      <c r="R702" s="51">
        <f>(Table_7[[#This Row],[列2]]+Q1669)/2</f>
        <v>0.12293315054924255</v>
      </c>
      <c r="S702" s="71"/>
    </row>
    <row r="703" spans="1:19" hidden="1" x14ac:dyDescent="0.45">
      <c r="A703" s="1" t="s">
        <v>21</v>
      </c>
      <c r="B703" s="2" t="s">
        <v>32</v>
      </c>
      <c r="C703" s="19">
        <v>40</v>
      </c>
      <c r="D703" s="3" t="s">
        <v>460</v>
      </c>
      <c r="E703" s="2" t="s">
        <v>35</v>
      </c>
      <c r="F703" s="57">
        <v>160340</v>
      </c>
      <c r="G703" s="19">
        <v>2014</v>
      </c>
      <c r="H703" s="45">
        <v>3.96</v>
      </c>
      <c r="I703" s="45">
        <v>2.0499999999999998</v>
      </c>
      <c r="J703" s="45">
        <v>8680</v>
      </c>
      <c r="K703" s="46">
        <v>881.99396599999989</v>
      </c>
      <c r="L703" s="45">
        <v>208</v>
      </c>
      <c r="M703" s="27">
        <v>1896.7553015181375</v>
      </c>
      <c r="N703" s="27">
        <v>24592.6</v>
      </c>
      <c r="O703" s="27">
        <v>42421.33</v>
      </c>
      <c r="P703" s="51">
        <f t="shared" si="10"/>
        <v>215052.52760000079</v>
      </c>
      <c r="Q703" s="51">
        <f>ABS(Table_7[[#This Row],[列1]]-Table_7[[#This Row],[Listing Price (USD)]])/Table_7[[#This Row],[Listing Price (USD)]]</f>
        <v>0.34122818760135204</v>
      </c>
      <c r="R703" s="51">
        <f>(Table_7[[#This Row],[列2]]+Q1670)/2</f>
        <v>0.19946865327845231</v>
      </c>
      <c r="S703" s="71"/>
    </row>
    <row r="704" spans="1:19" hidden="1" x14ac:dyDescent="0.45">
      <c r="A704" s="1" t="s">
        <v>21</v>
      </c>
      <c r="B704" s="2" t="s">
        <v>32</v>
      </c>
      <c r="C704" s="19">
        <v>40</v>
      </c>
      <c r="D704" s="3" t="s">
        <v>460</v>
      </c>
      <c r="E704" s="2" t="s">
        <v>35</v>
      </c>
      <c r="F704" s="57">
        <v>157889</v>
      </c>
      <c r="G704" s="19">
        <v>2014</v>
      </c>
      <c r="H704" s="45">
        <v>3.96</v>
      </c>
      <c r="I704" s="45">
        <v>2.0499999999999998</v>
      </c>
      <c r="J704" s="45">
        <v>8680</v>
      </c>
      <c r="K704" s="46">
        <v>881.99396599999989</v>
      </c>
      <c r="L704" s="45">
        <v>208</v>
      </c>
      <c r="M704" s="27">
        <v>1896.7553015181375</v>
      </c>
      <c r="N704" s="27">
        <v>24592.6</v>
      </c>
      <c r="O704" s="27">
        <v>42421.33</v>
      </c>
      <c r="P704" s="51">
        <f t="shared" si="10"/>
        <v>215052.52760000079</v>
      </c>
      <c r="Q704" s="51">
        <f>ABS(Table_7[[#This Row],[列1]]-Table_7[[#This Row],[Listing Price (USD)]])/Table_7[[#This Row],[Listing Price (USD)]]</f>
        <v>0.36204882924080073</v>
      </c>
      <c r="R704" s="51">
        <f>(Table_7[[#This Row],[列2]]+Q1671)/2</f>
        <v>0.24106531908814155</v>
      </c>
      <c r="S704" s="71"/>
    </row>
    <row r="705" spans="1:19" hidden="1" x14ac:dyDescent="0.45">
      <c r="A705" s="1" t="s">
        <v>21</v>
      </c>
      <c r="B705" s="2" t="s">
        <v>32</v>
      </c>
      <c r="C705" s="19">
        <v>40</v>
      </c>
      <c r="D705" s="3" t="s">
        <v>460</v>
      </c>
      <c r="E705" s="2" t="s">
        <v>15</v>
      </c>
      <c r="F705" s="57">
        <v>205256</v>
      </c>
      <c r="G705" s="19">
        <v>2016</v>
      </c>
      <c r="H705" s="45">
        <v>3.96</v>
      </c>
      <c r="I705" s="45">
        <v>2.0499999999999998</v>
      </c>
      <c r="J705" s="45">
        <v>8680</v>
      </c>
      <c r="K705" s="46">
        <v>881.99396599999989</v>
      </c>
      <c r="L705" s="45">
        <v>208</v>
      </c>
      <c r="M705" s="27">
        <v>1276.9626856482525</v>
      </c>
      <c r="N705" s="27">
        <v>21333.9</v>
      </c>
      <c r="O705" s="27">
        <v>4753.54</v>
      </c>
      <c r="P705" s="51">
        <f t="shared" si="10"/>
        <v>234899.78640000074</v>
      </c>
      <c r="Q705" s="51">
        <f>ABS(Table_7[[#This Row],[列1]]-Table_7[[#This Row],[Listing Price (USD)]])/Table_7[[#This Row],[Listing Price (USD)]]</f>
        <v>0.14442348287017548</v>
      </c>
      <c r="R705" s="51">
        <f>(Table_7[[#This Row],[列2]]+Q1672)/2</f>
        <v>0.15425111352076804</v>
      </c>
      <c r="S705" s="71"/>
    </row>
    <row r="706" spans="1:19" hidden="1" x14ac:dyDescent="0.45">
      <c r="A706" s="1" t="s">
        <v>189</v>
      </c>
      <c r="B706" s="2" t="s">
        <v>190</v>
      </c>
      <c r="C706" s="19">
        <v>40</v>
      </c>
      <c r="D706" s="3" t="s">
        <v>460</v>
      </c>
      <c r="E706" s="2" t="s">
        <v>3</v>
      </c>
      <c r="F706" s="57">
        <v>94746</v>
      </c>
      <c r="G706" s="19">
        <v>2005</v>
      </c>
      <c r="H706" s="45">
        <v>13.25</v>
      </c>
      <c r="I706" s="45">
        <v>6.5</v>
      </c>
      <c r="J706" s="45">
        <v>8800</v>
      </c>
      <c r="K706" s="45">
        <v>927</v>
      </c>
      <c r="L706" s="45">
        <v>136</v>
      </c>
      <c r="M706" s="27">
        <v>2639.0087016482562</v>
      </c>
      <c r="N706" s="27">
        <v>30468.7</v>
      </c>
      <c r="O706" s="27">
        <v>62827.83</v>
      </c>
      <c r="P706" s="51">
        <f t="shared" ref="P706:P769" si="11">J706*22.739+12947.703*G706+1.856*N706-26169390+64750.3</f>
        <v>112157.92220000103</v>
      </c>
      <c r="Q706" s="51">
        <f>ABS(Table_7[[#This Row],[列1]]-Table_7[[#This Row],[Listing Price (USD)]])/Table_7[[#This Row],[Listing Price (USD)]]</f>
        <v>0.18377474721889087</v>
      </c>
      <c r="R706" s="51">
        <f>(Table_7[[#This Row],[列2]]+Q1673)/2</f>
        <v>0.19024844703397911</v>
      </c>
      <c r="S706" s="71"/>
    </row>
    <row r="707" spans="1:19" hidden="1" x14ac:dyDescent="0.45">
      <c r="A707" s="1" t="s">
        <v>189</v>
      </c>
      <c r="B707" s="2" t="s">
        <v>190</v>
      </c>
      <c r="C707" s="19">
        <v>40</v>
      </c>
      <c r="D707" s="3" t="s">
        <v>460</v>
      </c>
      <c r="E707" s="2" t="s">
        <v>25</v>
      </c>
      <c r="F707" s="57">
        <v>94733</v>
      </c>
      <c r="G707" s="19">
        <v>2006</v>
      </c>
      <c r="H707" s="45">
        <v>13.25</v>
      </c>
      <c r="I707" s="45">
        <v>6.5</v>
      </c>
      <c r="J707" s="45">
        <v>8800</v>
      </c>
      <c r="K707" s="45">
        <v>779</v>
      </c>
      <c r="L707" s="45">
        <v>193</v>
      </c>
      <c r="M707" s="27">
        <v>188.92599593680674</v>
      </c>
      <c r="N707" s="27">
        <v>16779.7</v>
      </c>
      <c r="O707" s="27">
        <v>1073.48</v>
      </c>
      <c r="P707" s="51">
        <f t="shared" si="11"/>
        <v>99698.84119999707</v>
      </c>
      <c r="Q707" s="51">
        <f>ABS(Table_7[[#This Row],[列1]]-Table_7[[#This Row],[Listing Price (USD)]])/Table_7[[#This Row],[Listing Price (USD)]]</f>
        <v>5.2419338562032979E-2</v>
      </c>
      <c r="R707" s="51">
        <f>(Table_7[[#This Row],[列2]]+Q1674)/2</f>
        <v>0.12465238487268487</v>
      </c>
      <c r="S707" s="71"/>
    </row>
    <row r="708" spans="1:19" hidden="1" x14ac:dyDescent="0.45">
      <c r="A708" s="1" t="s">
        <v>189</v>
      </c>
      <c r="B708" s="2" t="s">
        <v>191</v>
      </c>
      <c r="C708" s="19">
        <v>40</v>
      </c>
      <c r="D708" s="3" t="s">
        <v>460</v>
      </c>
      <c r="E708" s="2" t="s">
        <v>3</v>
      </c>
      <c r="F708" s="57">
        <v>96555</v>
      </c>
      <c r="G708" s="19">
        <v>2005</v>
      </c>
      <c r="H708" s="45">
        <v>13.25</v>
      </c>
      <c r="I708" s="45">
        <v>6.5</v>
      </c>
      <c r="J708" s="45">
        <v>8800</v>
      </c>
      <c r="K708" s="45">
        <v>779</v>
      </c>
      <c r="L708" s="45">
        <v>193</v>
      </c>
      <c r="M708" s="27">
        <v>2639.0087016482562</v>
      </c>
      <c r="N708" s="27">
        <v>30468.7</v>
      </c>
      <c r="O708" s="27">
        <v>62827.83</v>
      </c>
      <c r="P708" s="51">
        <f t="shared" si="11"/>
        <v>112157.92220000103</v>
      </c>
      <c r="Q708" s="51">
        <f>ABS(Table_7[[#This Row],[列1]]-Table_7[[#This Row],[Listing Price (USD)]])/Table_7[[#This Row],[Listing Price (USD)]]</f>
        <v>0.16159621148569245</v>
      </c>
      <c r="R708" s="51">
        <f>(Table_7[[#This Row],[列2]]+Q1675)/2</f>
        <v>0.1877879133079377</v>
      </c>
      <c r="S708" s="71"/>
    </row>
    <row r="709" spans="1:19" hidden="1" x14ac:dyDescent="0.45">
      <c r="A709" s="1" t="s">
        <v>189</v>
      </c>
      <c r="B709" s="2" t="s">
        <v>191</v>
      </c>
      <c r="C709" s="19">
        <v>40</v>
      </c>
      <c r="D709" s="3" t="s">
        <v>460</v>
      </c>
      <c r="E709" s="2" t="s">
        <v>25</v>
      </c>
      <c r="F709" s="57">
        <v>95948</v>
      </c>
      <c r="G709" s="19">
        <v>2006</v>
      </c>
      <c r="H709" s="45">
        <v>13.25</v>
      </c>
      <c r="I709" s="45">
        <v>6.5</v>
      </c>
      <c r="J709" s="45">
        <v>8800</v>
      </c>
      <c r="K709" s="45">
        <v>779</v>
      </c>
      <c r="L709" s="45">
        <v>193</v>
      </c>
      <c r="M709" s="27">
        <v>188.92599593680674</v>
      </c>
      <c r="N709" s="27">
        <v>16779.7</v>
      </c>
      <c r="O709" s="27">
        <v>1073.48</v>
      </c>
      <c r="P709" s="51">
        <f t="shared" si="11"/>
        <v>99698.84119999707</v>
      </c>
      <c r="Q709" s="51">
        <f>ABS(Table_7[[#This Row],[列1]]-Table_7[[#This Row],[Listing Price (USD)]])/Table_7[[#This Row],[Listing Price (USD)]]</f>
        <v>3.909243757032007E-2</v>
      </c>
      <c r="R709" s="51">
        <f>(Table_7[[#This Row],[列2]]+Q1676)/2</f>
        <v>3.7681898146605587E-2</v>
      </c>
      <c r="S709" s="71"/>
    </row>
    <row r="710" spans="1:19" hidden="1" x14ac:dyDescent="0.45">
      <c r="A710" s="1" t="s">
        <v>189</v>
      </c>
      <c r="B710" s="3" t="s">
        <v>191</v>
      </c>
      <c r="C710" s="19">
        <v>40</v>
      </c>
      <c r="D710" s="3" t="s">
        <v>459</v>
      </c>
      <c r="E710" s="2" t="s">
        <v>464</v>
      </c>
      <c r="F710" s="57">
        <v>132000</v>
      </c>
      <c r="G710" s="19">
        <v>2005</v>
      </c>
      <c r="H710" s="45">
        <v>13.25</v>
      </c>
      <c r="I710" s="45">
        <v>6.5</v>
      </c>
      <c r="J710" s="45">
        <v>8800</v>
      </c>
      <c r="K710" s="45">
        <v>779</v>
      </c>
      <c r="L710" s="45">
        <v>193</v>
      </c>
      <c r="M710" s="27">
        <v>3020.1734000000001</v>
      </c>
      <c r="N710" s="27">
        <v>46802</v>
      </c>
      <c r="O710" s="27">
        <v>122950</v>
      </c>
      <c r="P710" s="51">
        <f t="shared" si="11"/>
        <v>142472.52699999808</v>
      </c>
      <c r="Q710" s="51">
        <f>ABS(Table_7[[#This Row],[列1]]-Table_7[[#This Row],[Listing Price (USD)]])/Table_7[[#This Row],[Listing Price (USD)]]</f>
        <v>7.9337325757561222E-2</v>
      </c>
      <c r="R710" s="51">
        <f>(Table_7[[#This Row],[列2]]+Q1677)/2</f>
        <v>0.12738742890099691</v>
      </c>
      <c r="S710" s="71"/>
    </row>
    <row r="711" spans="1:19" hidden="1" x14ac:dyDescent="0.45">
      <c r="A711" s="1" t="s">
        <v>189</v>
      </c>
      <c r="B711" s="3" t="s">
        <v>191</v>
      </c>
      <c r="C711" s="19">
        <v>40</v>
      </c>
      <c r="D711" s="3" t="s">
        <v>459</v>
      </c>
      <c r="E711" s="2" t="s">
        <v>464</v>
      </c>
      <c r="F711" s="57">
        <v>120000</v>
      </c>
      <c r="G711" s="19">
        <v>2008</v>
      </c>
      <c r="H711" s="45">
        <v>13.25</v>
      </c>
      <c r="I711" s="45">
        <v>6.5</v>
      </c>
      <c r="J711" s="45">
        <v>8800</v>
      </c>
      <c r="K711" s="45">
        <v>779</v>
      </c>
      <c r="L711" s="45">
        <v>193</v>
      </c>
      <c r="M711" s="27">
        <v>3020.1734000000001</v>
      </c>
      <c r="N711" s="27">
        <v>46802</v>
      </c>
      <c r="O711" s="27">
        <v>122950</v>
      </c>
      <c r="P711" s="51">
        <f t="shared" si="11"/>
        <v>181315.63599999546</v>
      </c>
      <c r="Q711" s="51">
        <f>ABS(Table_7[[#This Row],[列1]]-Table_7[[#This Row],[Listing Price (USD)]])/Table_7[[#This Row],[Listing Price (USD)]]</f>
        <v>0.51096363333329553</v>
      </c>
      <c r="R711" s="51">
        <f>(Table_7[[#This Row],[列2]]+Q1678)/2</f>
        <v>0.39505828830901579</v>
      </c>
      <c r="S711" s="71"/>
    </row>
    <row r="712" spans="1:19" hidden="1" x14ac:dyDescent="0.45">
      <c r="A712" s="1" t="s">
        <v>189</v>
      </c>
      <c r="B712" s="3" t="s">
        <v>191</v>
      </c>
      <c r="C712" s="19">
        <v>40</v>
      </c>
      <c r="D712" s="3" t="s">
        <v>459</v>
      </c>
      <c r="E712" s="2" t="s">
        <v>464</v>
      </c>
      <c r="F712" s="57">
        <v>120000</v>
      </c>
      <c r="G712" s="19">
        <v>2009</v>
      </c>
      <c r="H712" s="45">
        <v>13.25</v>
      </c>
      <c r="I712" s="45">
        <v>6.5</v>
      </c>
      <c r="J712" s="45">
        <v>8800</v>
      </c>
      <c r="K712" s="45">
        <v>779</v>
      </c>
      <c r="L712" s="45">
        <v>193</v>
      </c>
      <c r="M712" s="27">
        <v>3020.1734000000001</v>
      </c>
      <c r="N712" s="27">
        <v>46802</v>
      </c>
      <c r="O712" s="27">
        <v>122950</v>
      </c>
      <c r="P712" s="51">
        <f t="shared" si="11"/>
        <v>194263.33899999707</v>
      </c>
      <c r="Q712" s="51">
        <f>ABS(Table_7[[#This Row],[列1]]-Table_7[[#This Row],[Listing Price (USD)]])/Table_7[[#This Row],[Listing Price (USD)]]</f>
        <v>0.6188611583333089</v>
      </c>
      <c r="R712" s="51">
        <f>(Table_7[[#This Row],[列2]]+Q1679)/2</f>
        <v>0.43607204612290756</v>
      </c>
      <c r="S712" s="71"/>
    </row>
    <row r="713" spans="1:19" hidden="1" x14ac:dyDescent="0.45">
      <c r="A713" s="1" t="s">
        <v>189</v>
      </c>
      <c r="B713" s="3" t="s">
        <v>191</v>
      </c>
      <c r="C713" s="19">
        <v>40</v>
      </c>
      <c r="D713" s="3" t="s">
        <v>459</v>
      </c>
      <c r="E713" s="2" t="s">
        <v>319</v>
      </c>
      <c r="F713" s="57">
        <v>135000</v>
      </c>
      <c r="G713" s="19">
        <v>2008</v>
      </c>
      <c r="H713" s="45">
        <v>13.25</v>
      </c>
      <c r="I713" s="45">
        <v>6.5</v>
      </c>
      <c r="J713" s="45">
        <v>8800</v>
      </c>
      <c r="K713" s="45">
        <v>779</v>
      </c>
      <c r="L713" s="45">
        <v>193</v>
      </c>
      <c r="M713" s="27">
        <v>1116.7267999999999</v>
      </c>
      <c r="N713" s="27">
        <v>44269</v>
      </c>
      <c r="O713" s="27">
        <v>61343.7</v>
      </c>
      <c r="P713" s="51">
        <f t="shared" si="11"/>
        <v>176614.38799999579</v>
      </c>
      <c r="Q713" s="51">
        <f>ABS(Table_7[[#This Row],[列1]]-Table_7[[#This Row],[Listing Price (USD)]])/Table_7[[#This Row],[Listing Price (USD)]]</f>
        <v>0.3082547259258947</v>
      </c>
      <c r="R713" s="51">
        <f>(Table_7[[#This Row],[列2]]+Q1680)/2</f>
        <v>0.32819100956158959</v>
      </c>
      <c r="S713" s="71"/>
    </row>
    <row r="714" spans="1:19" hidden="1" x14ac:dyDescent="0.45">
      <c r="A714" s="1" t="s">
        <v>189</v>
      </c>
      <c r="B714" s="3" t="s">
        <v>191</v>
      </c>
      <c r="C714" s="19">
        <v>40</v>
      </c>
      <c r="D714" s="3" t="s">
        <v>459</v>
      </c>
      <c r="E714" s="2" t="s">
        <v>319</v>
      </c>
      <c r="F714" s="57">
        <v>150000</v>
      </c>
      <c r="G714" s="19">
        <v>2009</v>
      </c>
      <c r="H714" s="45">
        <v>13.25</v>
      </c>
      <c r="I714" s="45">
        <v>6.5</v>
      </c>
      <c r="J714" s="45">
        <v>8800</v>
      </c>
      <c r="K714" s="45">
        <v>779</v>
      </c>
      <c r="L714" s="45">
        <v>193</v>
      </c>
      <c r="M714" s="27">
        <v>1116.7267999999999</v>
      </c>
      <c r="N714" s="27">
        <v>44269</v>
      </c>
      <c r="O714" s="27">
        <v>61343.7</v>
      </c>
      <c r="P714" s="51">
        <f t="shared" si="11"/>
        <v>189562.0909999974</v>
      </c>
      <c r="Q714" s="51">
        <f>ABS(Table_7[[#This Row],[列1]]-Table_7[[#This Row],[Listing Price (USD)]])/Table_7[[#This Row],[Listing Price (USD)]]</f>
        <v>0.26374727333331599</v>
      </c>
      <c r="R714" s="51">
        <f>(Table_7[[#This Row],[列2]]+Q1681)/2</f>
        <v>0.19267824861963767</v>
      </c>
      <c r="S714" s="71"/>
    </row>
    <row r="715" spans="1:19" hidden="1" x14ac:dyDescent="0.45">
      <c r="A715" s="1" t="s">
        <v>189</v>
      </c>
      <c r="B715" s="3" t="s">
        <v>191</v>
      </c>
      <c r="C715" s="19">
        <v>40</v>
      </c>
      <c r="D715" s="3" t="s">
        <v>459</v>
      </c>
      <c r="E715" s="2" t="s">
        <v>506</v>
      </c>
      <c r="F715" s="57">
        <v>124900</v>
      </c>
      <c r="G715" s="19">
        <v>2005</v>
      </c>
      <c r="H715" s="45">
        <v>13.25</v>
      </c>
      <c r="I715" s="45">
        <v>6.5</v>
      </c>
      <c r="J715" s="45">
        <v>8800</v>
      </c>
      <c r="K715" s="45">
        <v>779</v>
      </c>
      <c r="L715" s="45">
        <v>193</v>
      </c>
      <c r="M715" s="27">
        <v>520.10530000000006</v>
      </c>
      <c r="N715" s="27">
        <v>40922</v>
      </c>
      <c r="O715" s="27">
        <v>17669.32</v>
      </c>
      <c r="P715" s="51">
        <f t="shared" si="11"/>
        <v>131559.24700000061</v>
      </c>
      <c r="Q715" s="51">
        <f>ABS(Table_7[[#This Row],[列1]]-Table_7[[#This Row],[Listing Price (USD)]])/Table_7[[#This Row],[Listing Price (USD)]]</f>
        <v>5.3316629303447674E-2</v>
      </c>
      <c r="R715" s="51">
        <f>(Table_7[[#This Row],[列2]]+Q1682)/2</f>
        <v>2.9653496738623907E-2</v>
      </c>
      <c r="S715" s="71"/>
    </row>
    <row r="716" spans="1:19" hidden="1" x14ac:dyDescent="0.45">
      <c r="A716" s="1" t="s">
        <v>189</v>
      </c>
      <c r="B716" s="3" t="s">
        <v>191</v>
      </c>
      <c r="C716" s="19">
        <v>40</v>
      </c>
      <c r="D716" s="3" t="s">
        <v>459</v>
      </c>
      <c r="E716" s="2" t="s">
        <v>482</v>
      </c>
      <c r="F716" s="57">
        <v>139000</v>
      </c>
      <c r="G716" s="19">
        <v>2006</v>
      </c>
      <c r="H716" s="45">
        <v>13.25</v>
      </c>
      <c r="I716" s="45">
        <v>6.5</v>
      </c>
      <c r="J716" s="45">
        <v>8800</v>
      </c>
      <c r="K716" s="45">
        <v>779</v>
      </c>
      <c r="L716" s="45">
        <v>193</v>
      </c>
      <c r="M716" s="27">
        <v>1740.8046999999999</v>
      </c>
      <c r="N716" s="27">
        <v>47930</v>
      </c>
      <c r="O716" s="27">
        <v>70426.880000000005</v>
      </c>
      <c r="P716" s="51">
        <f t="shared" si="11"/>
        <v>157513.79799999594</v>
      </c>
      <c r="Q716" s="51">
        <f>ABS(Table_7[[#This Row],[列1]]-Table_7[[#This Row],[Listing Price (USD)]])/Table_7[[#This Row],[Listing Price (USD)]]</f>
        <v>0.13319279136687723</v>
      </c>
      <c r="R716" s="51">
        <f>(Table_7[[#This Row],[列2]]+Q1683)/2</f>
        <v>8.7538123873203533E-2</v>
      </c>
      <c r="S716" s="71"/>
    </row>
    <row r="717" spans="1:19" hidden="1" x14ac:dyDescent="0.45">
      <c r="A717" s="1" t="s">
        <v>189</v>
      </c>
      <c r="B717" s="3" t="s">
        <v>191</v>
      </c>
      <c r="C717" s="19">
        <v>40</v>
      </c>
      <c r="D717" s="3" t="s">
        <v>459</v>
      </c>
      <c r="E717" s="2" t="s">
        <v>482</v>
      </c>
      <c r="F717" s="57">
        <v>140294</v>
      </c>
      <c r="G717" s="19">
        <v>2008</v>
      </c>
      <c r="H717" s="45">
        <v>13.25</v>
      </c>
      <c r="I717" s="45">
        <v>6.5</v>
      </c>
      <c r="J717" s="45">
        <v>8800</v>
      </c>
      <c r="K717" s="45">
        <v>779</v>
      </c>
      <c r="L717" s="45">
        <v>193</v>
      </c>
      <c r="M717" s="27">
        <v>1740.8046999999999</v>
      </c>
      <c r="N717" s="27">
        <v>47930</v>
      </c>
      <c r="O717" s="27">
        <v>70426.880000000005</v>
      </c>
      <c r="P717" s="51">
        <f t="shared" si="11"/>
        <v>183409.20399999543</v>
      </c>
      <c r="Q717" s="51">
        <f>ABS(Table_7[[#This Row],[列1]]-Table_7[[#This Row],[Listing Price (USD)]])/Table_7[[#This Row],[Listing Price (USD)]]</f>
        <v>0.30732037007994234</v>
      </c>
      <c r="R717" s="51">
        <f>(Table_7[[#This Row],[列2]]+Q1684)/2</f>
        <v>0.27034734462398113</v>
      </c>
      <c r="S717" s="71"/>
    </row>
    <row r="718" spans="1:19" hidden="1" x14ac:dyDescent="0.45">
      <c r="A718" s="1" t="s">
        <v>189</v>
      </c>
      <c r="B718" s="3" t="s">
        <v>191</v>
      </c>
      <c r="C718" s="19">
        <v>40</v>
      </c>
      <c r="D718" s="3" t="s">
        <v>459</v>
      </c>
      <c r="E718" s="2" t="s">
        <v>483</v>
      </c>
      <c r="F718" s="57">
        <v>149500</v>
      </c>
      <c r="G718" s="19">
        <v>2006</v>
      </c>
      <c r="H718" s="45">
        <v>13.25</v>
      </c>
      <c r="I718" s="45">
        <v>6.5</v>
      </c>
      <c r="J718" s="45">
        <v>8800</v>
      </c>
      <c r="K718" s="45">
        <v>779</v>
      </c>
      <c r="L718" s="45">
        <v>193</v>
      </c>
      <c r="M718" s="27">
        <v>598.91589999999997</v>
      </c>
      <c r="N718" s="27">
        <v>38979</v>
      </c>
      <c r="O718" s="27">
        <v>20630.52</v>
      </c>
      <c r="P718" s="51">
        <f t="shared" si="11"/>
        <v>140900.74199999793</v>
      </c>
      <c r="Q718" s="51">
        <f>ABS(Table_7[[#This Row],[列1]]-Table_7[[#This Row],[Listing Price (USD)]])/Table_7[[#This Row],[Listing Price (USD)]]</f>
        <v>5.7520120401351627E-2</v>
      </c>
      <c r="R718" s="51">
        <f>(Table_7[[#This Row],[列2]]+Q1685)/2</f>
        <v>0.13761806658684475</v>
      </c>
      <c r="S718" s="71"/>
    </row>
    <row r="719" spans="1:19" hidden="1" x14ac:dyDescent="0.45">
      <c r="A719" s="1" t="s">
        <v>189</v>
      </c>
      <c r="B719" s="3" t="s">
        <v>191</v>
      </c>
      <c r="C719" s="19">
        <v>40</v>
      </c>
      <c r="D719" s="3" t="s">
        <v>459</v>
      </c>
      <c r="E719" s="2" t="s">
        <v>511</v>
      </c>
      <c r="F719" s="57">
        <v>149000</v>
      </c>
      <c r="G719" s="19">
        <v>2006</v>
      </c>
      <c r="H719" s="45">
        <v>13.25</v>
      </c>
      <c r="I719" s="45">
        <v>6.5</v>
      </c>
      <c r="J719" s="45">
        <v>8800</v>
      </c>
      <c r="K719" s="45">
        <v>779</v>
      </c>
      <c r="L719" s="45">
        <v>193</v>
      </c>
      <c r="M719" s="27">
        <v>6843.8258999999998</v>
      </c>
      <c r="N719" s="27">
        <v>39666</v>
      </c>
      <c r="O719" s="27">
        <v>23444.84</v>
      </c>
      <c r="P719" s="51">
        <f t="shared" si="11"/>
        <v>142175.81399999856</v>
      </c>
      <c r="Q719" s="51">
        <f>ABS(Table_7[[#This Row],[列1]]-Table_7[[#This Row],[Listing Price (USD)]])/Table_7[[#This Row],[Listing Price (USD)]]</f>
        <v>4.5799906040278136E-2</v>
      </c>
      <c r="R719" s="51">
        <f>(Table_7[[#This Row],[列2]]+Q1686)/2</f>
        <v>0.15793181958073665</v>
      </c>
      <c r="S719" s="71"/>
    </row>
    <row r="720" spans="1:19" hidden="1" x14ac:dyDescent="0.45">
      <c r="A720" s="1" t="s">
        <v>189</v>
      </c>
      <c r="B720" s="3" t="s">
        <v>191</v>
      </c>
      <c r="C720" s="19">
        <v>40</v>
      </c>
      <c r="D720" s="3" t="s">
        <v>459</v>
      </c>
      <c r="E720" s="2" t="s">
        <v>515</v>
      </c>
      <c r="F720" s="57">
        <v>125000</v>
      </c>
      <c r="G720" s="19">
        <v>2008</v>
      </c>
      <c r="H720" s="45">
        <v>13.25</v>
      </c>
      <c r="I720" s="45">
        <v>6.5</v>
      </c>
      <c r="J720" s="45">
        <v>8800</v>
      </c>
      <c r="K720" s="45">
        <v>779</v>
      </c>
      <c r="L720" s="45">
        <v>193</v>
      </c>
      <c r="M720" s="27">
        <v>556.99260000000004</v>
      </c>
      <c r="N720" s="27">
        <v>42831</v>
      </c>
      <c r="O720" s="27">
        <v>17471.759999999998</v>
      </c>
      <c r="P720" s="51">
        <f t="shared" si="11"/>
        <v>173945.45999999641</v>
      </c>
      <c r="Q720" s="51">
        <f>ABS(Table_7[[#This Row],[列1]]-Table_7[[#This Row],[Listing Price (USD)]])/Table_7[[#This Row],[Listing Price (USD)]]</f>
        <v>0.39156367999997127</v>
      </c>
      <c r="R720" s="51">
        <f>(Table_7[[#This Row],[列2]]+Q1687)/2</f>
        <v>0.33081370656058323</v>
      </c>
      <c r="S720" s="71"/>
    </row>
    <row r="721" spans="1:19" hidden="1" x14ac:dyDescent="0.45">
      <c r="A721" s="1" t="s">
        <v>189</v>
      </c>
      <c r="B721" s="3" t="s">
        <v>191</v>
      </c>
      <c r="C721" s="19">
        <v>40</v>
      </c>
      <c r="D721" s="3" t="s">
        <v>459</v>
      </c>
      <c r="E721" s="2" t="s">
        <v>490</v>
      </c>
      <c r="F721" s="57">
        <v>174500</v>
      </c>
      <c r="G721" s="19">
        <v>2006</v>
      </c>
      <c r="H721" s="45">
        <v>13.25</v>
      </c>
      <c r="I721" s="45">
        <v>6.5</v>
      </c>
      <c r="J721" s="45">
        <v>8800</v>
      </c>
      <c r="K721" s="45">
        <v>779</v>
      </c>
      <c r="L721" s="45">
        <v>193</v>
      </c>
      <c r="M721" s="27">
        <v>612.96910000000003</v>
      </c>
      <c r="N721" s="27">
        <v>46198</v>
      </c>
      <c r="O721" s="27">
        <v>19947.16</v>
      </c>
      <c r="P721" s="51">
        <f t="shared" si="11"/>
        <v>154299.20599999948</v>
      </c>
      <c r="Q721" s="51">
        <f>ABS(Table_7[[#This Row],[列1]]-Table_7[[#This Row],[Listing Price (USD)]])/Table_7[[#This Row],[Listing Price (USD)]]</f>
        <v>0.11576386246418635</v>
      </c>
      <c r="R721" s="51">
        <f>(Table_7[[#This Row],[列2]]+Q1688)/2</f>
        <v>0.17177986907209686</v>
      </c>
      <c r="S721" s="71"/>
    </row>
    <row r="722" spans="1:19" hidden="1" x14ac:dyDescent="0.45">
      <c r="A722" s="1" t="s">
        <v>135</v>
      </c>
      <c r="B722" s="3" t="s">
        <v>138</v>
      </c>
      <c r="C722" s="19">
        <v>40</v>
      </c>
      <c r="D722" s="3" t="s">
        <v>460</v>
      </c>
      <c r="E722" s="2" t="s">
        <v>46</v>
      </c>
      <c r="F722" s="57">
        <v>206551</v>
      </c>
      <c r="G722" s="19">
        <v>2014</v>
      </c>
      <c r="H722" s="44">
        <v>13.78</v>
      </c>
      <c r="I722" s="44">
        <v>6.89</v>
      </c>
      <c r="J722" s="44">
        <v>8940</v>
      </c>
      <c r="K722" s="44">
        <v>860</v>
      </c>
      <c r="L722" s="44">
        <v>201</v>
      </c>
      <c r="M722" s="27">
        <v>57.472012426685268</v>
      </c>
      <c r="N722" s="27">
        <v>11544.2</v>
      </c>
      <c r="O722" s="27">
        <v>7827.84</v>
      </c>
      <c r="P722" s="51">
        <f t="shared" si="11"/>
        <v>196746.83720000013</v>
      </c>
      <c r="Q722" s="51">
        <f>ABS(Table_7[[#This Row],[列1]]-Table_7[[#This Row],[Listing Price (USD)]])/Table_7[[#This Row],[Listing Price (USD)]]</f>
        <v>4.7466063103058682E-2</v>
      </c>
      <c r="R722" s="51">
        <f>(Table_7[[#This Row],[列2]]+Q1689)/2</f>
        <v>4.8707577769966662E-2</v>
      </c>
      <c r="S722" s="71"/>
    </row>
    <row r="723" spans="1:19" hidden="1" x14ac:dyDescent="0.45">
      <c r="A723" s="1" t="s">
        <v>135</v>
      </c>
      <c r="B723" s="3" t="s">
        <v>138</v>
      </c>
      <c r="C723" s="19">
        <v>40</v>
      </c>
      <c r="D723" s="3" t="s">
        <v>460</v>
      </c>
      <c r="E723" s="2" t="s">
        <v>46</v>
      </c>
      <c r="F723" s="57">
        <v>139690</v>
      </c>
      <c r="G723" s="19">
        <v>2016</v>
      </c>
      <c r="H723" s="44">
        <v>13.78</v>
      </c>
      <c r="I723" s="44">
        <v>6.89</v>
      </c>
      <c r="J723" s="44">
        <v>8940</v>
      </c>
      <c r="K723" s="44">
        <v>860</v>
      </c>
      <c r="L723" s="44">
        <v>201</v>
      </c>
      <c r="M723" s="27">
        <v>57.472012426685268</v>
      </c>
      <c r="N723" s="27">
        <v>11544.2</v>
      </c>
      <c r="O723" s="27">
        <v>7827.84</v>
      </c>
      <c r="P723" s="51">
        <f t="shared" si="11"/>
        <v>222642.24319999962</v>
      </c>
      <c r="Q723" s="51">
        <f>ABS(Table_7[[#This Row],[列1]]-Table_7[[#This Row],[Listing Price (USD)]])/Table_7[[#This Row],[Listing Price (USD)]]</f>
        <v>0.59383093421146549</v>
      </c>
      <c r="R723" s="51">
        <f>(Table_7[[#This Row],[列2]]+Q1690)/2</f>
        <v>0.39153847151558135</v>
      </c>
      <c r="S723" s="71"/>
    </row>
    <row r="724" spans="1:19" hidden="1" x14ac:dyDescent="0.45">
      <c r="A724" s="1" t="s">
        <v>135</v>
      </c>
      <c r="B724" s="3" t="s">
        <v>138</v>
      </c>
      <c r="C724" s="19">
        <v>40</v>
      </c>
      <c r="D724" s="3" t="s">
        <v>460</v>
      </c>
      <c r="E724" s="2" t="s">
        <v>3</v>
      </c>
      <c r="F724" s="57">
        <v>188926</v>
      </c>
      <c r="G724" s="19">
        <v>2015</v>
      </c>
      <c r="H724" s="44">
        <v>13.78</v>
      </c>
      <c r="I724" s="44">
        <v>6.89</v>
      </c>
      <c r="J724" s="44">
        <v>8940</v>
      </c>
      <c r="K724" s="44">
        <v>860</v>
      </c>
      <c r="L724" s="44">
        <v>201</v>
      </c>
      <c r="M724" s="27">
        <v>2639.0087016482562</v>
      </c>
      <c r="N724" s="27">
        <v>30468.7</v>
      </c>
      <c r="O724" s="27">
        <v>62827.83</v>
      </c>
      <c r="P724" s="51">
        <f t="shared" si="11"/>
        <v>244818.41219999938</v>
      </c>
      <c r="Q724" s="51">
        <f>ABS(Table_7[[#This Row],[列1]]-Table_7[[#This Row],[Listing Price (USD)]])/Table_7[[#This Row],[Listing Price (USD)]]</f>
        <v>0.29584288133978054</v>
      </c>
      <c r="R724" s="51">
        <f>(Table_7[[#This Row],[列2]]+Q1691)/2</f>
        <v>0.20929608239525416</v>
      </c>
      <c r="S724" s="71"/>
    </row>
    <row r="725" spans="1:19" hidden="1" x14ac:dyDescent="0.45">
      <c r="A725" s="1" t="s">
        <v>135</v>
      </c>
      <c r="B725" s="3" t="s">
        <v>138</v>
      </c>
      <c r="C725" s="19">
        <v>40</v>
      </c>
      <c r="D725" s="3" t="s">
        <v>460</v>
      </c>
      <c r="E725" s="2" t="s">
        <v>35</v>
      </c>
      <c r="F725" s="57">
        <v>143315</v>
      </c>
      <c r="G725" s="19">
        <v>2013</v>
      </c>
      <c r="H725" s="44">
        <v>13.78</v>
      </c>
      <c r="I725" s="44">
        <v>6.89</v>
      </c>
      <c r="J725" s="44">
        <v>8940</v>
      </c>
      <c r="K725" s="44">
        <v>860</v>
      </c>
      <c r="L725" s="44">
        <v>201</v>
      </c>
      <c r="M725" s="27">
        <v>1896.7553015181375</v>
      </c>
      <c r="N725" s="27">
        <v>24592.6</v>
      </c>
      <c r="O725" s="27">
        <v>42421.33</v>
      </c>
      <c r="P725" s="51">
        <f t="shared" si="11"/>
        <v>208016.96459999977</v>
      </c>
      <c r="Q725" s="51">
        <f>ABS(Table_7[[#This Row],[列1]]-Table_7[[#This Row],[Listing Price (USD)]])/Table_7[[#This Row],[Listing Price (USD)]]</f>
        <v>0.45146680110246501</v>
      </c>
      <c r="R725" s="51">
        <f>(Table_7[[#This Row],[列2]]+Q1692)/2</f>
        <v>0.27578382558795994</v>
      </c>
      <c r="S725" s="71"/>
    </row>
    <row r="726" spans="1:19" hidden="1" x14ac:dyDescent="0.45">
      <c r="A726" s="1" t="s">
        <v>135</v>
      </c>
      <c r="B726" s="3" t="s">
        <v>138</v>
      </c>
      <c r="C726" s="19">
        <v>40</v>
      </c>
      <c r="D726" s="3" t="s">
        <v>460</v>
      </c>
      <c r="E726" s="2" t="s">
        <v>35</v>
      </c>
      <c r="F726" s="57">
        <v>188278</v>
      </c>
      <c r="G726" s="19">
        <v>2015</v>
      </c>
      <c r="H726" s="44">
        <v>13.78</v>
      </c>
      <c r="I726" s="44">
        <v>6.89</v>
      </c>
      <c r="J726" s="44">
        <v>8940</v>
      </c>
      <c r="K726" s="44">
        <v>860</v>
      </c>
      <c r="L726" s="44">
        <v>201</v>
      </c>
      <c r="M726" s="27">
        <v>1896.7553015181375</v>
      </c>
      <c r="N726" s="27">
        <v>24592.6</v>
      </c>
      <c r="O726" s="27">
        <v>42421.33</v>
      </c>
      <c r="P726" s="51">
        <f t="shared" si="11"/>
        <v>233912.37059999927</v>
      </c>
      <c r="Q726" s="51">
        <f>ABS(Table_7[[#This Row],[列1]]-Table_7[[#This Row],[Listing Price (USD)]])/Table_7[[#This Row],[Listing Price (USD)]]</f>
        <v>0.24237760439349934</v>
      </c>
      <c r="R726" s="51">
        <f>(Table_7[[#This Row],[列2]]+Q1693)/2</f>
        <v>0.19347385395150132</v>
      </c>
      <c r="S726" s="71"/>
    </row>
    <row r="727" spans="1:19" hidden="1" x14ac:dyDescent="0.45">
      <c r="A727" s="1" t="s">
        <v>135</v>
      </c>
      <c r="B727" s="3" t="s">
        <v>138</v>
      </c>
      <c r="C727" s="19">
        <v>40</v>
      </c>
      <c r="D727" s="3" t="s">
        <v>460</v>
      </c>
      <c r="E727" s="2" t="s">
        <v>480</v>
      </c>
      <c r="F727" s="57">
        <v>205754</v>
      </c>
      <c r="G727" s="19">
        <v>2014</v>
      </c>
      <c r="H727" s="44">
        <v>13.78</v>
      </c>
      <c r="I727" s="44">
        <v>6.89</v>
      </c>
      <c r="J727" s="44">
        <v>8940</v>
      </c>
      <c r="K727" s="44">
        <v>860</v>
      </c>
      <c r="L727" s="44">
        <v>201</v>
      </c>
      <c r="M727" s="27">
        <v>909.79346666148103</v>
      </c>
      <c r="N727" s="27">
        <v>36186.300000000003</v>
      </c>
      <c r="O727" s="27">
        <v>19565.62</v>
      </c>
      <c r="P727" s="51">
        <f t="shared" si="11"/>
        <v>242482.57479999884</v>
      </c>
      <c r="Q727" s="51">
        <f>ABS(Table_7[[#This Row],[列1]]-Table_7[[#This Row],[Listing Price (USD)]])/Table_7[[#This Row],[Listing Price (USD)]]</f>
        <v>0.17850722124478183</v>
      </c>
      <c r="R727" s="51">
        <f>(Table_7[[#This Row],[列2]]+Q1694)/2</f>
        <v>0.15025327567441427</v>
      </c>
      <c r="S727" s="71"/>
    </row>
    <row r="728" spans="1:19" hidden="1" x14ac:dyDescent="0.45">
      <c r="A728" s="1" t="s">
        <v>135</v>
      </c>
      <c r="B728" s="3" t="s">
        <v>138</v>
      </c>
      <c r="C728" s="19">
        <v>40</v>
      </c>
      <c r="D728" s="3" t="s">
        <v>460</v>
      </c>
      <c r="E728" s="2" t="s">
        <v>15</v>
      </c>
      <c r="F728" s="57">
        <v>145622</v>
      </c>
      <c r="G728" s="19">
        <v>2015</v>
      </c>
      <c r="H728" s="44">
        <v>13.78</v>
      </c>
      <c r="I728" s="44">
        <v>6.89</v>
      </c>
      <c r="J728" s="44">
        <v>8940</v>
      </c>
      <c r="K728" s="44">
        <v>860</v>
      </c>
      <c r="L728" s="44">
        <v>201</v>
      </c>
      <c r="M728" s="27">
        <v>1276.9626856482525</v>
      </c>
      <c r="N728" s="27">
        <v>21333.9</v>
      </c>
      <c r="O728" s="27">
        <v>4753.54</v>
      </c>
      <c r="P728" s="51">
        <f t="shared" si="11"/>
        <v>227864.22339999973</v>
      </c>
      <c r="Q728" s="51">
        <f>ABS(Table_7[[#This Row],[列1]]-Table_7[[#This Row],[Listing Price (USD)]])/Table_7[[#This Row],[Listing Price (USD)]]</f>
        <v>0.56476510005356151</v>
      </c>
      <c r="R728" s="51">
        <f>(Table_7[[#This Row],[列2]]+Q1695)/2</f>
        <v>0.3386993366685962</v>
      </c>
      <c r="S728" s="71"/>
    </row>
    <row r="729" spans="1:19" hidden="1" x14ac:dyDescent="0.45">
      <c r="A729" s="1" t="s">
        <v>135</v>
      </c>
      <c r="B729" s="3" t="s">
        <v>138</v>
      </c>
      <c r="C729" s="19">
        <v>40</v>
      </c>
      <c r="D729" s="3" t="s">
        <v>459</v>
      </c>
      <c r="E729" s="2" t="s">
        <v>479</v>
      </c>
      <c r="F729" s="57">
        <v>220000</v>
      </c>
      <c r="G729" s="19">
        <v>2013</v>
      </c>
      <c r="H729" s="44">
        <v>13.78</v>
      </c>
      <c r="I729" s="44">
        <v>6.89</v>
      </c>
      <c r="J729" s="44">
        <v>8940</v>
      </c>
      <c r="K729" s="44">
        <v>860</v>
      </c>
      <c r="L729" s="44">
        <v>201</v>
      </c>
      <c r="M729" s="27">
        <v>41.0931</v>
      </c>
      <c r="N729" s="27">
        <v>43658</v>
      </c>
      <c r="O729" s="27">
        <v>15144.94</v>
      </c>
      <c r="P729" s="51">
        <f t="shared" si="11"/>
        <v>243402.34699999838</v>
      </c>
      <c r="Q729" s="51">
        <f>ABS(Table_7[[#This Row],[列1]]-Table_7[[#This Row],[Listing Price (USD)]])/Table_7[[#This Row],[Listing Price (USD)]]</f>
        <v>0.10637430454544718</v>
      </c>
      <c r="R729" s="51">
        <f>(Table_7[[#This Row],[列2]]+Q1696)/2</f>
        <v>9.2115215475957635E-2</v>
      </c>
      <c r="S729" s="71"/>
    </row>
    <row r="730" spans="1:19" hidden="1" x14ac:dyDescent="0.45">
      <c r="A730" s="1" t="s">
        <v>135</v>
      </c>
      <c r="B730" s="3" t="s">
        <v>139</v>
      </c>
      <c r="C730" s="19">
        <v>40</v>
      </c>
      <c r="D730" s="3" t="s">
        <v>461</v>
      </c>
      <c r="E730" s="2" t="s">
        <v>484</v>
      </c>
      <c r="F730" s="57">
        <v>199900</v>
      </c>
      <c r="G730" s="19">
        <v>2016</v>
      </c>
      <c r="H730" s="44">
        <v>13.78</v>
      </c>
      <c r="I730" s="44">
        <v>6.89</v>
      </c>
      <c r="J730" s="44">
        <v>8940</v>
      </c>
      <c r="K730" s="44">
        <v>764</v>
      </c>
      <c r="L730" s="44">
        <v>201</v>
      </c>
      <c r="M730" s="27">
        <v>53.976999999999997</v>
      </c>
      <c r="N730" s="27">
        <v>7702.4</v>
      </c>
      <c r="O730" s="27">
        <v>5816</v>
      </c>
      <c r="P730" s="51">
        <f t="shared" si="11"/>
        <v>215511.8623999983</v>
      </c>
      <c r="Q730" s="51">
        <f>ABS(Table_7[[#This Row],[列1]]-Table_7[[#This Row],[Listing Price (USD)]])/Table_7[[#This Row],[Listing Price (USD)]]</f>
        <v>7.8098361180581763E-2</v>
      </c>
      <c r="R730" s="51">
        <f>(Table_7[[#This Row],[列2]]+Q1697)/2</f>
        <v>0.13372340928736462</v>
      </c>
      <c r="S730" s="71"/>
    </row>
    <row r="731" spans="1:19" hidden="1" x14ac:dyDescent="0.45">
      <c r="A731" s="1" t="s">
        <v>135</v>
      </c>
      <c r="B731" s="3" t="s">
        <v>139</v>
      </c>
      <c r="C731" s="19">
        <v>40</v>
      </c>
      <c r="D731" s="3" t="s">
        <v>460</v>
      </c>
      <c r="E731" s="2" t="s">
        <v>3</v>
      </c>
      <c r="F731" s="57">
        <v>168843</v>
      </c>
      <c r="G731" s="19">
        <v>2016</v>
      </c>
      <c r="H731" s="44">
        <v>13.78</v>
      </c>
      <c r="I731" s="44">
        <v>6.89</v>
      </c>
      <c r="J731" s="44">
        <v>8940</v>
      </c>
      <c r="K731" s="44">
        <v>764</v>
      </c>
      <c r="L731" s="44">
        <v>201</v>
      </c>
      <c r="M731" s="27">
        <v>2639.0087016482562</v>
      </c>
      <c r="N731" s="27">
        <v>30468.7</v>
      </c>
      <c r="O731" s="27">
        <v>62827.83</v>
      </c>
      <c r="P731" s="51">
        <f t="shared" si="11"/>
        <v>257766.11520000099</v>
      </c>
      <c r="Q731" s="51">
        <f>ABS(Table_7[[#This Row],[列1]]-Table_7[[#This Row],[Listing Price (USD)]])/Table_7[[#This Row],[Listing Price (USD)]]</f>
        <v>0.52666154474867766</v>
      </c>
      <c r="R731" s="51">
        <f>(Table_7[[#This Row],[列2]]+Q1698)/2</f>
        <v>0.26466534086629923</v>
      </c>
      <c r="S731" s="71"/>
    </row>
    <row r="732" spans="1:19" hidden="1" x14ac:dyDescent="0.45">
      <c r="A732" s="1" t="s">
        <v>135</v>
      </c>
      <c r="B732" s="3" t="s">
        <v>139</v>
      </c>
      <c r="C732" s="19">
        <v>40</v>
      </c>
      <c r="D732" s="3" t="s">
        <v>460</v>
      </c>
      <c r="E732" s="2" t="s">
        <v>35</v>
      </c>
      <c r="F732" s="57">
        <v>163984</v>
      </c>
      <c r="G732" s="19">
        <v>2016</v>
      </c>
      <c r="H732" s="44">
        <v>13.78</v>
      </c>
      <c r="I732" s="44">
        <v>6.89</v>
      </c>
      <c r="J732" s="44">
        <v>8940</v>
      </c>
      <c r="K732" s="44">
        <v>764</v>
      </c>
      <c r="L732" s="44">
        <v>201</v>
      </c>
      <c r="M732" s="27">
        <v>1896.7553015181375</v>
      </c>
      <c r="N732" s="27">
        <v>24592.6</v>
      </c>
      <c r="O732" s="27">
        <v>42421.33</v>
      </c>
      <c r="P732" s="51">
        <f t="shared" si="11"/>
        <v>246860.07360000088</v>
      </c>
      <c r="Q732" s="51">
        <f>ABS(Table_7[[#This Row],[列1]]-Table_7[[#This Row],[Listing Price (USD)]])/Table_7[[#This Row],[Listing Price (USD)]]</f>
        <v>0.50539121865548398</v>
      </c>
      <c r="R732" s="51">
        <f>(Table_7[[#This Row],[列2]]+Q1699)/2</f>
        <v>0.34285798409409818</v>
      </c>
      <c r="S732" s="71"/>
    </row>
    <row r="733" spans="1:19" hidden="1" x14ac:dyDescent="0.45">
      <c r="A733" s="1" t="s">
        <v>135</v>
      </c>
      <c r="B733" s="3" t="s">
        <v>139</v>
      </c>
      <c r="C733" s="19">
        <v>40</v>
      </c>
      <c r="D733" s="3" t="s">
        <v>460</v>
      </c>
      <c r="E733" s="2" t="s">
        <v>35</v>
      </c>
      <c r="F733" s="57">
        <v>228363</v>
      </c>
      <c r="G733" s="19">
        <v>2019</v>
      </c>
      <c r="H733" s="44">
        <v>13.78</v>
      </c>
      <c r="I733" s="44">
        <v>6.89</v>
      </c>
      <c r="J733" s="44">
        <v>8940</v>
      </c>
      <c r="K733" s="44">
        <v>764</v>
      </c>
      <c r="L733" s="44">
        <v>201</v>
      </c>
      <c r="M733" s="27">
        <v>1896.7553015181375</v>
      </c>
      <c r="N733" s="27">
        <v>24592.6</v>
      </c>
      <c r="O733" s="27">
        <v>42421.33</v>
      </c>
      <c r="P733" s="51">
        <f t="shared" si="11"/>
        <v>285703.18260000198</v>
      </c>
      <c r="Q733" s="51">
        <f>ABS(Table_7[[#This Row],[列1]]-Table_7[[#This Row],[Listing Price (USD)]])/Table_7[[#This Row],[Listing Price (USD)]]</f>
        <v>0.25109226363290893</v>
      </c>
      <c r="R733" s="51">
        <f>(Table_7[[#This Row],[列2]]+Q1700)/2</f>
        <v>0.18988626705455131</v>
      </c>
      <c r="S733" s="71"/>
    </row>
    <row r="734" spans="1:19" hidden="1" x14ac:dyDescent="0.45">
      <c r="A734" s="1" t="s">
        <v>135</v>
      </c>
      <c r="B734" s="3" t="s">
        <v>139</v>
      </c>
      <c r="C734" s="19">
        <v>40</v>
      </c>
      <c r="D734" s="3" t="s">
        <v>460</v>
      </c>
      <c r="E734" s="2" t="s">
        <v>70</v>
      </c>
      <c r="F734" s="57">
        <v>167605</v>
      </c>
      <c r="G734" s="19">
        <v>2016</v>
      </c>
      <c r="H734" s="44">
        <v>13.78</v>
      </c>
      <c r="I734" s="44">
        <v>6.89</v>
      </c>
      <c r="J734" s="44">
        <v>8940</v>
      </c>
      <c r="K734" s="44">
        <v>764</v>
      </c>
      <c r="L734" s="44">
        <v>201</v>
      </c>
      <c r="M734" s="27">
        <v>14.933066818960594</v>
      </c>
      <c r="N734" s="27">
        <v>21999.8</v>
      </c>
      <c r="O734" s="27">
        <v>149.72</v>
      </c>
      <c r="P734" s="51">
        <f t="shared" si="11"/>
        <v>242047.8368000008</v>
      </c>
      <c r="Q734" s="51">
        <f>ABS(Table_7[[#This Row],[列1]]-Table_7[[#This Row],[Listing Price (USD)]])/Table_7[[#This Row],[Listing Price (USD)]]</f>
        <v>0.44415642015453483</v>
      </c>
      <c r="R734" s="51">
        <f>(Table_7[[#This Row],[列2]]+Q1701)/2</f>
        <v>0.27441015997706997</v>
      </c>
      <c r="S734" s="71"/>
    </row>
    <row r="735" spans="1:19" hidden="1" x14ac:dyDescent="0.45">
      <c r="A735" s="1" t="s">
        <v>135</v>
      </c>
      <c r="B735" s="3" t="s">
        <v>139</v>
      </c>
      <c r="C735" s="19">
        <v>40</v>
      </c>
      <c r="D735" s="3" t="s">
        <v>460</v>
      </c>
      <c r="E735" s="2" t="s">
        <v>26</v>
      </c>
      <c r="F735" s="57">
        <v>216502</v>
      </c>
      <c r="G735" s="19">
        <v>2019</v>
      </c>
      <c r="H735" s="44">
        <v>13.78</v>
      </c>
      <c r="I735" s="44">
        <v>6.89</v>
      </c>
      <c r="J735" s="44">
        <v>8940</v>
      </c>
      <c r="K735" s="44">
        <v>764</v>
      </c>
      <c r="L735" s="44">
        <v>201</v>
      </c>
      <c r="M735" s="27">
        <v>2704.60916008815</v>
      </c>
      <c r="N735" s="27">
        <v>33874.199999999997</v>
      </c>
      <c r="O735" s="27">
        <v>12220.24236</v>
      </c>
      <c r="P735" s="51">
        <f t="shared" si="11"/>
        <v>302929.83220000117</v>
      </c>
      <c r="Q735" s="51">
        <f>ABS(Table_7[[#This Row],[列1]]-Table_7[[#This Row],[Listing Price (USD)]])/Table_7[[#This Row],[Listing Price (USD)]]</f>
        <v>0.39920107989765069</v>
      </c>
      <c r="R735" s="51">
        <f>(Table_7[[#This Row],[列2]]+Q1702)/2</f>
        <v>0.3352816572486878</v>
      </c>
      <c r="S735" s="71"/>
    </row>
    <row r="736" spans="1:19" hidden="1" x14ac:dyDescent="0.45">
      <c r="A736" s="1" t="s">
        <v>21</v>
      </c>
      <c r="B736" s="2" t="s">
        <v>40</v>
      </c>
      <c r="C736" s="19">
        <v>42</v>
      </c>
      <c r="D736" s="3" t="s">
        <v>460</v>
      </c>
      <c r="E736" s="2" t="s">
        <v>46</v>
      </c>
      <c r="F736" s="57">
        <v>112906</v>
      </c>
      <c r="G736" s="19">
        <v>2005</v>
      </c>
      <c r="H736" s="45">
        <v>3.99</v>
      </c>
      <c r="I736" s="45">
        <v>1.8</v>
      </c>
      <c r="J736" s="45">
        <v>9200</v>
      </c>
      <c r="K736" s="46">
        <v>1146.35535</v>
      </c>
      <c r="L736" s="45">
        <v>208</v>
      </c>
      <c r="M736" s="27">
        <v>57.472012426685268</v>
      </c>
      <c r="N736" s="27">
        <v>11544.2</v>
      </c>
      <c r="O736" s="27">
        <v>7827.84</v>
      </c>
      <c r="P736" s="51">
        <f t="shared" si="11"/>
        <v>86129.650200001153</v>
      </c>
      <c r="Q736" s="51">
        <f>ABS(Table_7[[#This Row],[列1]]-Table_7[[#This Row],[Listing Price (USD)]])/Table_7[[#This Row],[Listing Price (USD)]]</f>
        <v>0.23715612810655631</v>
      </c>
      <c r="R736" s="51">
        <f>(Table_7[[#This Row],[列2]]+Q1703)/2</f>
        <v>0.30402254451587724</v>
      </c>
      <c r="S736" s="71"/>
    </row>
    <row r="737" spans="1:19" hidden="1" x14ac:dyDescent="0.45">
      <c r="A737" s="1" t="s">
        <v>21</v>
      </c>
      <c r="B737" s="2" t="s">
        <v>40</v>
      </c>
      <c r="C737" s="19">
        <v>42</v>
      </c>
      <c r="D737" s="3" t="s">
        <v>460</v>
      </c>
      <c r="E737" s="2" t="s">
        <v>46</v>
      </c>
      <c r="F737" s="57">
        <v>78955</v>
      </c>
      <c r="G737" s="19">
        <v>2008</v>
      </c>
      <c r="H737" s="45">
        <v>3.99</v>
      </c>
      <c r="I737" s="45">
        <v>1.8</v>
      </c>
      <c r="J737" s="45">
        <v>9200</v>
      </c>
      <c r="K737" s="46">
        <v>1146.35535</v>
      </c>
      <c r="L737" s="45">
        <v>208</v>
      </c>
      <c r="M737" s="27">
        <v>57.472012426685268</v>
      </c>
      <c r="N737" s="27">
        <v>11544.2</v>
      </c>
      <c r="O737" s="27">
        <v>7827.84</v>
      </c>
      <c r="P737" s="51">
        <f t="shared" si="11"/>
        <v>124972.75919999853</v>
      </c>
      <c r="Q737" s="51">
        <f>ABS(Table_7[[#This Row],[列1]]-Table_7[[#This Row],[Listing Price (USD)]])/Table_7[[#This Row],[Listing Price (USD)]]</f>
        <v>0.58283527578998839</v>
      </c>
      <c r="R737" s="51">
        <f>(Table_7[[#This Row],[列2]]+Q1704)/2</f>
        <v>0.45245710269675865</v>
      </c>
      <c r="S737" s="71"/>
    </row>
    <row r="738" spans="1:19" hidden="1" x14ac:dyDescent="0.45">
      <c r="A738" s="1" t="s">
        <v>21</v>
      </c>
      <c r="B738" s="2" t="s">
        <v>40</v>
      </c>
      <c r="C738" s="19">
        <v>42</v>
      </c>
      <c r="D738" s="3" t="s">
        <v>460</v>
      </c>
      <c r="E738" s="2" t="s">
        <v>35</v>
      </c>
      <c r="F738" s="57">
        <v>95961</v>
      </c>
      <c r="G738" s="19">
        <v>2005</v>
      </c>
      <c r="H738" s="45">
        <v>3.99</v>
      </c>
      <c r="I738" s="45">
        <v>1.8</v>
      </c>
      <c r="J738" s="45">
        <v>9200</v>
      </c>
      <c r="K738" s="46">
        <v>1146.35535</v>
      </c>
      <c r="L738" s="45">
        <v>208</v>
      </c>
      <c r="M738" s="27">
        <v>1896.7553015181375</v>
      </c>
      <c r="N738" s="27">
        <v>24592.6</v>
      </c>
      <c r="O738" s="27">
        <v>42421.33</v>
      </c>
      <c r="P738" s="51">
        <f t="shared" si="11"/>
        <v>110347.48060000241</v>
      </c>
      <c r="Q738" s="51">
        <f>ABS(Table_7[[#This Row],[列1]]-Table_7[[#This Row],[Listing Price (USD)]])/Table_7[[#This Row],[Listing Price (USD)]]</f>
        <v>0.14992007794835829</v>
      </c>
      <c r="R738" s="51">
        <f>(Table_7[[#This Row],[列2]]+Q1705)/2</f>
        <v>0.12017452820525992</v>
      </c>
      <c r="S738" s="71"/>
    </row>
    <row r="739" spans="1:19" hidden="1" x14ac:dyDescent="0.45">
      <c r="A739" s="1" t="s">
        <v>21</v>
      </c>
      <c r="B739" s="2" t="s">
        <v>40</v>
      </c>
      <c r="C739" s="19">
        <v>42</v>
      </c>
      <c r="D739" s="3" t="s">
        <v>460</v>
      </c>
      <c r="E739" s="2" t="s">
        <v>35</v>
      </c>
      <c r="F739" s="57">
        <v>94746</v>
      </c>
      <c r="G739" s="19">
        <v>2005</v>
      </c>
      <c r="H739" s="45">
        <v>3.99</v>
      </c>
      <c r="I739" s="45">
        <v>1.8</v>
      </c>
      <c r="J739" s="45">
        <v>9200</v>
      </c>
      <c r="K739" s="46">
        <v>1146.35535</v>
      </c>
      <c r="L739" s="45">
        <v>208</v>
      </c>
      <c r="M739" s="27">
        <v>1896.7553015181375</v>
      </c>
      <c r="N739" s="27">
        <v>24592.6</v>
      </c>
      <c r="O739" s="27">
        <v>42421.33</v>
      </c>
      <c r="P739" s="51">
        <f t="shared" si="11"/>
        <v>110347.48060000241</v>
      </c>
      <c r="Q739" s="51">
        <f>ABS(Table_7[[#This Row],[列1]]-Table_7[[#This Row],[Listing Price (USD)]])/Table_7[[#This Row],[Listing Price (USD)]]</f>
        <v>0.16466637747242532</v>
      </c>
      <c r="R739" s="51">
        <f>(Table_7[[#This Row],[列2]]+Q1706)/2</f>
        <v>0.16002011823074147</v>
      </c>
      <c r="S739" s="71"/>
    </row>
    <row r="740" spans="1:19" hidden="1" x14ac:dyDescent="0.45">
      <c r="A740" s="1" t="s">
        <v>21</v>
      </c>
      <c r="B740" s="2" t="s">
        <v>40</v>
      </c>
      <c r="C740" s="19">
        <v>42</v>
      </c>
      <c r="D740" s="3" t="s">
        <v>460</v>
      </c>
      <c r="E740" s="2" t="s">
        <v>35</v>
      </c>
      <c r="F740" s="57">
        <v>91102</v>
      </c>
      <c r="G740" s="19">
        <v>2005</v>
      </c>
      <c r="H740" s="45">
        <v>3.99</v>
      </c>
      <c r="I740" s="45">
        <v>1.8</v>
      </c>
      <c r="J740" s="45">
        <v>9200</v>
      </c>
      <c r="K740" s="46">
        <v>1146.35535</v>
      </c>
      <c r="L740" s="45">
        <v>208</v>
      </c>
      <c r="M740" s="27">
        <v>1896.7553015181375</v>
      </c>
      <c r="N740" s="27">
        <v>24592.6</v>
      </c>
      <c r="O740" s="27">
        <v>42421.33</v>
      </c>
      <c r="P740" s="51">
        <f t="shared" si="11"/>
        <v>110347.48060000241</v>
      </c>
      <c r="Q740" s="51">
        <f>ABS(Table_7[[#This Row],[列1]]-Table_7[[#This Row],[Listing Price (USD)]])/Table_7[[#This Row],[Listing Price (USD)]]</f>
        <v>0.21125200983515632</v>
      </c>
      <c r="R740" s="51">
        <f>(Table_7[[#This Row],[列2]]+Q1707)/2</f>
        <v>0.19799045085189734</v>
      </c>
      <c r="S740" s="71"/>
    </row>
    <row r="741" spans="1:19" hidden="1" x14ac:dyDescent="0.45">
      <c r="A741" s="1" t="s">
        <v>21</v>
      </c>
      <c r="B741" s="2" t="s">
        <v>40</v>
      </c>
      <c r="C741" s="19">
        <v>42</v>
      </c>
      <c r="D741" s="3" t="s">
        <v>460</v>
      </c>
      <c r="E741" s="2" t="s">
        <v>35</v>
      </c>
      <c r="F741" s="57">
        <v>102034</v>
      </c>
      <c r="G741" s="19">
        <v>2006</v>
      </c>
      <c r="H741" s="45">
        <v>3.99</v>
      </c>
      <c r="I741" s="45">
        <v>1.8</v>
      </c>
      <c r="J741" s="45">
        <v>9200</v>
      </c>
      <c r="K741" s="46">
        <v>1146.35535</v>
      </c>
      <c r="L741" s="45">
        <v>208</v>
      </c>
      <c r="M741" s="27">
        <v>1896.7553015181375</v>
      </c>
      <c r="N741" s="27">
        <v>24592.6</v>
      </c>
      <c r="O741" s="27">
        <v>42421.33</v>
      </c>
      <c r="P741" s="51">
        <f t="shared" si="11"/>
        <v>123295.18360000029</v>
      </c>
      <c r="Q741" s="51">
        <f>ABS(Table_7[[#This Row],[列1]]-Table_7[[#This Row],[Listing Price (USD)]])/Table_7[[#This Row],[Listing Price (USD)]]</f>
        <v>0.20837351863104744</v>
      </c>
      <c r="R741" s="51">
        <f>(Table_7[[#This Row],[列2]]+Q1708)/2</f>
        <v>0.16558282694094845</v>
      </c>
      <c r="S741" s="71"/>
    </row>
    <row r="742" spans="1:19" hidden="1" x14ac:dyDescent="0.45">
      <c r="A742" s="1" t="s">
        <v>21</v>
      </c>
      <c r="B742" s="2" t="s">
        <v>40</v>
      </c>
      <c r="C742" s="19">
        <v>42</v>
      </c>
      <c r="D742" s="3" t="s">
        <v>460</v>
      </c>
      <c r="E742" s="2" t="s">
        <v>480</v>
      </c>
      <c r="F742" s="57">
        <v>120862</v>
      </c>
      <c r="G742" s="19">
        <v>2006</v>
      </c>
      <c r="H742" s="45">
        <v>3.99</v>
      </c>
      <c r="I742" s="45">
        <v>1.8</v>
      </c>
      <c r="J742" s="45">
        <v>9200</v>
      </c>
      <c r="K742" s="46">
        <v>1146.35535</v>
      </c>
      <c r="L742" s="45">
        <v>208</v>
      </c>
      <c r="M742" s="27">
        <v>909.79346666148103</v>
      </c>
      <c r="N742" s="27">
        <v>36186.300000000003</v>
      </c>
      <c r="O742" s="27">
        <v>19565.62</v>
      </c>
      <c r="P742" s="51">
        <f t="shared" si="11"/>
        <v>144813.09079999774</v>
      </c>
      <c r="Q742" s="51">
        <f>ABS(Table_7[[#This Row],[列1]]-Table_7[[#This Row],[Listing Price (USD)]])/Table_7[[#This Row],[Listing Price (USD)]]</f>
        <v>0.19816890999650622</v>
      </c>
      <c r="R742" s="51">
        <f>(Table_7[[#This Row],[列2]]+Q1709)/2</f>
        <v>0.21695493317525305</v>
      </c>
      <c r="S742" s="71"/>
    </row>
    <row r="743" spans="1:19" hidden="1" x14ac:dyDescent="0.45">
      <c r="A743" s="1" t="s">
        <v>21</v>
      </c>
      <c r="B743" s="2" t="s">
        <v>40</v>
      </c>
      <c r="C743" s="19">
        <v>42</v>
      </c>
      <c r="D743" s="3" t="s">
        <v>460</v>
      </c>
      <c r="E743" s="2" t="s">
        <v>239</v>
      </c>
      <c r="F743" s="57">
        <v>145764</v>
      </c>
      <c r="G743" s="19">
        <v>2006</v>
      </c>
      <c r="H743" s="45">
        <v>3.99</v>
      </c>
      <c r="I743" s="45">
        <v>1.8</v>
      </c>
      <c r="J743" s="45">
        <v>9200</v>
      </c>
      <c r="K743" s="46">
        <v>1146.35535</v>
      </c>
      <c r="L743" s="45">
        <v>208</v>
      </c>
      <c r="M743" s="27">
        <v>229.03186052077729</v>
      </c>
      <c r="N743" s="27">
        <v>18683.400000000001</v>
      </c>
      <c r="O743" s="27">
        <v>3353.62</v>
      </c>
      <c r="P743" s="51">
        <f t="shared" si="11"/>
        <v>112327.70839999914</v>
      </c>
      <c r="Q743" s="51">
        <f>ABS(Table_7[[#This Row],[列1]]-Table_7[[#This Row],[Listing Price (USD)]])/Table_7[[#This Row],[Listing Price (USD)]]</f>
        <v>0.22938648500316167</v>
      </c>
      <c r="R743" s="51">
        <f>(Table_7[[#This Row],[列2]]+Q1710)/2</f>
        <v>0.2359625483658625</v>
      </c>
      <c r="S743" s="71"/>
    </row>
    <row r="744" spans="1:19" hidden="1" x14ac:dyDescent="0.45">
      <c r="A744" s="1" t="s">
        <v>21</v>
      </c>
      <c r="B744" s="2" t="s">
        <v>40</v>
      </c>
      <c r="C744" s="19">
        <v>42</v>
      </c>
      <c r="D744" s="3" t="s">
        <v>460</v>
      </c>
      <c r="E744" s="2" t="s">
        <v>76</v>
      </c>
      <c r="F744" s="57">
        <v>120255</v>
      </c>
      <c r="G744" s="19">
        <v>2008</v>
      </c>
      <c r="H744" s="45">
        <v>3.99</v>
      </c>
      <c r="I744" s="45">
        <v>1.8</v>
      </c>
      <c r="J744" s="45">
        <v>9200</v>
      </c>
      <c r="K744" s="46">
        <v>1146.35535</v>
      </c>
      <c r="L744" s="45">
        <v>208</v>
      </c>
      <c r="M744" s="27">
        <v>720.28936833319051</v>
      </c>
      <c r="N744" s="27">
        <v>6140.9</v>
      </c>
      <c r="O744" s="27">
        <v>2659.28</v>
      </c>
      <c r="P744" s="51">
        <f t="shared" si="11"/>
        <v>114944.23439999968</v>
      </c>
      <c r="Q744" s="51">
        <f>ABS(Table_7[[#This Row],[列1]]-Table_7[[#This Row],[Listing Price (USD)]])/Table_7[[#This Row],[Listing Price (USD)]]</f>
        <v>4.4162534613948021E-2</v>
      </c>
      <c r="R744" s="51">
        <f>(Table_7[[#This Row],[列2]]+Q1711)/2</f>
        <v>9.4624662800357168E-2</v>
      </c>
      <c r="S744" s="71"/>
    </row>
    <row r="745" spans="1:19" hidden="1" x14ac:dyDescent="0.45">
      <c r="A745" s="1" t="s">
        <v>21</v>
      </c>
      <c r="B745" s="3" t="s">
        <v>40</v>
      </c>
      <c r="C745" s="19">
        <v>42</v>
      </c>
      <c r="D745" s="3" t="s">
        <v>459</v>
      </c>
      <c r="E745" s="2" t="s">
        <v>464</v>
      </c>
      <c r="F745" s="57">
        <v>109000</v>
      </c>
      <c r="G745" s="19">
        <v>2006</v>
      </c>
      <c r="H745" s="45">
        <v>3.99</v>
      </c>
      <c r="I745" s="45">
        <v>1.8</v>
      </c>
      <c r="J745" s="45">
        <v>9200</v>
      </c>
      <c r="K745" s="46">
        <v>1146.35535</v>
      </c>
      <c r="L745" s="45">
        <v>208</v>
      </c>
      <c r="M745" s="27">
        <v>3020.1734000000001</v>
      </c>
      <c r="N745" s="27">
        <v>46802</v>
      </c>
      <c r="O745" s="27">
        <v>122950</v>
      </c>
      <c r="P745" s="51">
        <f t="shared" si="11"/>
        <v>164515.82999999746</v>
      </c>
      <c r="Q745" s="51">
        <f>ABS(Table_7[[#This Row],[列1]]-Table_7[[#This Row],[Listing Price (USD)]])/Table_7[[#This Row],[Listing Price (USD)]]</f>
        <v>0.50931954128438028</v>
      </c>
      <c r="R745" s="51">
        <f>(Table_7[[#This Row],[列2]]+Q1712)/2</f>
        <v>0.32350905003693498</v>
      </c>
      <c r="S745" s="71"/>
    </row>
    <row r="746" spans="1:19" hidden="1" x14ac:dyDescent="0.45">
      <c r="A746" s="1" t="s">
        <v>21</v>
      </c>
      <c r="B746" s="2" t="s">
        <v>41</v>
      </c>
      <c r="C746" s="19">
        <v>42</v>
      </c>
      <c r="D746" s="3" t="s">
        <v>460</v>
      </c>
      <c r="E746" s="2" t="s">
        <v>46</v>
      </c>
      <c r="F746" s="57">
        <v>109065</v>
      </c>
      <c r="G746" s="19">
        <v>2006</v>
      </c>
      <c r="H746" s="45">
        <v>3.99</v>
      </c>
      <c r="I746" s="45">
        <v>1.8</v>
      </c>
      <c r="J746" s="45">
        <v>9200</v>
      </c>
      <c r="K746" s="46">
        <v>1146.35535</v>
      </c>
      <c r="L746" s="45">
        <v>208</v>
      </c>
      <c r="M746" s="27">
        <v>57.472012426685268</v>
      </c>
      <c r="N746" s="27">
        <v>11544.2</v>
      </c>
      <c r="O746" s="27">
        <v>7827.84</v>
      </c>
      <c r="P746" s="51">
        <f t="shared" si="11"/>
        <v>99077.353199999037</v>
      </c>
      <c r="Q746" s="51">
        <f>ABS(Table_7[[#This Row],[列1]]-Table_7[[#This Row],[Listing Price (USD)]])/Table_7[[#This Row],[Listing Price (USD)]]</f>
        <v>9.157517810480871E-2</v>
      </c>
      <c r="R746" s="51">
        <f>(Table_7[[#This Row],[列2]]+Q1713)/2</f>
        <v>0.10549661436561647</v>
      </c>
      <c r="S746" s="71"/>
    </row>
    <row r="747" spans="1:19" hidden="1" x14ac:dyDescent="0.45">
      <c r="A747" s="1" t="s">
        <v>197</v>
      </c>
      <c r="B747" s="3" t="s">
        <v>334</v>
      </c>
      <c r="C747" s="19">
        <v>42</v>
      </c>
      <c r="D747" s="3" t="s">
        <v>459</v>
      </c>
      <c r="E747" s="2" t="s">
        <v>464</v>
      </c>
      <c r="F747" s="57">
        <v>169000</v>
      </c>
      <c r="G747" s="19">
        <v>2007</v>
      </c>
      <c r="H747" s="45">
        <v>13.55</v>
      </c>
      <c r="I747" s="45">
        <v>6.99</v>
      </c>
      <c r="J747" s="45">
        <v>8925</v>
      </c>
      <c r="K747" s="45">
        <v>768</v>
      </c>
      <c r="L747" s="45">
        <v>129</v>
      </c>
      <c r="M747" s="27">
        <v>3020.1734000000001</v>
      </c>
      <c r="N747" s="27">
        <v>46802</v>
      </c>
      <c r="O747" s="27">
        <v>122950</v>
      </c>
      <c r="P747" s="51">
        <f t="shared" si="11"/>
        <v>171210.30799999757</v>
      </c>
      <c r="Q747" s="51">
        <f>ABS(Table_7[[#This Row],[列1]]-Table_7[[#This Row],[Listing Price (USD)]])/Table_7[[#This Row],[Listing Price (USD)]]</f>
        <v>1.3078745562115825E-2</v>
      </c>
      <c r="R747" s="51">
        <f>(Table_7[[#This Row],[列2]]+Q1714)/2</f>
        <v>5.549430089327239E-2</v>
      </c>
      <c r="S747" s="71"/>
    </row>
    <row r="748" spans="1:19" hidden="1" x14ac:dyDescent="0.45">
      <c r="A748" s="1" t="s">
        <v>187</v>
      </c>
      <c r="B748" s="2" t="s">
        <v>188</v>
      </c>
      <c r="C748" s="19">
        <v>42</v>
      </c>
      <c r="D748" s="3" t="s">
        <v>460</v>
      </c>
      <c r="E748" s="2" t="s">
        <v>3</v>
      </c>
      <c r="F748" s="57">
        <v>83270</v>
      </c>
      <c r="G748" s="19">
        <v>2005</v>
      </c>
      <c r="H748" s="45">
        <v>13.09</v>
      </c>
      <c r="I748" s="45">
        <v>6.73</v>
      </c>
      <c r="J748" s="45">
        <v>8960</v>
      </c>
      <c r="K748" s="45">
        <v>871.88</v>
      </c>
      <c r="L748" s="45">
        <v>200</v>
      </c>
      <c r="M748" s="27">
        <v>2639.0087016482562</v>
      </c>
      <c r="N748" s="27">
        <v>30468.7</v>
      </c>
      <c r="O748" s="27">
        <v>62827.83</v>
      </c>
      <c r="P748" s="51">
        <f t="shared" si="11"/>
        <v>115796.16220000312</v>
      </c>
      <c r="Q748" s="51">
        <f>ABS(Table_7[[#This Row],[列1]]-Table_7[[#This Row],[Listing Price (USD)]])/Table_7[[#This Row],[Listing Price (USD)]]</f>
        <v>0.3906108106161057</v>
      </c>
      <c r="R748" s="51">
        <f>(Table_7[[#This Row],[列2]]+Q1715)/2</f>
        <v>0.24309228093916718</v>
      </c>
      <c r="S748" s="71"/>
    </row>
    <row r="749" spans="1:19" hidden="1" x14ac:dyDescent="0.45">
      <c r="A749" s="1" t="s">
        <v>21</v>
      </c>
      <c r="B749" s="2" t="s">
        <v>39</v>
      </c>
      <c r="C749" s="19">
        <v>41</v>
      </c>
      <c r="D749" s="3" t="s">
        <v>460</v>
      </c>
      <c r="E749" s="2" t="s">
        <v>46</v>
      </c>
      <c r="F749" s="57">
        <v>78945</v>
      </c>
      <c r="G749" s="19">
        <v>2005</v>
      </c>
      <c r="H749" s="45">
        <v>3.7</v>
      </c>
      <c r="I749" s="45">
        <v>2.2000000000000002</v>
      </c>
      <c r="J749" s="45">
        <v>7348</v>
      </c>
      <c r="K749" s="46">
        <v>1227.0845999999999</v>
      </c>
      <c r="L749" s="45">
        <v>151</v>
      </c>
      <c r="M749" s="27">
        <v>57.472012426685268</v>
      </c>
      <c r="N749" s="27">
        <v>11544.2</v>
      </c>
      <c r="O749" s="27">
        <v>7827.84</v>
      </c>
      <c r="P749" s="51">
        <f t="shared" si="11"/>
        <v>44017.022199998799</v>
      </c>
      <c r="Q749" s="51">
        <f>ABS(Table_7[[#This Row],[列1]]-Table_7[[#This Row],[Listing Price (USD)]])/Table_7[[#This Row],[Listing Price (USD)]]</f>
        <v>0.44243432516310344</v>
      </c>
      <c r="R749" s="51">
        <f>(Table_7[[#This Row],[列2]]+Q1716)/2</f>
        <v>0.26900403821266605</v>
      </c>
      <c r="S749" s="71"/>
    </row>
    <row r="750" spans="1:19" hidden="1" x14ac:dyDescent="0.45">
      <c r="A750" s="1" t="s">
        <v>21</v>
      </c>
      <c r="B750" s="2" t="s">
        <v>39</v>
      </c>
      <c r="C750" s="19">
        <v>41</v>
      </c>
      <c r="D750" s="3" t="s">
        <v>460</v>
      </c>
      <c r="E750" s="2" t="s">
        <v>46</v>
      </c>
      <c r="F750" s="57">
        <v>58297</v>
      </c>
      <c r="G750" s="19">
        <v>2005</v>
      </c>
      <c r="H750" s="45">
        <v>3.7</v>
      </c>
      <c r="I750" s="45">
        <v>2.2000000000000002</v>
      </c>
      <c r="J750" s="45">
        <v>7348</v>
      </c>
      <c r="K750" s="46">
        <v>1227.0845999999999</v>
      </c>
      <c r="L750" s="45">
        <v>151</v>
      </c>
      <c r="M750" s="27">
        <v>57.472012426685268</v>
      </c>
      <c r="N750" s="27">
        <v>11544.2</v>
      </c>
      <c r="O750" s="27">
        <v>7827.84</v>
      </c>
      <c r="P750" s="51">
        <f t="shared" si="11"/>
        <v>44017.022199998799</v>
      </c>
      <c r="Q750" s="51">
        <f>ABS(Table_7[[#This Row],[列1]]-Table_7[[#This Row],[Listing Price (USD)]])/Table_7[[#This Row],[Listing Price (USD)]]</f>
        <v>0.24495218964957374</v>
      </c>
      <c r="R750" s="51">
        <f>(Table_7[[#This Row],[列2]]+Q1717)/2</f>
        <v>0.3297756423206778</v>
      </c>
      <c r="S750" s="71"/>
    </row>
    <row r="751" spans="1:19" hidden="1" x14ac:dyDescent="0.45">
      <c r="A751" s="1" t="s">
        <v>21</v>
      </c>
      <c r="B751" s="2" t="s">
        <v>39</v>
      </c>
      <c r="C751" s="19">
        <v>41</v>
      </c>
      <c r="D751" s="3" t="s">
        <v>460</v>
      </c>
      <c r="E751" s="2" t="s">
        <v>46</v>
      </c>
      <c r="F751" s="57">
        <v>57091</v>
      </c>
      <c r="G751" s="19">
        <v>2006</v>
      </c>
      <c r="H751" s="45">
        <v>3.7</v>
      </c>
      <c r="I751" s="45">
        <v>2.2000000000000002</v>
      </c>
      <c r="J751" s="45">
        <v>7348</v>
      </c>
      <c r="K751" s="46">
        <v>1227.0845999999999</v>
      </c>
      <c r="L751" s="45">
        <v>151</v>
      </c>
      <c r="M751" s="27">
        <v>57.472012426685268</v>
      </c>
      <c r="N751" s="27">
        <v>11544.2</v>
      </c>
      <c r="O751" s="27">
        <v>7827.84</v>
      </c>
      <c r="P751" s="51">
        <f t="shared" si="11"/>
        <v>56964.725199996683</v>
      </c>
      <c r="Q751" s="51">
        <f>ABS(Table_7[[#This Row],[列1]]-Table_7[[#This Row],[Listing Price (USD)]])/Table_7[[#This Row],[Listing Price (USD)]]</f>
        <v>2.2118162232806758E-3</v>
      </c>
      <c r="R751" s="51">
        <f>(Table_7[[#This Row],[列2]]+Q1718)/2</f>
        <v>0.2754473806890429</v>
      </c>
      <c r="S751" s="71"/>
    </row>
    <row r="752" spans="1:19" hidden="1" x14ac:dyDescent="0.45">
      <c r="A752" s="1" t="s">
        <v>21</v>
      </c>
      <c r="B752" s="2" t="s">
        <v>39</v>
      </c>
      <c r="C752" s="19">
        <v>41</v>
      </c>
      <c r="D752" s="3" t="s">
        <v>460</v>
      </c>
      <c r="E752" s="2" t="s">
        <v>46</v>
      </c>
      <c r="F752" s="57">
        <v>57091</v>
      </c>
      <c r="G752" s="19">
        <v>2006</v>
      </c>
      <c r="H752" s="45">
        <v>3.7</v>
      </c>
      <c r="I752" s="45">
        <v>2.2000000000000002</v>
      </c>
      <c r="J752" s="45">
        <v>7348</v>
      </c>
      <c r="K752" s="46">
        <v>1227.0845999999999</v>
      </c>
      <c r="L752" s="45">
        <v>151</v>
      </c>
      <c r="M752" s="27">
        <v>57.472012426685268</v>
      </c>
      <c r="N752" s="27">
        <v>11544.2</v>
      </c>
      <c r="O752" s="27">
        <v>7827.84</v>
      </c>
      <c r="P752" s="51">
        <f t="shared" si="11"/>
        <v>56964.725199996683</v>
      </c>
      <c r="Q752" s="51">
        <f>ABS(Table_7[[#This Row],[列1]]-Table_7[[#This Row],[Listing Price (USD)]])/Table_7[[#This Row],[Listing Price (USD)]]</f>
        <v>2.2118162232806758E-3</v>
      </c>
      <c r="R752" s="51">
        <f>(Table_7[[#This Row],[列2]]+Q1719)/2</f>
        <v>6.1939561791137583E-2</v>
      </c>
      <c r="S752" s="71"/>
    </row>
    <row r="753" spans="1:19" hidden="1" x14ac:dyDescent="0.45">
      <c r="A753" s="1" t="s">
        <v>114</v>
      </c>
      <c r="B753" s="3" t="s">
        <v>322</v>
      </c>
      <c r="C753" s="19">
        <v>42</v>
      </c>
      <c r="D753" s="3" t="s">
        <v>461</v>
      </c>
      <c r="E753" s="2" t="s">
        <v>462</v>
      </c>
      <c r="F753" s="57">
        <v>165000</v>
      </c>
      <c r="G753" s="19">
        <v>2005</v>
      </c>
      <c r="H753" s="45">
        <v>13.83</v>
      </c>
      <c r="I753" s="45">
        <v>6.67</v>
      </c>
      <c r="J753" s="45">
        <v>9299</v>
      </c>
      <c r="K753" s="45">
        <v>797</v>
      </c>
      <c r="L753" s="45">
        <v>144</v>
      </c>
      <c r="M753" s="27">
        <v>1090.5153897494101</v>
      </c>
      <c r="N753" s="27">
        <v>6371.4</v>
      </c>
      <c r="O753" s="27">
        <v>1782.16</v>
      </c>
      <c r="P753" s="51">
        <f t="shared" si="11"/>
        <v>78780.094399999085</v>
      </c>
      <c r="Q753" s="51">
        <f>ABS(Table_7[[#This Row],[列1]]-Table_7[[#This Row],[Listing Price (USD)]])/Table_7[[#This Row],[Listing Price (USD)]]</f>
        <v>0.52254488242424801</v>
      </c>
      <c r="R753" s="51">
        <f>(Table_7[[#This Row],[列2]]+Q1720)/2</f>
        <v>0.38287262461443977</v>
      </c>
      <c r="S753" s="71"/>
    </row>
    <row r="754" spans="1:19" hidden="1" x14ac:dyDescent="0.45">
      <c r="A754" s="1" t="s">
        <v>114</v>
      </c>
      <c r="B754" s="2" t="s">
        <v>115</v>
      </c>
      <c r="C754" s="19">
        <v>42</v>
      </c>
      <c r="D754" s="3" t="s">
        <v>460</v>
      </c>
      <c r="E754" s="2" t="s">
        <v>480</v>
      </c>
      <c r="F754" s="57">
        <v>182204</v>
      </c>
      <c r="G754" s="19">
        <v>2009</v>
      </c>
      <c r="H754" s="45">
        <v>13.83</v>
      </c>
      <c r="I754" s="45">
        <v>6.67</v>
      </c>
      <c r="J754" s="45">
        <v>9299</v>
      </c>
      <c r="K754" s="45">
        <v>797</v>
      </c>
      <c r="L754" s="45">
        <v>144</v>
      </c>
      <c r="M754" s="27">
        <v>909.79346666148103</v>
      </c>
      <c r="N754" s="27">
        <v>36186.300000000003</v>
      </c>
      <c r="O754" s="27">
        <v>19565.62</v>
      </c>
      <c r="P754" s="51">
        <f t="shared" si="11"/>
        <v>185907.36079999729</v>
      </c>
      <c r="Q754" s="51">
        <f>ABS(Table_7[[#This Row],[列1]]-Table_7[[#This Row],[Listing Price (USD)]])/Table_7[[#This Row],[Listing Price (USD)]]</f>
        <v>2.0325353998799634E-2</v>
      </c>
      <c r="R754" s="51">
        <f>(Table_7[[#This Row],[列2]]+Q1721)/2</f>
        <v>7.6151163509221784E-2</v>
      </c>
      <c r="S754" s="71"/>
    </row>
    <row r="755" spans="1:19" hidden="1" x14ac:dyDescent="0.45">
      <c r="A755" s="1" t="s">
        <v>114</v>
      </c>
      <c r="B755" s="2" t="s">
        <v>115</v>
      </c>
      <c r="C755" s="19">
        <v>42</v>
      </c>
      <c r="D755" s="3" t="s">
        <v>460</v>
      </c>
      <c r="E755" s="2" t="s">
        <v>26</v>
      </c>
      <c r="F755" s="57">
        <v>119242</v>
      </c>
      <c r="G755" s="19">
        <v>2005</v>
      </c>
      <c r="H755" s="45">
        <v>13.83</v>
      </c>
      <c r="I755" s="45">
        <v>6.67</v>
      </c>
      <c r="J755" s="45">
        <v>9299</v>
      </c>
      <c r="K755" s="45">
        <v>797</v>
      </c>
      <c r="L755" s="45">
        <v>144</v>
      </c>
      <c r="M755" s="27">
        <v>2704.60916008815</v>
      </c>
      <c r="N755" s="27">
        <v>33874.199999999997</v>
      </c>
      <c r="O755" s="27">
        <v>12220.24236</v>
      </c>
      <c r="P755" s="51">
        <f t="shared" si="11"/>
        <v>129825.29120000005</v>
      </c>
      <c r="Q755" s="51">
        <f>ABS(Table_7[[#This Row],[列1]]-Table_7[[#This Row],[Listing Price (USD)]])/Table_7[[#This Row],[Listing Price (USD)]]</f>
        <v>8.8754727361165117E-2</v>
      </c>
      <c r="R755" s="51">
        <f>(Table_7[[#This Row],[列2]]+Q1722)/2</f>
        <v>0.11344264528628395</v>
      </c>
      <c r="S755" s="71"/>
    </row>
    <row r="756" spans="1:19" hidden="1" x14ac:dyDescent="0.45">
      <c r="A756" s="1" t="s">
        <v>114</v>
      </c>
      <c r="B756" s="3" t="s">
        <v>322</v>
      </c>
      <c r="C756" s="19">
        <v>42</v>
      </c>
      <c r="D756" s="3" t="s">
        <v>459</v>
      </c>
      <c r="E756" s="2" t="s">
        <v>464</v>
      </c>
      <c r="F756" s="57">
        <v>188000</v>
      </c>
      <c r="G756" s="19">
        <v>2008</v>
      </c>
      <c r="H756" s="45">
        <v>13.83</v>
      </c>
      <c r="I756" s="45">
        <v>6.67</v>
      </c>
      <c r="J756" s="45">
        <v>9299</v>
      </c>
      <c r="K756" s="45">
        <v>797</v>
      </c>
      <c r="L756" s="45">
        <v>144</v>
      </c>
      <c r="M756" s="27">
        <v>3020.1734000000001</v>
      </c>
      <c r="N756" s="27">
        <v>46802</v>
      </c>
      <c r="O756" s="27">
        <v>122950</v>
      </c>
      <c r="P756" s="51">
        <f t="shared" si="11"/>
        <v>192662.3969999954</v>
      </c>
      <c r="Q756" s="51">
        <f>ABS(Table_7[[#This Row],[列1]]-Table_7[[#This Row],[Listing Price (USD)]])/Table_7[[#This Row],[Listing Price (USD)]]</f>
        <v>2.4799984042528717E-2</v>
      </c>
      <c r="R756" s="51">
        <f>(Table_7[[#This Row],[列2]]+Q1723)/2</f>
        <v>0.27869743959012933</v>
      </c>
      <c r="S756" s="71"/>
    </row>
    <row r="757" spans="1:19" hidden="1" x14ac:dyDescent="0.45">
      <c r="A757" s="1" t="s">
        <v>114</v>
      </c>
      <c r="B757" s="3" t="s">
        <v>322</v>
      </c>
      <c r="C757" s="19">
        <v>42</v>
      </c>
      <c r="D757" s="3" t="s">
        <v>459</v>
      </c>
      <c r="E757" s="2" t="s">
        <v>491</v>
      </c>
      <c r="F757" s="57">
        <v>159900</v>
      </c>
      <c r="G757" s="19">
        <v>2006</v>
      </c>
      <c r="H757" s="45">
        <v>13.83</v>
      </c>
      <c r="I757" s="45">
        <v>6.67</v>
      </c>
      <c r="J757" s="45">
        <v>9299</v>
      </c>
      <c r="K757" s="45">
        <v>797</v>
      </c>
      <c r="L757" s="45">
        <v>144</v>
      </c>
      <c r="M757" s="27">
        <v>585.15030000000002</v>
      </c>
      <c r="N757" s="27">
        <v>51342</v>
      </c>
      <c r="O757" s="27">
        <v>21968.32</v>
      </c>
      <c r="P757" s="51">
        <f t="shared" si="11"/>
        <v>175193.23099999799</v>
      </c>
      <c r="Q757" s="51">
        <f>ABS(Table_7[[#This Row],[列1]]-Table_7[[#This Row],[Listing Price (USD)]])/Table_7[[#This Row],[Listing Price (USD)]]</f>
        <v>9.5642470293921145E-2</v>
      </c>
      <c r="R757" s="51">
        <f>(Table_7[[#This Row],[列2]]+Q1724)/2</f>
        <v>0.31240974007399341</v>
      </c>
      <c r="S757" s="71"/>
    </row>
    <row r="758" spans="1:19" hidden="1" x14ac:dyDescent="0.45">
      <c r="A758" s="1" t="s">
        <v>114</v>
      </c>
      <c r="B758" s="3" t="s">
        <v>322</v>
      </c>
      <c r="C758" s="19">
        <v>42</v>
      </c>
      <c r="D758" s="3" t="s">
        <v>459</v>
      </c>
      <c r="E758" s="2" t="s">
        <v>509</v>
      </c>
      <c r="F758" s="57">
        <v>159800</v>
      </c>
      <c r="G758" s="19">
        <v>2007</v>
      </c>
      <c r="H758" s="45">
        <v>13.83</v>
      </c>
      <c r="I758" s="45">
        <v>6.67</v>
      </c>
      <c r="J758" s="45">
        <v>9299</v>
      </c>
      <c r="K758" s="45">
        <v>797</v>
      </c>
      <c r="L758" s="45">
        <v>144</v>
      </c>
      <c r="M758" s="27">
        <v>620.08590000000004</v>
      </c>
      <c r="N758" s="27">
        <v>48244</v>
      </c>
      <c r="O758" s="27">
        <v>19758.259999999998</v>
      </c>
      <c r="P758" s="51">
        <f t="shared" si="11"/>
        <v>182391.04599999933</v>
      </c>
      <c r="Q758" s="51">
        <f>ABS(Table_7[[#This Row],[列1]]-Table_7[[#This Row],[Listing Price (USD)]])/Table_7[[#This Row],[Listing Price (USD)]]</f>
        <v>0.14137075093866916</v>
      </c>
      <c r="R758" s="51">
        <f>(Table_7[[#This Row],[列2]]+Q1725)/2</f>
        <v>0.27494694088458282</v>
      </c>
      <c r="S758" s="71"/>
    </row>
    <row r="759" spans="1:19" hidden="1" x14ac:dyDescent="0.45">
      <c r="A759" s="1" t="s">
        <v>114</v>
      </c>
      <c r="B759" s="3" t="s">
        <v>322</v>
      </c>
      <c r="C759" s="19">
        <v>42</v>
      </c>
      <c r="D759" s="3" t="s">
        <v>459</v>
      </c>
      <c r="E759" s="2" t="s">
        <v>487</v>
      </c>
      <c r="F759" s="58">
        <v>189000</v>
      </c>
      <c r="G759" s="27">
        <v>2011</v>
      </c>
      <c r="H759" s="45">
        <v>13.83</v>
      </c>
      <c r="I759" s="45">
        <v>6.67</v>
      </c>
      <c r="J759" s="45">
        <v>9299</v>
      </c>
      <c r="K759" s="45">
        <v>797</v>
      </c>
      <c r="L759" s="45">
        <v>144</v>
      </c>
      <c r="M759" s="27">
        <v>1789.9333999999999</v>
      </c>
      <c r="N759" s="27">
        <v>40003</v>
      </c>
      <c r="O759" s="27">
        <v>60296.14</v>
      </c>
      <c r="P759" s="51">
        <f t="shared" si="11"/>
        <v>218886.56199999823</v>
      </c>
      <c r="Q759" s="51">
        <f>ABS(Table_7[[#This Row],[列1]]-Table_7[[#This Row],[Listing Price (USD)]])/Table_7[[#This Row],[Listing Price (USD)]]</f>
        <v>0.15812995767194832</v>
      </c>
      <c r="R759" s="51">
        <f>(Table_7[[#This Row],[列2]]+Q1726)/2</f>
        <v>0.31816022119002141</v>
      </c>
      <c r="S759" s="71"/>
    </row>
    <row r="760" spans="1:19" hidden="1" x14ac:dyDescent="0.45">
      <c r="A760" s="1" t="s">
        <v>114</v>
      </c>
      <c r="B760" s="3" t="s">
        <v>322</v>
      </c>
      <c r="C760" s="19">
        <v>42</v>
      </c>
      <c r="D760" s="3" t="s">
        <v>459</v>
      </c>
      <c r="E760" s="2" t="s">
        <v>490</v>
      </c>
      <c r="F760" s="58">
        <v>159500</v>
      </c>
      <c r="G760" s="27">
        <v>2005</v>
      </c>
      <c r="H760" s="45">
        <v>13.83</v>
      </c>
      <c r="I760" s="45">
        <v>6.67</v>
      </c>
      <c r="J760" s="45">
        <v>9299</v>
      </c>
      <c r="K760" s="45">
        <v>797</v>
      </c>
      <c r="L760" s="45">
        <v>144</v>
      </c>
      <c r="M760" s="27">
        <v>612.96910000000003</v>
      </c>
      <c r="N760" s="27">
        <v>46198</v>
      </c>
      <c r="O760" s="27">
        <v>19947.16</v>
      </c>
      <c r="P760" s="51">
        <f t="shared" si="11"/>
        <v>152698.26400000154</v>
      </c>
      <c r="Q760" s="51">
        <f>ABS(Table_7[[#This Row],[列1]]-Table_7[[#This Row],[Listing Price (USD)]])/Table_7[[#This Row],[Listing Price (USD)]]</f>
        <v>4.2644112852654931E-2</v>
      </c>
      <c r="R760" s="51">
        <f>(Table_7[[#This Row],[列2]]+Q1727)/2</f>
        <v>0.16434956132412315</v>
      </c>
      <c r="S760" s="71"/>
    </row>
    <row r="761" spans="1:19" hidden="1" x14ac:dyDescent="0.45">
      <c r="A761" s="1" t="s">
        <v>276</v>
      </c>
      <c r="B761" s="2" t="s">
        <v>277</v>
      </c>
      <c r="C761" s="19">
        <v>42</v>
      </c>
      <c r="D761" s="3" t="s">
        <v>460</v>
      </c>
      <c r="E761" s="2" t="s">
        <v>26</v>
      </c>
      <c r="F761" s="57">
        <v>300510</v>
      </c>
      <c r="G761" s="19">
        <v>2009</v>
      </c>
      <c r="H761" s="44">
        <v>13.22</v>
      </c>
      <c r="I761" s="44">
        <v>8.92</v>
      </c>
      <c r="J761" s="44">
        <v>11250</v>
      </c>
      <c r="K761" s="44">
        <v>792.44</v>
      </c>
      <c r="L761" s="44">
        <v>299</v>
      </c>
      <c r="M761" s="27">
        <v>2704.60916008815</v>
      </c>
      <c r="N761" s="27">
        <v>33874.199999999997</v>
      </c>
      <c r="O761" s="27">
        <v>12220.24236</v>
      </c>
      <c r="P761" s="51">
        <f t="shared" si="11"/>
        <v>225979.89219999983</v>
      </c>
      <c r="Q761" s="51">
        <f>ABS(Table_7[[#This Row],[列1]]-Table_7[[#This Row],[Listing Price (USD)]])/Table_7[[#This Row],[Listing Price (USD)]]</f>
        <v>0.24801207214402241</v>
      </c>
      <c r="R761" s="51">
        <f>(Table_7[[#This Row],[列2]]+Q1728)/2</f>
        <v>0.2266988789181989</v>
      </c>
      <c r="S761" s="71"/>
    </row>
    <row r="762" spans="1:19" hidden="1" x14ac:dyDescent="0.45">
      <c r="A762" s="1" t="s">
        <v>21</v>
      </c>
      <c r="B762" s="2" t="s">
        <v>42</v>
      </c>
      <c r="C762" s="19">
        <v>42</v>
      </c>
      <c r="D762" s="3" t="s">
        <v>460</v>
      </c>
      <c r="E762" s="2" t="s">
        <v>25</v>
      </c>
      <c r="F762" s="57">
        <v>218585</v>
      </c>
      <c r="G762" s="19">
        <v>2014</v>
      </c>
      <c r="H762" s="45">
        <v>4.05</v>
      </c>
      <c r="I762" s="45">
        <v>2.16</v>
      </c>
      <c r="J762" s="45">
        <v>10288</v>
      </c>
      <c r="K762" s="46">
        <v>1186.1817799999999</v>
      </c>
      <c r="L762" s="45">
        <v>210</v>
      </c>
      <c r="M762" s="27">
        <v>188.92599593680674</v>
      </c>
      <c r="N762" s="27">
        <v>16779.7</v>
      </c>
      <c r="O762" s="27">
        <v>1073.48</v>
      </c>
      <c r="P762" s="51">
        <f t="shared" si="11"/>
        <v>237116.09719999804</v>
      </c>
      <c r="Q762" s="51">
        <f>ABS(Table_7[[#This Row],[列1]]-Table_7[[#This Row],[Listing Price (USD)]])/Table_7[[#This Row],[Listing Price (USD)]]</f>
        <v>8.4777533682540152E-2</v>
      </c>
      <c r="R762" s="51">
        <f>(Table_7[[#This Row],[列2]]+Q1729)/2</f>
        <v>0.23668864052548338</v>
      </c>
      <c r="S762" s="71"/>
    </row>
    <row r="763" spans="1:19" hidden="1" x14ac:dyDescent="0.45">
      <c r="A763" s="1" t="s">
        <v>135</v>
      </c>
      <c r="B763" s="2" t="s">
        <v>523</v>
      </c>
      <c r="C763" s="19">
        <v>42</v>
      </c>
      <c r="D763" s="3" t="s">
        <v>460</v>
      </c>
      <c r="E763" s="2" t="s">
        <v>35</v>
      </c>
      <c r="F763" s="57">
        <v>139690</v>
      </c>
      <c r="G763" s="19">
        <v>2008</v>
      </c>
      <c r="H763" s="44">
        <v>13.65</v>
      </c>
      <c r="I763" s="44">
        <v>6.89</v>
      </c>
      <c r="J763" s="44">
        <v>8820</v>
      </c>
      <c r="K763" s="44">
        <v>722</v>
      </c>
      <c r="L763" s="44">
        <v>159</v>
      </c>
      <c r="M763" s="27">
        <v>1896.7553015181375</v>
      </c>
      <c r="N763" s="27">
        <v>24592.6</v>
      </c>
      <c r="O763" s="27">
        <v>42421.33</v>
      </c>
      <c r="P763" s="51">
        <f t="shared" si="11"/>
        <v>140549.76959999948</v>
      </c>
      <c r="Q763" s="51">
        <f>ABS(Table_7[[#This Row],[列1]]-Table_7[[#This Row],[Listing Price (USD)]])/Table_7[[#This Row],[Listing Price (USD)]]</f>
        <v>6.1548400028597306E-3</v>
      </c>
      <c r="R763" s="51">
        <f>(Table_7[[#This Row],[列2]]+Q1730)/2</f>
        <v>0.2238466393353627</v>
      </c>
      <c r="S763" s="71"/>
    </row>
    <row r="764" spans="1:19" hidden="1" x14ac:dyDescent="0.45">
      <c r="A764" s="1" t="s">
        <v>135</v>
      </c>
      <c r="B764" s="2" t="s">
        <v>523</v>
      </c>
      <c r="C764" s="19">
        <v>42</v>
      </c>
      <c r="D764" s="3" t="s">
        <v>460</v>
      </c>
      <c r="E764" s="2" t="s">
        <v>35</v>
      </c>
      <c r="F764" s="57">
        <v>127526</v>
      </c>
      <c r="G764" s="19">
        <v>2009</v>
      </c>
      <c r="H764" s="44">
        <v>13.65</v>
      </c>
      <c r="I764" s="44">
        <v>6.89</v>
      </c>
      <c r="J764" s="44">
        <v>8820</v>
      </c>
      <c r="K764" s="44">
        <v>722</v>
      </c>
      <c r="L764" s="44">
        <v>159</v>
      </c>
      <c r="M764" s="27">
        <v>1896.7553015181375</v>
      </c>
      <c r="N764" s="27">
        <v>24592.6</v>
      </c>
      <c r="O764" s="27">
        <v>42421.33</v>
      </c>
      <c r="P764" s="51">
        <f t="shared" si="11"/>
        <v>153497.47260000109</v>
      </c>
      <c r="Q764" s="51">
        <f>ABS(Table_7[[#This Row],[列1]]-Table_7[[#This Row],[Listing Price (USD)]])/Table_7[[#This Row],[Listing Price (USD)]]</f>
        <v>0.20365629440271854</v>
      </c>
      <c r="R764" s="51">
        <f>(Table_7[[#This Row],[列2]]+Q1731)/2</f>
        <v>0.11822032900562128</v>
      </c>
      <c r="S764" s="71"/>
    </row>
    <row r="765" spans="1:19" hidden="1" x14ac:dyDescent="0.45">
      <c r="A765" s="1" t="s">
        <v>135</v>
      </c>
      <c r="B765" s="2" t="s">
        <v>523</v>
      </c>
      <c r="C765" s="19">
        <v>42</v>
      </c>
      <c r="D765" s="3" t="s">
        <v>460</v>
      </c>
      <c r="E765" s="2" t="s">
        <v>35</v>
      </c>
      <c r="F765" s="57">
        <v>176107</v>
      </c>
      <c r="G765" s="19">
        <v>2010</v>
      </c>
      <c r="H765" s="44">
        <v>13.65</v>
      </c>
      <c r="I765" s="44">
        <v>6.89</v>
      </c>
      <c r="J765" s="44">
        <v>8820</v>
      </c>
      <c r="K765" s="44">
        <v>722</v>
      </c>
      <c r="L765" s="44">
        <v>159</v>
      </c>
      <c r="M765" s="27">
        <v>1896.7553015181375</v>
      </c>
      <c r="N765" s="27">
        <v>24592.6</v>
      </c>
      <c r="O765" s="27">
        <v>42421.33</v>
      </c>
      <c r="P765" s="51">
        <f t="shared" si="11"/>
        <v>166445.17559999897</v>
      </c>
      <c r="Q765" s="51">
        <f>ABS(Table_7[[#This Row],[列1]]-Table_7[[#This Row],[Listing Price (USD)]])/Table_7[[#This Row],[Listing Price (USD)]]</f>
        <v>5.486337510718501E-2</v>
      </c>
      <c r="R765" s="51">
        <f>(Table_7[[#This Row],[列2]]+Q1732)/2</f>
        <v>0.11730919156361719</v>
      </c>
      <c r="S765" s="71"/>
    </row>
    <row r="766" spans="1:19" hidden="1" x14ac:dyDescent="0.45">
      <c r="A766" s="1" t="s">
        <v>135</v>
      </c>
      <c r="B766" s="2" t="s">
        <v>523</v>
      </c>
      <c r="C766" s="19">
        <v>42</v>
      </c>
      <c r="D766" s="3" t="s">
        <v>460</v>
      </c>
      <c r="E766" s="2" t="s">
        <v>70</v>
      </c>
      <c r="F766" s="57">
        <v>163962</v>
      </c>
      <c r="G766" s="19">
        <v>2011</v>
      </c>
      <c r="H766" s="44">
        <v>13.65</v>
      </c>
      <c r="I766" s="44">
        <v>6.89</v>
      </c>
      <c r="J766" s="44">
        <v>8820</v>
      </c>
      <c r="K766" s="44">
        <v>722</v>
      </c>
      <c r="L766" s="44">
        <v>159</v>
      </c>
      <c r="M766" s="27">
        <v>14.933066818960594</v>
      </c>
      <c r="N766" s="27">
        <v>21999.8</v>
      </c>
      <c r="O766" s="27">
        <v>149.72</v>
      </c>
      <c r="P766" s="51">
        <f t="shared" si="11"/>
        <v>174580.64180000051</v>
      </c>
      <c r="Q766" s="51">
        <f>ABS(Table_7[[#This Row],[列1]]-Table_7[[#This Row],[Listing Price (USD)]])/Table_7[[#This Row],[Listing Price (USD)]]</f>
        <v>6.476282187336399E-2</v>
      </c>
      <c r="R766" s="51">
        <f>(Table_7[[#This Row],[列2]]+Q1733)/2</f>
        <v>0.1817540417635044</v>
      </c>
      <c r="S766" s="71"/>
    </row>
    <row r="767" spans="1:19" hidden="1" x14ac:dyDescent="0.45">
      <c r="A767" s="1" t="s">
        <v>121</v>
      </c>
      <c r="B767" s="2" t="s">
        <v>122</v>
      </c>
      <c r="C767" s="19">
        <v>45</v>
      </c>
      <c r="D767" s="3" t="s">
        <v>460</v>
      </c>
      <c r="E767" s="2" t="s">
        <v>480</v>
      </c>
      <c r="F767" s="57">
        <v>637741</v>
      </c>
      <c r="G767" s="19">
        <v>2015</v>
      </c>
      <c r="H767" s="44">
        <v>13.7</v>
      </c>
      <c r="I767" s="44">
        <v>7.2</v>
      </c>
      <c r="J767" s="44">
        <v>11000</v>
      </c>
      <c r="K767" s="44">
        <v>1020</v>
      </c>
      <c r="L767" s="44">
        <v>88</v>
      </c>
      <c r="M767" s="27">
        <v>909.79346666148103</v>
      </c>
      <c r="N767" s="27">
        <v>36186.300000000003</v>
      </c>
      <c r="O767" s="27">
        <v>19565.62</v>
      </c>
      <c r="P767" s="51">
        <f t="shared" si="11"/>
        <v>302272.61779999657</v>
      </c>
      <c r="Q767" s="51">
        <f>ABS(Table_7[[#This Row],[列1]]-Table_7[[#This Row],[Listing Price (USD)]])/Table_7[[#This Row],[Listing Price (USD)]]</f>
        <v>0.52602605477772857</v>
      </c>
      <c r="R767" s="51">
        <f>(Table_7[[#This Row],[列2]]+Q1734)/2</f>
        <v>0.45016251356395875</v>
      </c>
      <c r="S767" s="71"/>
    </row>
    <row r="768" spans="1:19" hidden="1" x14ac:dyDescent="0.45">
      <c r="A768" s="1" t="s">
        <v>121</v>
      </c>
      <c r="B768" s="2" t="s">
        <v>122</v>
      </c>
      <c r="C768" s="19">
        <v>45</v>
      </c>
      <c r="D768" s="3" t="s">
        <v>460</v>
      </c>
      <c r="E768" s="2" t="s">
        <v>480</v>
      </c>
      <c r="F768" s="57">
        <v>728846</v>
      </c>
      <c r="G768" s="19">
        <v>2017</v>
      </c>
      <c r="H768" s="44">
        <v>13.7</v>
      </c>
      <c r="I768" s="44">
        <v>7.2</v>
      </c>
      <c r="J768" s="44">
        <v>11000</v>
      </c>
      <c r="K768" s="44">
        <v>1020</v>
      </c>
      <c r="L768" s="44">
        <v>88</v>
      </c>
      <c r="M768" s="27">
        <v>909.79346666148103</v>
      </c>
      <c r="N768" s="27">
        <v>36186.300000000003</v>
      </c>
      <c r="O768" s="27">
        <v>19565.62</v>
      </c>
      <c r="P768" s="51">
        <f t="shared" si="11"/>
        <v>328168.02379999607</v>
      </c>
      <c r="Q768" s="51">
        <f>ABS(Table_7[[#This Row],[列1]]-Table_7[[#This Row],[Listing Price (USD)]])/Table_7[[#This Row],[Listing Price (USD)]]</f>
        <v>0.54974298576105785</v>
      </c>
      <c r="R768" s="51">
        <f>(Table_7[[#This Row],[列2]]+Q1735)/2</f>
        <v>0.42694496289588235</v>
      </c>
      <c r="S768" s="71"/>
    </row>
    <row r="769" spans="1:19" hidden="1" x14ac:dyDescent="0.45">
      <c r="A769" s="1" t="s">
        <v>169</v>
      </c>
      <c r="B769" s="2" t="s">
        <v>172</v>
      </c>
      <c r="C769" s="19">
        <v>43</v>
      </c>
      <c r="D769" s="3" t="s">
        <v>460</v>
      </c>
      <c r="E769" s="2" t="s">
        <v>35</v>
      </c>
      <c r="F769" s="57">
        <v>176131</v>
      </c>
      <c r="G769" s="19">
        <v>2007</v>
      </c>
      <c r="H769" s="44">
        <v>12.96</v>
      </c>
      <c r="I769" s="44">
        <v>8.1999999999999993</v>
      </c>
      <c r="J769" s="44">
        <v>8900</v>
      </c>
      <c r="K769" s="44">
        <v>12.96</v>
      </c>
      <c r="L769" s="44">
        <v>231</v>
      </c>
      <c r="M769" s="27">
        <v>1896.7553015181375</v>
      </c>
      <c r="N769" s="27">
        <v>24592.6</v>
      </c>
      <c r="O769" s="27">
        <v>42421.33</v>
      </c>
      <c r="P769" s="51">
        <f t="shared" si="11"/>
        <v>129421.18660000265</v>
      </c>
      <c r="Q769" s="51">
        <f>ABS(Table_7[[#This Row],[列1]]-Table_7[[#This Row],[Listing Price (USD)]])/Table_7[[#This Row],[Listing Price (USD)]]</f>
        <v>0.26519927440369584</v>
      </c>
      <c r="R769" s="51">
        <f>(Table_7[[#This Row],[列2]]+Q1736)/2</f>
        <v>0.242569820207031</v>
      </c>
      <c r="S769" s="71"/>
    </row>
    <row r="770" spans="1:19" hidden="1" x14ac:dyDescent="0.45">
      <c r="A770" s="1" t="s">
        <v>241</v>
      </c>
      <c r="B770" s="2" t="s">
        <v>244</v>
      </c>
      <c r="C770" s="19">
        <v>44</v>
      </c>
      <c r="D770" s="3" t="s">
        <v>460</v>
      </c>
      <c r="E770" s="2" t="s">
        <v>480</v>
      </c>
      <c r="F770" s="57">
        <v>351047</v>
      </c>
      <c r="G770" s="19">
        <v>2005</v>
      </c>
      <c r="H770" s="44">
        <v>13.02</v>
      </c>
      <c r="I770" s="44">
        <v>6.46</v>
      </c>
      <c r="J770" s="44">
        <v>11000</v>
      </c>
      <c r="K770" s="44">
        <v>832</v>
      </c>
      <c r="L770" s="44">
        <v>371</v>
      </c>
      <c r="M770" s="27">
        <v>909.79346666148103</v>
      </c>
      <c r="N770" s="27">
        <v>36186.300000000003</v>
      </c>
      <c r="O770" s="27">
        <v>19565.62</v>
      </c>
      <c r="P770" s="51">
        <f t="shared" ref="P770:P833" si="12">J770*22.739+12947.703*G770+1.856*N770-26169390+64750.3</f>
        <v>172795.58779999911</v>
      </c>
      <c r="Q770" s="51">
        <f>ABS(Table_7[[#This Row],[列1]]-Table_7[[#This Row],[Listing Price (USD)]])/Table_7[[#This Row],[Listing Price (USD)]]</f>
        <v>0.50777078909661921</v>
      </c>
      <c r="R770" s="51">
        <f>(Table_7[[#This Row],[列2]]+Q1737)/2</f>
        <v>0.2719140508082184</v>
      </c>
      <c r="S770" s="71"/>
    </row>
    <row r="771" spans="1:19" hidden="1" x14ac:dyDescent="0.45">
      <c r="A771" s="1" t="s">
        <v>169</v>
      </c>
      <c r="B771" s="2" t="s">
        <v>174</v>
      </c>
      <c r="C771" s="19">
        <v>43</v>
      </c>
      <c r="D771" s="3" t="s">
        <v>460</v>
      </c>
      <c r="E771" s="2" t="s">
        <v>35</v>
      </c>
      <c r="F771" s="57">
        <v>370482</v>
      </c>
      <c r="G771" s="19">
        <v>2017</v>
      </c>
      <c r="H771" s="44">
        <v>13.12</v>
      </c>
      <c r="I771" s="44">
        <v>7.87</v>
      </c>
      <c r="J771" s="44">
        <v>9100</v>
      </c>
      <c r="K771" s="44">
        <v>1129</v>
      </c>
      <c r="L771" s="44">
        <v>220</v>
      </c>
      <c r="M771" s="27">
        <v>1896.7553015181375</v>
      </c>
      <c r="N771" s="27">
        <v>24592.6</v>
      </c>
      <c r="O771" s="27">
        <v>42421.33</v>
      </c>
      <c r="P771" s="51">
        <f t="shared" si="12"/>
        <v>263446.01659999712</v>
      </c>
      <c r="Q771" s="51">
        <f>ABS(Table_7[[#This Row],[列1]]-Table_7[[#This Row],[Listing Price (USD)]])/Table_7[[#This Row],[Listing Price (USD)]]</f>
        <v>0.28891007768259425</v>
      </c>
      <c r="R771" s="51">
        <f>(Table_7[[#This Row],[列2]]+Q1738)/2</f>
        <v>0.31604305501630059</v>
      </c>
      <c r="S771" s="71"/>
    </row>
    <row r="772" spans="1:19" hidden="1" x14ac:dyDescent="0.45">
      <c r="A772" s="1" t="s">
        <v>169</v>
      </c>
      <c r="B772" s="2" t="s">
        <v>173</v>
      </c>
      <c r="C772" s="19">
        <v>43</v>
      </c>
      <c r="D772" s="3" t="s">
        <v>460</v>
      </c>
      <c r="E772" s="2" t="s">
        <v>35</v>
      </c>
      <c r="F772" s="57">
        <v>352276</v>
      </c>
      <c r="G772" s="19">
        <v>2016</v>
      </c>
      <c r="H772" s="44">
        <v>13.12</v>
      </c>
      <c r="I772" s="44">
        <v>7.87</v>
      </c>
      <c r="J772" s="44">
        <v>9100</v>
      </c>
      <c r="K772" s="44">
        <v>1129</v>
      </c>
      <c r="L772" s="44">
        <v>220</v>
      </c>
      <c r="M772" s="27">
        <v>1896.75530151814</v>
      </c>
      <c r="N772" s="27">
        <v>24592.6</v>
      </c>
      <c r="O772" s="27">
        <v>42421.33</v>
      </c>
      <c r="P772" s="51">
        <f t="shared" si="12"/>
        <v>250498.31359999924</v>
      </c>
      <c r="Q772" s="51">
        <f>ABS(Table_7[[#This Row],[列1]]-Table_7[[#This Row],[Listing Price (USD)]])/Table_7[[#This Row],[Listing Price (USD)]]</f>
        <v>0.28891461921902362</v>
      </c>
      <c r="R772" s="51">
        <f>(Table_7[[#This Row],[列2]]+Q1739)/2</f>
        <v>0.29121255533002322</v>
      </c>
      <c r="S772" s="71"/>
    </row>
    <row r="773" spans="1:19" hidden="1" x14ac:dyDescent="0.45">
      <c r="A773" s="1" t="s">
        <v>135</v>
      </c>
      <c r="B773" s="2" t="s">
        <v>525</v>
      </c>
      <c r="C773" s="19">
        <v>43</v>
      </c>
      <c r="D773" s="3" t="s">
        <v>460</v>
      </c>
      <c r="E773" s="2" t="s">
        <v>46</v>
      </c>
      <c r="F773" s="57">
        <v>239295</v>
      </c>
      <c r="G773" s="19">
        <v>2019</v>
      </c>
      <c r="H773" s="45">
        <v>14.11</v>
      </c>
      <c r="I773" s="45">
        <v>6.89</v>
      </c>
      <c r="J773" s="45">
        <v>9700</v>
      </c>
      <c r="K773" s="45">
        <v>990.28</v>
      </c>
      <c r="L773" s="45">
        <v>250</v>
      </c>
      <c r="M773" s="27">
        <v>57.472012426685268</v>
      </c>
      <c r="N773" s="27">
        <v>11544.2</v>
      </c>
      <c r="O773" s="27">
        <v>7827.84</v>
      </c>
      <c r="P773" s="51">
        <f t="shared" si="12"/>
        <v>278766.99220000132</v>
      </c>
      <c r="Q773" s="51">
        <f>ABS(Table_7[[#This Row],[列1]]-Table_7[[#This Row],[Listing Price (USD)]])/Table_7[[#This Row],[Listing Price (USD)]]</f>
        <v>0.16495117825278974</v>
      </c>
      <c r="R773" s="51">
        <f>(Table_7[[#This Row],[列2]]+Q1740)/2</f>
        <v>0.28729165257572653</v>
      </c>
      <c r="S773" s="71"/>
    </row>
    <row r="774" spans="1:19" hidden="1" x14ac:dyDescent="0.45">
      <c r="A774" s="1" t="s">
        <v>135</v>
      </c>
      <c r="B774" s="2" t="s">
        <v>525</v>
      </c>
      <c r="C774" s="19">
        <v>43</v>
      </c>
      <c r="D774" s="3" t="s">
        <v>460</v>
      </c>
      <c r="E774" s="2" t="s">
        <v>31</v>
      </c>
      <c r="F774" s="57">
        <v>337186</v>
      </c>
      <c r="G774" s="19">
        <v>2019</v>
      </c>
      <c r="H774" s="45">
        <v>14.11</v>
      </c>
      <c r="I774" s="45">
        <v>6.89</v>
      </c>
      <c r="J774" s="45">
        <v>9700</v>
      </c>
      <c r="K774" s="45">
        <v>990.28</v>
      </c>
      <c r="L774" s="45">
        <v>250</v>
      </c>
      <c r="M774" s="27">
        <v>3889.6688952996215</v>
      </c>
      <c r="N774" s="27">
        <v>33570.800000000003</v>
      </c>
      <c r="O774" s="27">
        <v>34377.89</v>
      </c>
      <c r="P774" s="51">
        <f t="shared" si="12"/>
        <v>319648.36180000304</v>
      </c>
      <c r="Q774" s="51">
        <f>ABS(Table_7[[#This Row],[列1]]-Table_7[[#This Row],[Listing Price (USD)]])/Table_7[[#This Row],[Listing Price (USD)]]</f>
        <v>5.2011762647313234E-2</v>
      </c>
      <c r="R774" s="51">
        <f>(Table_7[[#This Row],[列2]]+Q1741)/2</f>
        <v>0.23701136611988305</v>
      </c>
      <c r="S774" s="71"/>
    </row>
    <row r="775" spans="1:19" hidden="1" x14ac:dyDescent="0.45">
      <c r="A775" s="1" t="s">
        <v>135</v>
      </c>
      <c r="B775" s="2" t="s">
        <v>525</v>
      </c>
      <c r="C775" s="19">
        <v>43</v>
      </c>
      <c r="D775" s="3" t="s">
        <v>460</v>
      </c>
      <c r="E775" s="2" t="s">
        <v>35</v>
      </c>
      <c r="F775" s="57">
        <v>267233</v>
      </c>
      <c r="G775" s="19">
        <v>2019</v>
      </c>
      <c r="H775" s="45">
        <v>14.11</v>
      </c>
      <c r="I775" s="45">
        <v>6.89</v>
      </c>
      <c r="J775" s="45">
        <v>9700</v>
      </c>
      <c r="K775" s="45">
        <v>990.28</v>
      </c>
      <c r="L775" s="45">
        <v>250</v>
      </c>
      <c r="M775" s="27">
        <v>1896.7553015181375</v>
      </c>
      <c r="N775" s="27">
        <v>24592.6</v>
      </c>
      <c r="O775" s="27">
        <v>42421.33</v>
      </c>
      <c r="P775" s="51">
        <f t="shared" si="12"/>
        <v>302984.82260000258</v>
      </c>
      <c r="Q775" s="51">
        <f>ABS(Table_7[[#This Row],[列1]]-Table_7[[#This Row],[Listing Price (USD)]])/Table_7[[#This Row],[Listing Price (USD)]]</f>
        <v>0.13378520841364119</v>
      </c>
      <c r="R775" s="51">
        <f>(Table_7[[#This Row],[列2]]+Q1742)/2</f>
        <v>0.22870781328833506</v>
      </c>
      <c r="S775" s="71"/>
    </row>
    <row r="776" spans="1:19" hidden="1" x14ac:dyDescent="0.45">
      <c r="A776" s="1" t="s">
        <v>135</v>
      </c>
      <c r="B776" s="2" t="s">
        <v>525</v>
      </c>
      <c r="C776" s="19">
        <v>43</v>
      </c>
      <c r="D776" s="3" t="s">
        <v>460</v>
      </c>
      <c r="E776" s="2" t="s">
        <v>76</v>
      </c>
      <c r="F776" s="57">
        <v>255086</v>
      </c>
      <c r="G776" s="19">
        <v>2019</v>
      </c>
      <c r="H776" s="45">
        <v>14.11</v>
      </c>
      <c r="I776" s="45">
        <v>6.89</v>
      </c>
      <c r="J776" s="45">
        <v>9700</v>
      </c>
      <c r="K776" s="45">
        <v>990.28</v>
      </c>
      <c r="L776" s="45">
        <v>250</v>
      </c>
      <c r="M776" s="27">
        <v>720.28936833319096</v>
      </c>
      <c r="N776" s="27">
        <v>6140.9</v>
      </c>
      <c r="O776" s="27">
        <v>2659.28</v>
      </c>
      <c r="P776" s="51">
        <f t="shared" si="12"/>
        <v>268738.46740000247</v>
      </c>
      <c r="Q776" s="51">
        <f>ABS(Table_7[[#This Row],[列1]]-Table_7[[#This Row],[Listing Price (USD)]])/Table_7[[#This Row],[Listing Price (USD)]]</f>
        <v>5.3521037610854645E-2</v>
      </c>
      <c r="R776" s="51">
        <f>(Table_7[[#This Row],[列2]]+Q1743)/2</f>
        <v>0.13263691581870687</v>
      </c>
      <c r="S776" s="71"/>
    </row>
    <row r="777" spans="1:19" hidden="1" x14ac:dyDescent="0.45">
      <c r="A777" s="1" t="s">
        <v>179</v>
      </c>
      <c r="B777" s="2" t="s">
        <v>183</v>
      </c>
      <c r="C777" s="19">
        <v>43</v>
      </c>
      <c r="D777" s="3" t="s">
        <v>461</v>
      </c>
      <c r="E777" s="2" t="s">
        <v>447</v>
      </c>
      <c r="F777" s="57">
        <v>157907</v>
      </c>
      <c r="G777" s="19">
        <v>2007</v>
      </c>
      <c r="H777" s="45">
        <v>13.8</v>
      </c>
      <c r="I777" s="45">
        <v>7.3</v>
      </c>
      <c r="J777" s="45">
        <v>10900</v>
      </c>
      <c r="K777" s="45">
        <v>1329</v>
      </c>
      <c r="L777" s="45">
        <v>230</v>
      </c>
      <c r="M777" s="27">
        <v>96.621481289487278</v>
      </c>
      <c r="N777" s="27">
        <v>16666</v>
      </c>
      <c r="O777" s="27">
        <v>521.5798800343282</v>
      </c>
      <c r="P777" s="51">
        <f t="shared" si="12"/>
        <v>160187.4170000024</v>
      </c>
      <c r="Q777" s="51">
        <f>ABS(Table_7[[#This Row],[列1]]-Table_7[[#This Row],[Listing Price (USD)]])/Table_7[[#This Row],[Listing Price (USD)]]</f>
        <v>1.444151937534373E-2</v>
      </c>
      <c r="R777" s="51">
        <f>(Table_7[[#This Row],[列2]]+Q1744)/2</f>
        <v>3.7442741304162731E-2</v>
      </c>
      <c r="S777" s="71"/>
    </row>
    <row r="778" spans="1:19" hidden="1" x14ac:dyDescent="0.45">
      <c r="A778" s="1" t="s">
        <v>179</v>
      </c>
      <c r="B778" s="2" t="s">
        <v>183</v>
      </c>
      <c r="C778" s="19">
        <v>43</v>
      </c>
      <c r="D778" s="3" t="s">
        <v>460</v>
      </c>
      <c r="E778" s="2" t="s">
        <v>46</v>
      </c>
      <c r="F778" s="57">
        <v>133495</v>
      </c>
      <c r="G778" s="19">
        <v>2008</v>
      </c>
      <c r="H778" s="45">
        <v>13.8</v>
      </c>
      <c r="I778" s="45">
        <v>7.3</v>
      </c>
      <c r="J778" s="45">
        <v>10900</v>
      </c>
      <c r="K778" s="45">
        <v>1329</v>
      </c>
      <c r="L778" s="45">
        <v>230</v>
      </c>
      <c r="M778" s="27">
        <v>57.472012426685268</v>
      </c>
      <c r="N778" s="27">
        <v>11544.2</v>
      </c>
      <c r="O778" s="27">
        <v>7827.84</v>
      </c>
      <c r="P778" s="51">
        <f t="shared" si="12"/>
        <v>163629.05919999926</v>
      </c>
      <c r="Q778" s="51">
        <f>ABS(Table_7[[#This Row],[列1]]-Table_7[[#This Row],[Listing Price (USD)]])/Table_7[[#This Row],[Listing Price (USD)]]</f>
        <v>0.22573174426007911</v>
      </c>
      <c r="R778" s="51">
        <f>(Table_7[[#This Row],[列2]]+Q1745)/2</f>
        <v>0.21879553916778141</v>
      </c>
      <c r="S778" s="71"/>
    </row>
    <row r="779" spans="1:19" hidden="1" x14ac:dyDescent="0.45">
      <c r="A779" s="1" t="s">
        <v>179</v>
      </c>
      <c r="B779" s="2" t="s">
        <v>183</v>
      </c>
      <c r="C779" s="19">
        <v>43</v>
      </c>
      <c r="D779" s="3" t="s">
        <v>460</v>
      </c>
      <c r="E779" s="2" t="s">
        <v>3</v>
      </c>
      <c r="F779" s="57">
        <v>136653</v>
      </c>
      <c r="G779" s="19">
        <v>2007</v>
      </c>
      <c r="H779" s="45">
        <v>13.8</v>
      </c>
      <c r="I779" s="45">
        <v>7.3</v>
      </c>
      <c r="J779" s="45">
        <v>10900</v>
      </c>
      <c r="K779" s="45">
        <v>1329</v>
      </c>
      <c r="L779" s="45">
        <v>230</v>
      </c>
      <c r="M779" s="27">
        <v>2639.0087016482562</v>
      </c>
      <c r="N779" s="27">
        <v>30468.7</v>
      </c>
      <c r="O779" s="27">
        <v>62827.83</v>
      </c>
      <c r="P779" s="51">
        <f t="shared" si="12"/>
        <v>185805.22820000275</v>
      </c>
      <c r="Q779" s="51">
        <f>ABS(Table_7[[#This Row],[列1]]-Table_7[[#This Row],[Listing Price (USD)]])/Table_7[[#This Row],[Listing Price (USD)]]</f>
        <v>0.35968641888581115</v>
      </c>
      <c r="R779" s="51">
        <f>(Table_7[[#This Row],[列2]]+Q1746)/2</f>
        <v>0.22826691886756562</v>
      </c>
      <c r="S779" s="71"/>
    </row>
    <row r="780" spans="1:19" hidden="1" x14ac:dyDescent="0.45">
      <c r="A780" s="1" t="s">
        <v>179</v>
      </c>
      <c r="B780" s="2" t="s">
        <v>183</v>
      </c>
      <c r="C780" s="19">
        <v>43</v>
      </c>
      <c r="D780" s="3" t="s">
        <v>460</v>
      </c>
      <c r="E780" s="2" t="s">
        <v>3</v>
      </c>
      <c r="F780" s="57">
        <v>136046</v>
      </c>
      <c r="G780" s="19">
        <v>2007</v>
      </c>
      <c r="H780" s="45">
        <v>13.8</v>
      </c>
      <c r="I780" s="45">
        <v>7.3</v>
      </c>
      <c r="J780" s="45">
        <v>10900</v>
      </c>
      <c r="K780" s="45">
        <v>1329</v>
      </c>
      <c r="L780" s="45">
        <v>230</v>
      </c>
      <c r="M780" s="27">
        <v>2639.0087016482562</v>
      </c>
      <c r="N780" s="27">
        <v>30468.7</v>
      </c>
      <c r="O780" s="27">
        <v>62827.83</v>
      </c>
      <c r="P780" s="51">
        <f t="shared" si="12"/>
        <v>185805.22820000275</v>
      </c>
      <c r="Q780" s="51">
        <f>ABS(Table_7[[#This Row],[列1]]-Table_7[[#This Row],[Listing Price (USD)]])/Table_7[[#This Row],[Listing Price (USD)]]</f>
        <v>0.36575296737870094</v>
      </c>
      <c r="R780" s="51">
        <f>(Table_7[[#This Row],[列2]]+Q1747)/2</f>
        <v>0.19711704673282301</v>
      </c>
      <c r="S780" s="71"/>
    </row>
    <row r="781" spans="1:19" hidden="1" x14ac:dyDescent="0.45">
      <c r="A781" s="1" t="s">
        <v>179</v>
      </c>
      <c r="B781" s="2" t="s">
        <v>183</v>
      </c>
      <c r="C781" s="19">
        <v>43</v>
      </c>
      <c r="D781" s="3" t="s">
        <v>460</v>
      </c>
      <c r="E781" s="2" t="s">
        <v>31</v>
      </c>
      <c r="F781" s="57">
        <v>168843</v>
      </c>
      <c r="G781" s="19">
        <v>2007</v>
      </c>
      <c r="H781" s="45">
        <v>13.8</v>
      </c>
      <c r="I781" s="45">
        <v>7.3</v>
      </c>
      <c r="J781" s="45">
        <v>10900</v>
      </c>
      <c r="K781" s="45">
        <v>1329</v>
      </c>
      <c r="L781" s="45">
        <v>230</v>
      </c>
      <c r="M781" s="27">
        <v>3889.6688952996215</v>
      </c>
      <c r="N781" s="27">
        <v>33570.800000000003</v>
      </c>
      <c r="O781" s="27">
        <v>34377.89</v>
      </c>
      <c r="P781" s="51">
        <f t="shared" si="12"/>
        <v>191562.7258000031</v>
      </c>
      <c r="Q781" s="51">
        <f>ABS(Table_7[[#This Row],[列1]]-Table_7[[#This Row],[Listing Price (USD)]])/Table_7[[#This Row],[Listing Price (USD)]]</f>
        <v>0.13456125394599183</v>
      </c>
      <c r="R781" s="51">
        <f>(Table_7[[#This Row],[列2]]+Q1748)/2</f>
        <v>0.17716054188542807</v>
      </c>
      <c r="S781" s="71"/>
    </row>
    <row r="782" spans="1:19" hidden="1" x14ac:dyDescent="0.45">
      <c r="A782" s="1" t="s">
        <v>179</v>
      </c>
      <c r="B782" s="2" t="s">
        <v>183</v>
      </c>
      <c r="C782" s="19">
        <v>43</v>
      </c>
      <c r="D782" s="3" t="s">
        <v>460</v>
      </c>
      <c r="E782" s="2" t="s">
        <v>25</v>
      </c>
      <c r="F782" s="57">
        <v>153052</v>
      </c>
      <c r="G782" s="19">
        <v>2008</v>
      </c>
      <c r="H782" s="45">
        <v>13.8</v>
      </c>
      <c r="I782" s="45">
        <v>7.3</v>
      </c>
      <c r="J782" s="45">
        <v>10900</v>
      </c>
      <c r="K782" s="45">
        <v>1329</v>
      </c>
      <c r="L782" s="45">
        <v>230</v>
      </c>
      <c r="M782" s="27">
        <v>188.92599593680674</v>
      </c>
      <c r="N782" s="27">
        <v>16779.7</v>
      </c>
      <c r="O782" s="27">
        <v>1073.48</v>
      </c>
      <c r="P782" s="51">
        <f t="shared" si="12"/>
        <v>173346.14719999878</v>
      </c>
      <c r="Q782" s="51">
        <f>ABS(Table_7[[#This Row],[列1]]-Table_7[[#This Row],[Listing Price (USD)]])/Table_7[[#This Row],[Listing Price (USD)]]</f>
        <v>0.13259641951754164</v>
      </c>
      <c r="R782" s="51">
        <f>(Table_7[[#This Row],[列2]]+Q1749)/2</f>
        <v>0.16443742893685154</v>
      </c>
      <c r="S782" s="71"/>
    </row>
    <row r="783" spans="1:19" hidden="1" x14ac:dyDescent="0.45">
      <c r="A783" s="1" t="s">
        <v>179</v>
      </c>
      <c r="B783" s="2" t="s">
        <v>183</v>
      </c>
      <c r="C783" s="19">
        <v>43</v>
      </c>
      <c r="D783" s="3" t="s">
        <v>460</v>
      </c>
      <c r="E783" s="2" t="s">
        <v>25</v>
      </c>
      <c r="F783" s="57">
        <v>145764</v>
      </c>
      <c r="G783" s="19">
        <v>2008</v>
      </c>
      <c r="H783" s="45">
        <v>13.8</v>
      </c>
      <c r="I783" s="45">
        <v>7.3</v>
      </c>
      <c r="J783" s="45">
        <v>10900</v>
      </c>
      <c r="K783" s="45">
        <v>1329</v>
      </c>
      <c r="L783" s="45">
        <v>230</v>
      </c>
      <c r="M783" s="27">
        <v>188.92599593680674</v>
      </c>
      <c r="N783" s="27">
        <v>16779.7</v>
      </c>
      <c r="O783" s="27">
        <v>1073.48</v>
      </c>
      <c r="P783" s="51">
        <f t="shared" si="12"/>
        <v>173346.14719999878</v>
      </c>
      <c r="Q783" s="51">
        <f>ABS(Table_7[[#This Row],[列1]]-Table_7[[#This Row],[Listing Price (USD)]])/Table_7[[#This Row],[Listing Price (USD)]]</f>
        <v>0.18922468647950649</v>
      </c>
      <c r="R783" s="51">
        <f>(Table_7[[#This Row],[列2]]+Q1750)/2</f>
        <v>0.17365388908544654</v>
      </c>
      <c r="S783" s="71"/>
    </row>
    <row r="784" spans="1:19" hidden="1" x14ac:dyDescent="0.45">
      <c r="A784" s="1" t="s">
        <v>179</v>
      </c>
      <c r="B784" s="2" t="s">
        <v>183</v>
      </c>
      <c r="C784" s="19">
        <v>43</v>
      </c>
      <c r="D784" s="3" t="s">
        <v>459</v>
      </c>
      <c r="E784" s="2" t="s">
        <v>515</v>
      </c>
      <c r="F784" s="57">
        <v>135000</v>
      </c>
      <c r="G784" s="19">
        <v>2010</v>
      </c>
      <c r="H784" s="45">
        <v>13.8</v>
      </c>
      <c r="I784" s="45">
        <v>7.3</v>
      </c>
      <c r="J784" s="45">
        <v>10900</v>
      </c>
      <c r="K784" s="45">
        <v>1329</v>
      </c>
      <c r="L784" s="45">
        <v>230</v>
      </c>
      <c r="M784" s="27">
        <v>556.99260000000004</v>
      </c>
      <c r="N784" s="27">
        <v>42831</v>
      </c>
      <c r="O784" s="27">
        <v>17471.759999999998</v>
      </c>
      <c r="P784" s="51">
        <f t="shared" si="12"/>
        <v>247592.76599999814</v>
      </c>
      <c r="Q784" s="51">
        <f>ABS(Table_7[[#This Row],[列1]]-Table_7[[#This Row],[Listing Price (USD)]])/Table_7[[#This Row],[Listing Price (USD)]]</f>
        <v>0.83402048888887514</v>
      </c>
      <c r="R784" s="51">
        <f>(Table_7[[#This Row],[列2]]+Q1751)/2</f>
        <v>0.50363719353260938</v>
      </c>
      <c r="S784" s="71"/>
    </row>
    <row r="785" spans="1:19" hidden="1" x14ac:dyDescent="0.45">
      <c r="A785" s="1" t="s">
        <v>150</v>
      </c>
      <c r="B785" s="2" t="s">
        <v>157</v>
      </c>
      <c r="C785" s="19">
        <v>44</v>
      </c>
      <c r="D785" s="3" t="s">
        <v>460</v>
      </c>
      <c r="E785" s="2" t="s">
        <v>46</v>
      </c>
      <c r="F785" s="57">
        <v>109080</v>
      </c>
      <c r="G785" s="19">
        <v>2006</v>
      </c>
      <c r="H785" s="44">
        <v>13.71</v>
      </c>
      <c r="I785" s="44">
        <v>8.23</v>
      </c>
      <c r="J785" s="44">
        <v>10900</v>
      </c>
      <c r="K785" s="44">
        <v>928</v>
      </c>
      <c r="L785" s="44">
        <v>270</v>
      </c>
      <c r="M785" s="27">
        <v>57.472012426685268</v>
      </c>
      <c r="N785" s="27">
        <v>11544.2</v>
      </c>
      <c r="O785" s="27">
        <v>7827.84</v>
      </c>
      <c r="P785" s="51">
        <f t="shared" si="12"/>
        <v>137733.65319999977</v>
      </c>
      <c r="Q785" s="51">
        <f>ABS(Table_7[[#This Row],[列1]]-Table_7[[#This Row],[Listing Price (USD)]])/Table_7[[#This Row],[Listing Price (USD)]]</f>
        <v>0.26268475614227876</v>
      </c>
      <c r="R785" s="51">
        <f>(Table_7[[#This Row],[列2]]+Q1752)/2</f>
        <v>0.16765214140919721</v>
      </c>
      <c r="S785" s="71"/>
    </row>
    <row r="786" spans="1:19" hidden="1" x14ac:dyDescent="0.45">
      <c r="A786" s="1" t="s">
        <v>150</v>
      </c>
      <c r="B786" s="2" t="s">
        <v>157</v>
      </c>
      <c r="C786" s="19">
        <v>44</v>
      </c>
      <c r="D786" s="3" t="s">
        <v>460</v>
      </c>
      <c r="E786" s="2" t="s">
        <v>46</v>
      </c>
      <c r="F786" s="57">
        <v>84786</v>
      </c>
      <c r="G786" s="19">
        <v>2007</v>
      </c>
      <c r="H786" s="44">
        <v>13.71</v>
      </c>
      <c r="I786" s="44">
        <v>8.23</v>
      </c>
      <c r="J786" s="44">
        <v>10900</v>
      </c>
      <c r="K786" s="44">
        <v>928</v>
      </c>
      <c r="L786" s="44">
        <v>270</v>
      </c>
      <c r="M786" s="27">
        <v>57.472012426685268</v>
      </c>
      <c r="N786" s="27">
        <v>11544.2</v>
      </c>
      <c r="O786" s="27">
        <v>7827.84</v>
      </c>
      <c r="P786" s="51">
        <f t="shared" si="12"/>
        <v>150681.35620000138</v>
      </c>
      <c r="Q786" s="51">
        <f>ABS(Table_7[[#This Row],[列1]]-Table_7[[#This Row],[Listing Price (USD)]])/Table_7[[#This Row],[Listing Price (USD)]]</f>
        <v>0.77719619040881016</v>
      </c>
      <c r="R786" s="51">
        <f>(Table_7[[#This Row],[列2]]+Q1753)/2</f>
        <v>0.42498008682385974</v>
      </c>
      <c r="S786" s="71"/>
    </row>
    <row r="787" spans="1:19" hidden="1" x14ac:dyDescent="0.45">
      <c r="A787" s="1" t="s">
        <v>269</v>
      </c>
      <c r="B787" s="2" t="s">
        <v>271</v>
      </c>
      <c r="C787" s="19">
        <v>44</v>
      </c>
      <c r="D787" s="3" t="s">
        <v>460</v>
      </c>
      <c r="E787" s="2" t="s">
        <v>3</v>
      </c>
      <c r="F787" s="57">
        <v>394723</v>
      </c>
      <c r="G787" s="19">
        <v>2018</v>
      </c>
      <c r="H787" s="44">
        <v>13.75</v>
      </c>
      <c r="I787" s="44">
        <v>8.3699999999999992</v>
      </c>
      <c r="J787" s="44">
        <v>9500</v>
      </c>
      <c r="K787" s="44">
        <v>999</v>
      </c>
      <c r="L787" s="44">
        <v>220</v>
      </c>
      <c r="M787" s="27">
        <v>2639.0087016482562</v>
      </c>
      <c r="N787" s="27">
        <v>30468.7</v>
      </c>
      <c r="O787" s="27">
        <v>62827.83</v>
      </c>
      <c r="P787" s="51">
        <f t="shared" si="12"/>
        <v>296395.36120000033</v>
      </c>
      <c r="Q787" s="51">
        <f>ABS(Table_7[[#This Row],[列1]]-Table_7[[#This Row],[Listing Price (USD)]])/Table_7[[#This Row],[Listing Price (USD)]]</f>
        <v>0.24910542025673615</v>
      </c>
      <c r="R787" s="51">
        <f>(Table_7[[#This Row],[列2]]+Q1754)/2</f>
        <v>0.13272243301920972</v>
      </c>
      <c r="S787" s="71"/>
    </row>
    <row r="788" spans="1:19" hidden="1" x14ac:dyDescent="0.45">
      <c r="A788" s="1" t="s">
        <v>135</v>
      </c>
      <c r="B788" s="2" t="s">
        <v>140</v>
      </c>
      <c r="C788" s="19">
        <v>44</v>
      </c>
      <c r="D788" s="3" t="s">
        <v>460</v>
      </c>
      <c r="E788" s="2" t="s">
        <v>35</v>
      </c>
      <c r="F788" s="57">
        <v>133617</v>
      </c>
      <c r="G788" s="19">
        <v>2005</v>
      </c>
      <c r="H788" s="45">
        <v>13.94</v>
      </c>
      <c r="I788" s="45">
        <v>7.58</v>
      </c>
      <c r="J788" s="45">
        <v>10145</v>
      </c>
      <c r="K788" s="45">
        <v>924</v>
      </c>
      <c r="L788" s="45">
        <v>250</v>
      </c>
      <c r="M788" s="27">
        <v>1896.7553015181375</v>
      </c>
      <c r="N788" s="27">
        <v>24592.6</v>
      </c>
      <c r="O788" s="27">
        <v>42421.33</v>
      </c>
      <c r="P788" s="51">
        <f t="shared" si="12"/>
        <v>131835.83560000284</v>
      </c>
      <c r="Q788" s="51">
        <f>ABS(Table_7[[#This Row],[列1]]-Table_7[[#This Row],[Listing Price (USD)]])/Table_7[[#This Row],[Listing Price (USD)]]</f>
        <v>1.3330372632203661E-2</v>
      </c>
      <c r="R788" s="51">
        <f>(Table_7[[#This Row],[列2]]+Q1755)/2</f>
        <v>1.9584124146809455E-2</v>
      </c>
      <c r="S788" s="71"/>
    </row>
    <row r="789" spans="1:19" hidden="1" x14ac:dyDescent="0.45">
      <c r="A789" s="1" t="s">
        <v>135</v>
      </c>
      <c r="B789" s="2" t="s">
        <v>140</v>
      </c>
      <c r="C789" s="19">
        <v>44</v>
      </c>
      <c r="D789" s="3" t="s">
        <v>460</v>
      </c>
      <c r="E789" s="2" t="s">
        <v>35</v>
      </c>
      <c r="F789" s="57">
        <v>132402</v>
      </c>
      <c r="G789" s="19">
        <v>2006</v>
      </c>
      <c r="H789" s="45">
        <v>13.94</v>
      </c>
      <c r="I789" s="45">
        <v>7.58</v>
      </c>
      <c r="J789" s="45">
        <v>10145</v>
      </c>
      <c r="K789" s="45">
        <v>924</v>
      </c>
      <c r="L789" s="45">
        <v>250</v>
      </c>
      <c r="M789" s="27">
        <v>1896.7553015181375</v>
      </c>
      <c r="N789" s="27">
        <v>24592.6</v>
      </c>
      <c r="O789" s="27">
        <v>42421.33</v>
      </c>
      <c r="P789" s="51">
        <f t="shared" si="12"/>
        <v>144783.53860000073</v>
      </c>
      <c r="Q789" s="51">
        <f>ABS(Table_7[[#This Row],[列1]]-Table_7[[#This Row],[Listing Price (USD)]])/Table_7[[#This Row],[Listing Price (USD)]]</f>
        <v>9.3514739958616394E-2</v>
      </c>
      <c r="R789" s="51">
        <f>(Table_7[[#This Row],[列2]]+Q1756)/2</f>
        <v>7.1808344986681483E-2</v>
      </c>
      <c r="S789" s="71"/>
    </row>
    <row r="790" spans="1:19" hidden="1" x14ac:dyDescent="0.45">
      <c r="A790" s="1" t="s">
        <v>21</v>
      </c>
      <c r="B790" s="2" t="s">
        <v>43</v>
      </c>
      <c r="C790" s="19">
        <v>45</v>
      </c>
      <c r="D790" s="3" t="s">
        <v>460</v>
      </c>
      <c r="E790" s="2" t="s">
        <v>386</v>
      </c>
      <c r="F790" s="57">
        <v>139690</v>
      </c>
      <c r="G790" s="19">
        <v>2007</v>
      </c>
      <c r="H790" s="45">
        <v>4.3899999999999997</v>
      </c>
      <c r="I790" s="45">
        <v>1.8</v>
      </c>
      <c r="J790" s="45">
        <v>10400</v>
      </c>
      <c r="K790" s="46">
        <v>1196.94568</v>
      </c>
      <c r="L790" s="45">
        <v>210</v>
      </c>
      <c r="M790" s="27">
        <v>525.21181065260851</v>
      </c>
      <c r="N790" s="27">
        <v>33515.9</v>
      </c>
      <c r="O790" s="27">
        <v>9290.33</v>
      </c>
      <c r="P790" s="51">
        <f t="shared" si="12"/>
        <v>180091.33140000253</v>
      </c>
      <c r="Q790" s="51">
        <f>ABS(Table_7[[#This Row],[列1]]-Table_7[[#This Row],[Listing Price (USD)]])/Table_7[[#This Row],[Listing Price (USD)]]</f>
        <v>0.28922135729116277</v>
      </c>
      <c r="R790" s="51">
        <f>(Table_7[[#This Row],[列2]]+Q1757)/2</f>
        <v>0.18874063673464189</v>
      </c>
      <c r="S790" s="71"/>
    </row>
    <row r="791" spans="1:19" hidden="1" x14ac:dyDescent="0.45">
      <c r="A791" s="1" t="s">
        <v>21</v>
      </c>
      <c r="B791" s="2" t="s">
        <v>43</v>
      </c>
      <c r="C791" s="19">
        <v>45</v>
      </c>
      <c r="D791" s="3" t="s">
        <v>460</v>
      </c>
      <c r="E791" s="2" t="s">
        <v>35</v>
      </c>
      <c r="F791" s="57">
        <v>156696</v>
      </c>
      <c r="G791" s="19">
        <v>2007</v>
      </c>
      <c r="H791" s="45">
        <v>4.3899999999999997</v>
      </c>
      <c r="I791" s="45">
        <v>1.8</v>
      </c>
      <c r="J791" s="45">
        <v>10400</v>
      </c>
      <c r="K791" s="46">
        <v>1196.94568</v>
      </c>
      <c r="L791" s="45">
        <v>210</v>
      </c>
      <c r="M791" s="27">
        <v>1896.7553015181375</v>
      </c>
      <c r="N791" s="27">
        <v>24592.6</v>
      </c>
      <c r="O791" s="27">
        <v>42421.33</v>
      </c>
      <c r="P791" s="51">
        <f t="shared" si="12"/>
        <v>163529.68660000263</v>
      </c>
      <c r="Q791" s="51">
        <f>ABS(Table_7[[#This Row],[列1]]-Table_7[[#This Row],[Listing Price (USD)]])/Table_7[[#This Row],[Listing Price (USD)]]</f>
        <v>4.3611110685675671E-2</v>
      </c>
      <c r="R791" s="51">
        <f>(Table_7[[#This Row],[列2]]+Q1758)/2</f>
        <v>4.6170660746309412E-2</v>
      </c>
      <c r="S791" s="71"/>
    </row>
    <row r="792" spans="1:19" hidden="1" x14ac:dyDescent="0.45">
      <c r="A792" s="1" t="s">
        <v>21</v>
      </c>
      <c r="B792" s="2" t="s">
        <v>43</v>
      </c>
      <c r="C792" s="19">
        <v>45</v>
      </c>
      <c r="D792" s="3" t="s">
        <v>460</v>
      </c>
      <c r="E792" s="2" t="s">
        <v>480</v>
      </c>
      <c r="F792" s="57">
        <v>176131</v>
      </c>
      <c r="G792" s="19">
        <v>2007</v>
      </c>
      <c r="H792" s="45">
        <v>4.3899999999999997</v>
      </c>
      <c r="I792" s="45">
        <v>1.8</v>
      </c>
      <c r="J792" s="45">
        <v>10400</v>
      </c>
      <c r="K792" s="46">
        <v>1196.94568</v>
      </c>
      <c r="L792" s="45">
        <v>210</v>
      </c>
      <c r="M792" s="27">
        <v>909.79346666148103</v>
      </c>
      <c r="N792" s="27">
        <v>36186.300000000003</v>
      </c>
      <c r="O792" s="27">
        <v>19565.62</v>
      </c>
      <c r="P792" s="51">
        <f t="shared" si="12"/>
        <v>185047.59380000009</v>
      </c>
      <c r="Q792" s="51">
        <f>ABS(Table_7[[#This Row],[列1]]-Table_7[[#This Row],[Listing Price (USD)]])/Table_7[[#This Row],[Listing Price (USD)]]</f>
        <v>5.0624783825675715E-2</v>
      </c>
      <c r="R792" s="51">
        <f>(Table_7[[#This Row],[列2]]+Q1759)/2</f>
        <v>4.8900215008048822E-2</v>
      </c>
      <c r="S792" s="71"/>
    </row>
    <row r="793" spans="1:19" hidden="1" x14ac:dyDescent="0.45">
      <c r="A793" s="1" t="s">
        <v>150</v>
      </c>
      <c r="B793" s="2" t="s">
        <v>159</v>
      </c>
      <c r="C793" s="19">
        <v>45</v>
      </c>
      <c r="D793" s="3" t="s">
        <v>460</v>
      </c>
      <c r="E793" s="2" t="s">
        <v>46</v>
      </c>
      <c r="F793" s="57">
        <v>143334</v>
      </c>
      <c r="G793" s="19">
        <v>2011</v>
      </c>
      <c r="H793" s="44">
        <v>13.71</v>
      </c>
      <c r="I793" s="44">
        <v>6.23</v>
      </c>
      <c r="J793" s="44">
        <v>10900</v>
      </c>
      <c r="K793" s="44">
        <v>837</v>
      </c>
      <c r="L793" s="44">
        <v>231</v>
      </c>
      <c r="M793" s="27">
        <v>57.472012426685268</v>
      </c>
      <c r="N793" s="27">
        <v>11544.2</v>
      </c>
      <c r="O793" s="27">
        <v>7827.84</v>
      </c>
      <c r="P793" s="51">
        <f t="shared" si="12"/>
        <v>202472.16820000036</v>
      </c>
      <c r="Q793" s="51">
        <f>ABS(Table_7[[#This Row],[列1]]-Table_7[[#This Row],[Listing Price (USD)]])/Table_7[[#This Row],[Listing Price (USD)]]</f>
        <v>0.41258995213976002</v>
      </c>
      <c r="R793" s="51">
        <f>(Table_7[[#This Row],[列2]]+Q1760)/2</f>
        <v>0.21402331340321051</v>
      </c>
      <c r="S793" s="71"/>
    </row>
    <row r="794" spans="1:19" hidden="1" x14ac:dyDescent="0.45">
      <c r="A794" s="1" t="s">
        <v>150</v>
      </c>
      <c r="B794" s="2" t="s">
        <v>159</v>
      </c>
      <c r="C794" s="19">
        <v>45</v>
      </c>
      <c r="D794" s="3" t="s">
        <v>460</v>
      </c>
      <c r="E794" s="2" t="s">
        <v>46</v>
      </c>
      <c r="F794" s="57">
        <v>115396</v>
      </c>
      <c r="G794" s="19">
        <v>2012</v>
      </c>
      <c r="H794" s="44">
        <v>13.71</v>
      </c>
      <c r="I794" s="44">
        <v>6.23</v>
      </c>
      <c r="J794" s="44">
        <v>10900</v>
      </c>
      <c r="K794" s="44">
        <v>837</v>
      </c>
      <c r="L794" s="44">
        <v>231</v>
      </c>
      <c r="M794" s="27">
        <v>57.472012426685268</v>
      </c>
      <c r="N794" s="27">
        <v>11544.2</v>
      </c>
      <c r="O794" s="27">
        <v>7827.84</v>
      </c>
      <c r="P794" s="51">
        <f t="shared" si="12"/>
        <v>215419.87120000197</v>
      </c>
      <c r="Q794" s="51">
        <f>ABS(Table_7[[#This Row],[列1]]-Table_7[[#This Row],[Listing Price (USD)]])/Table_7[[#This Row],[Listing Price (USD)]]</f>
        <v>0.86678802731465543</v>
      </c>
      <c r="R794" s="51">
        <f>(Table_7[[#This Row],[列2]]+Q1761)/2</f>
        <v>0.43456779213834151</v>
      </c>
      <c r="S794" s="71"/>
    </row>
    <row r="795" spans="1:19" hidden="1" x14ac:dyDescent="0.45">
      <c r="A795" s="1" t="s">
        <v>150</v>
      </c>
      <c r="B795" s="2" t="s">
        <v>159</v>
      </c>
      <c r="C795" s="19">
        <v>45</v>
      </c>
      <c r="D795" s="3" t="s">
        <v>460</v>
      </c>
      <c r="E795" s="2" t="s">
        <v>46</v>
      </c>
      <c r="F795" s="57">
        <v>121257</v>
      </c>
      <c r="G795" s="19">
        <v>2013</v>
      </c>
      <c r="H795" s="44">
        <v>13.71</v>
      </c>
      <c r="I795" s="44">
        <v>6.23</v>
      </c>
      <c r="J795" s="44">
        <v>10900</v>
      </c>
      <c r="K795" s="44">
        <v>837</v>
      </c>
      <c r="L795" s="44">
        <v>231</v>
      </c>
      <c r="M795" s="27">
        <v>57.472012426685268</v>
      </c>
      <c r="N795" s="27">
        <v>11544.2</v>
      </c>
      <c r="O795" s="27">
        <v>7827.84</v>
      </c>
      <c r="P795" s="51">
        <f t="shared" si="12"/>
        <v>228367.57419999986</v>
      </c>
      <c r="Q795" s="51">
        <f>ABS(Table_7[[#This Row],[列1]]-Table_7[[#This Row],[Listing Price (USD)]])/Table_7[[#This Row],[Listing Price (USD)]]</f>
        <v>0.88333518229875274</v>
      </c>
      <c r="R795" s="51">
        <f>(Table_7[[#This Row],[列2]]+Q1762)/2</f>
        <v>0.45057033933641938</v>
      </c>
      <c r="S795" s="71"/>
    </row>
    <row r="796" spans="1:19" hidden="1" x14ac:dyDescent="0.45">
      <c r="A796" s="1" t="s">
        <v>150</v>
      </c>
      <c r="B796" s="2" t="s">
        <v>159</v>
      </c>
      <c r="C796" s="19">
        <v>45</v>
      </c>
      <c r="D796" s="3" t="s">
        <v>460</v>
      </c>
      <c r="E796" s="2" t="s">
        <v>46</v>
      </c>
      <c r="F796" s="57">
        <v>121227</v>
      </c>
      <c r="G796" s="19">
        <v>2013</v>
      </c>
      <c r="H796" s="44">
        <v>13.71</v>
      </c>
      <c r="I796" s="44">
        <v>6.23</v>
      </c>
      <c r="J796" s="44">
        <v>10900</v>
      </c>
      <c r="K796" s="44">
        <v>837</v>
      </c>
      <c r="L796" s="44">
        <v>231</v>
      </c>
      <c r="M796" s="27">
        <v>57.472012426685268</v>
      </c>
      <c r="N796" s="27">
        <v>11544.2</v>
      </c>
      <c r="O796" s="27">
        <v>7827.84</v>
      </c>
      <c r="P796" s="51">
        <f t="shared" si="12"/>
        <v>228367.57419999986</v>
      </c>
      <c r="Q796" s="51">
        <f>ABS(Table_7[[#This Row],[列1]]-Table_7[[#This Row],[Listing Price (USD)]])/Table_7[[#This Row],[Listing Price (USD)]]</f>
        <v>0.88380125054649428</v>
      </c>
      <c r="R796" s="51">
        <f>(Table_7[[#This Row],[列2]]+Q1763)/2</f>
        <v>0.64613802820207455</v>
      </c>
      <c r="S796" s="71"/>
    </row>
    <row r="797" spans="1:19" hidden="1" x14ac:dyDescent="0.45">
      <c r="A797" s="1" t="s">
        <v>150</v>
      </c>
      <c r="B797" s="2" t="s">
        <v>159</v>
      </c>
      <c r="C797" s="19">
        <v>45</v>
      </c>
      <c r="D797" s="3" t="s">
        <v>460</v>
      </c>
      <c r="E797" s="2" t="s">
        <v>25</v>
      </c>
      <c r="F797" s="57">
        <v>127543</v>
      </c>
      <c r="G797" s="19">
        <v>2011</v>
      </c>
      <c r="H797" s="44">
        <v>13.71</v>
      </c>
      <c r="I797" s="44">
        <v>6.23</v>
      </c>
      <c r="J797" s="44">
        <v>10900</v>
      </c>
      <c r="K797" s="44">
        <v>837</v>
      </c>
      <c r="L797" s="44">
        <v>231</v>
      </c>
      <c r="M797" s="27">
        <v>188.92599593680674</v>
      </c>
      <c r="N797" s="27">
        <v>16779.7</v>
      </c>
      <c r="O797" s="27">
        <v>1073.48</v>
      </c>
      <c r="P797" s="51">
        <f t="shared" si="12"/>
        <v>212189.25619999989</v>
      </c>
      <c r="Q797" s="51">
        <f>ABS(Table_7[[#This Row],[列1]]-Table_7[[#This Row],[Listing Price (USD)]])/Table_7[[#This Row],[Listing Price (USD)]]</f>
        <v>0.66366838007573825</v>
      </c>
      <c r="R797" s="51">
        <f>(Table_7[[#This Row],[列2]]+Q1764)/2</f>
        <v>0.43468729823574698</v>
      </c>
      <c r="S797" s="71"/>
    </row>
    <row r="798" spans="1:19" hidden="1" x14ac:dyDescent="0.45">
      <c r="A798" s="1" t="s">
        <v>150</v>
      </c>
      <c r="B798" s="2" t="s">
        <v>159</v>
      </c>
      <c r="C798" s="19">
        <v>45</v>
      </c>
      <c r="D798" s="3" t="s">
        <v>460</v>
      </c>
      <c r="E798" s="2" t="s">
        <v>15</v>
      </c>
      <c r="F798" s="57">
        <v>133617</v>
      </c>
      <c r="G798" s="19">
        <v>2014</v>
      </c>
      <c r="H798" s="44">
        <v>13.71</v>
      </c>
      <c r="I798" s="44">
        <v>6.23</v>
      </c>
      <c r="J798" s="44">
        <v>10900</v>
      </c>
      <c r="K798" s="44">
        <v>837</v>
      </c>
      <c r="L798" s="44">
        <v>231</v>
      </c>
      <c r="M798" s="27">
        <v>1276.9626856482525</v>
      </c>
      <c r="N798" s="27">
        <v>21333.9</v>
      </c>
      <c r="O798" s="27">
        <v>4753.54</v>
      </c>
      <c r="P798" s="51">
        <f t="shared" si="12"/>
        <v>259484.96040000318</v>
      </c>
      <c r="Q798" s="51">
        <f>ABS(Table_7[[#This Row],[列1]]-Table_7[[#This Row],[Listing Price (USD)]])/Table_7[[#This Row],[Listing Price (USD)]]</f>
        <v>0.94200558611556306</v>
      </c>
      <c r="R798" s="51">
        <f>(Table_7[[#This Row],[列2]]+Q1765)/2</f>
        <v>0.50973981835321514</v>
      </c>
      <c r="S798" s="71"/>
    </row>
    <row r="799" spans="1:19" hidden="1" x14ac:dyDescent="0.45">
      <c r="A799" s="1" t="s">
        <v>135</v>
      </c>
      <c r="B799" s="2" t="s">
        <v>524</v>
      </c>
      <c r="C799" s="19">
        <v>44</v>
      </c>
      <c r="D799" s="3" t="s">
        <v>460</v>
      </c>
      <c r="E799" s="2" t="s">
        <v>46</v>
      </c>
      <c r="F799" s="57">
        <v>151876</v>
      </c>
      <c r="G799" s="19">
        <v>2013</v>
      </c>
      <c r="H799" s="45">
        <v>14.11</v>
      </c>
      <c r="I799" s="45">
        <v>6.58</v>
      </c>
      <c r="J799" s="45">
        <v>10426</v>
      </c>
      <c r="K799" s="45">
        <v>849</v>
      </c>
      <c r="L799" s="45">
        <v>530</v>
      </c>
      <c r="M799" s="27">
        <v>57.472012426685268</v>
      </c>
      <c r="N799" s="27">
        <v>11544.2</v>
      </c>
      <c r="O799" s="27">
        <v>7827.84</v>
      </c>
      <c r="P799" s="51">
        <f t="shared" si="12"/>
        <v>217589.28819999768</v>
      </c>
      <c r="Q799" s="51">
        <f>ABS(Table_7[[#This Row],[列1]]-Table_7[[#This Row],[Listing Price (USD)]])/Table_7[[#This Row],[Listing Price (USD)]]</f>
        <v>0.43267723800994023</v>
      </c>
      <c r="R799" s="51">
        <f>(Table_7[[#This Row],[列2]]+Q1766)/2</f>
        <v>0.34088646405950285</v>
      </c>
      <c r="S799" s="71"/>
    </row>
    <row r="800" spans="1:19" hidden="1" x14ac:dyDescent="0.45">
      <c r="A800" s="1" t="s">
        <v>135</v>
      </c>
      <c r="B800" s="2" t="s">
        <v>524</v>
      </c>
      <c r="C800" s="19">
        <v>44</v>
      </c>
      <c r="D800" s="3" t="s">
        <v>460</v>
      </c>
      <c r="E800" s="2" t="s">
        <v>46</v>
      </c>
      <c r="F800" s="57">
        <v>151837</v>
      </c>
      <c r="G800" s="19">
        <v>2013</v>
      </c>
      <c r="H800" s="45">
        <v>14.11</v>
      </c>
      <c r="I800" s="45">
        <v>6.58</v>
      </c>
      <c r="J800" s="45">
        <v>10426</v>
      </c>
      <c r="K800" s="45">
        <v>849</v>
      </c>
      <c r="L800" s="45">
        <v>530</v>
      </c>
      <c r="M800" s="27">
        <v>57.472012426685268</v>
      </c>
      <c r="N800" s="27">
        <v>11544.2</v>
      </c>
      <c r="O800" s="27">
        <v>7827.84</v>
      </c>
      <c r="P800" s="51">
        <f t="shared" si="12"/>
        <v>217589.28819999768</v>
      </c>
      <c r="Q800" s="51">
        <f>ABS(Table_7[[#This Row],[列1]]-Table_7[[#This Row],[Listing Price (USD)]])/Table_7[[#This Row],[Listing Price (USD)]]</f>
        <v>0.43304522744784002</v>
      </c>
      <c r="R800" s="51">
        <f>(Table_7[[#This Row],[列2]]+Q1767)/2</f>
        <v>0.32488253859871685</v>
      </c>
      <c r="S800" s="71"/>
    </row>
    <row r="801" spans="1:19" hidden="1" x14ac:dyDescent="0.45">
      <c r="A801" s="1" t="s">
        <v>135</v>
      </c>
      <c r="B801" s="2" t="s">
        <v>524</v>
      </c>
      <c r="C801" s="19">
        <v>44</v>
      </c>
      <c r="D801" s="3" t="s">
        <v>460</v>
      </c>
      <c r="E801" s="2" t="s">
        <v>46</v>
      </c>
      <c r="F801" s="57">
        <v>139726</v>
      </c>
      <c r="G801" s="19">
        <v>2013</v>
      </c>
      <c r="H801" s="45">
        <v>14.11</v>
      </c>
      <c r="I801" s="45">
        <v>6.58</v>
      </c>
      <c r="J801" s="45">
        <v>10426</v>
      </c>
      <c r="K801" s="45">
        <v>849</v>
      </c>
      <c r="L801" s="45">
        <v>530</v>
      </c>
      <c r="M801" s="27">
        <v>57.472012426685268</v>
      </c>
      <c r="N801" s="27">
        <v>11544.2</v>
      </c>
      <c r="O801" s="27">
        <v>7827.84</v>
      </c>
      <c r="P801" s="51">
        <f t="shared" si="12"/>
        <v>217589.28819999768</v>
      </c>
      <c r="Q801" s="51">
        <f>ABS(Table_7[[#This Row],[列1]]-Table_7[[#This Row],[Listing Price (USD)]])/Table_7[[#This Row],[Listing Price (USD)]]</f>
        <v>0.55725697579546885</v>
      </c>
      <c r="R801" s="51">
        <f>(Table_7[[#This Row],[列2]]+Q1768)/2</f>
        <v>0.42549455335227981</v>
      </c>
      <c r="S801" s="71"/>
    </row>
    <row r="802" spans="1:19" hidden="1" x14ac:dyDescent="0.45">
      <c r="A802" s="1" t="s">
        <v>135</v>
      </c>
      <c r="B802" s="2" t="s">
        <v>524</v>
      </c>
      <c r="C802" s="19">
        <v>44</v>
      </c>
      <c r="D802" s="3" t="s">
        <v>460</v>
      </c>
      <c r="E802" s="2" t="s">
        <v>3</v>
      </c>
      <c r="F802" s="57">
        <v>236926</v>
      </c>
      <c r="G802" s="19">
        <v>2011</v>
      </c>
      <c r="H802" s="45">
        <v>14.11</v>
      </c>
      <c r="I802" s="45">
        <v>6.58</v>
      </c>
      <c r="J802" s="45">
        <v>10426</v>
      </c>
      <c r="K802" s="45">
        <v>849</v>
      </c>
      <c r="L802" s="45">
        <v>530</v>
      </c>
      <c r="M802" s="27">
        <v>2639.0087016482562</v>
      </c>
      <c r="N802" s="27">
        <v>30468.7</v>
      </c>
      <c r="O802" s="27">
        <v>62827.83</v>
      </c>
      <c r="P802" s="51">
        <f t="shared" si="12"/>
        <v>226817.75419999956</v>
      </c>
      <c r="Q802" s="51">
        <f>ABS(Table_7[[#This Row],[列1]]-Table_7[[#This Row],[Listing Price (USD)]])/Table_7[[#This Row],[Listing Price (USD)]]</f>
        <v>4.2664147455325464E-2</v>
      </c>
      <c r="R802" s="51">
        <f>(Table_7[[#This Row],[列2]]+Q1769)/2</f>
        <v>5.4677689974156951E-2</v>
      </c>
      <c r="S802" s="71"/>
    </row>
    <row r="803" spans="1:19" hidden="1" x14ac:dyDescent="0.45">
      <c r="A803" s="1" t="s">
        <v>135</v>
      </c>
      <c r="B803" s="2" t="s">
        <v>524</v>
      </c>
      <c r="C803" s="19">
        <v>44</v>
      </c>
      <c r="D803" s="3" t="s">
        <v>460</v>
      </c>
      <c r="E803" s="2" t="s">
        <v>15</v>
      </c>
      <c r="F803" s="57">
        <v>240477</v>
      </c>
      <c r="G803" s="19">
        <v>2013</v>
      </c>
      <c r="H803" s="45">
        <v>14.11</v>
      </c>
      <c r="I803" s="45">
        <v>6.58</v>
      </c>
      <c r="J803" s="45">
        <v>10426</v>
      </c>
      <c r="K803" s="45">
        <v>849</v>
      </c>
      <c r="L803" s="45">
        <v>530</v>
      </c>
      <c r="M803" s="27">
        <v>1276.9626856482525</v>
      </c>
      <c r="N803" s="27">
        <v>21333.9</v>
      </c>
      <c r="O803" s="27">
        <v>4753.54</v>
      </c>
      <c r="P803" s="51">
        <f t="shared" si="12"/>
        <v>235758.9713999994</v>
      </c>
      <c r="Q803" s="51">
        <f>ABS(Table_7[[#This Row],[列1]]-Table_7[[#This Row],[Listing Price (USD)]])/Table_7[[#This Row],[Listing Price (USD)]]</f>
        <v>1.9619458825586654E-2</v>
      </c>
      <c r="R803" s="51">
        <f>(Table_7[[#This Row],[列2]]+Q1770)/2</f>
        <v>0.21331025248972277</v>
      </c>
      <c r="S803" s="71"/>
    </row>
    <row r="804" spans="1:19" hidden="1" x14ac:dyDescent="0.45">
      <c r="A804" s="1" t="s">
        <v>135</v>
      </c>
      <c r="B804" s="2" t="s">
        <v>524</v>
      </c>
      <c r="C804" s="19">
        <v>44</v>
      </c>
      <c r="D804" s="3" t="s">
        <v>460</v>
      </c>
      <c r="E804" s="2" t="s">
        <v>15</v>
      </c>
      <c r="F804" s="57">
        <v>217431</v>
      </c>
      <c r="G804" s="19">
        <v>2013</v>
      </c>
      <c r="H804" s="45">
        <v>14.11</v>
      </c>
      <c r="I804" s="45">
        <v>6.58</v>
      </c>
      <c r="J804" s="45">
        <v>10426</v>
      </c>
      <c r="K804" s="45">
        <v>849</v>
      </c>
      <c r="L804" s="45">
        <v>530</v>
      </c>
      <c r="M804" s="27">
        <v>1276.9626856482525</v>
      </c>
      <c r="N804" s="27">
        <v>21333.9</v>
      </c>
      <c r="O804" s="27">
        <v>4753.54</v>
      </c>
      <c r="P804" s="51">
        <f t="shared" si="12"/>
        <v>235758.9713999994</v>
      </c>
      <c r="Q804" s="51">
        <f>ABS(Table_7[[#This Row],[列1]]-Table_7[[#This Row],[Listing Price (USD)]])/Table_7[[#This Row],[Listing Price (USD)]]</f>
        <v>8.4293276487710581E-2</v>
      </c>
      <c r="R804" s="51">
        <f>(Table_7[[#This Row],[列2]]+Q1771)/2</f>
        <v>0.27157678716471428</v>
      </c>
      <c r="S804" s="71"/>
    </row>
    <row r="805" spans="1:19" hidden="1" x14ac:dyDescent="0.45">
      <c r="A805" s="1" t="s">
        <v>360</v>
      </c>
      <c r="B805" s="3" t="s">
        <v>326</v>
      </c>
      <c r="C805" s="19">
        <v>45</v>
      </c>
      <c r="D805" s="3" t="s">
        <v>461</v>
      </c>
      <c r="E805" s="2" t="s">
        <v>484</v>
      </c>
      <c r="F805" s="58">
        <v>174900</v>
      </c>
      <c r="G805" s="27">
        <v>2008</v>
      </c>
      <c r="H805" s="45">
        <v>14.6</v>
      </c>
      <c r="I805" s="45">
        <v>6.6</v>
      </c>
      <c r="J805" s="45">
        <v>10404</v>
      </c>
      <c r="K805" s="45">
        <v>834</v>
      </c>
      <c r="L805" s="44">
        <v>288</v>
      </c>
      <c r="M805" s="27">
        <v>103.02030000000001</v>
      </c>
      <c r="N805" s="27">
        <v>25537.5</v>
      </c>
      <c r="O805" s="27">
        <v>2809.3527501958388</v>
      </c>
      <c r="P805" s="51">
        <f t="shared" si="12"/>
        <v>178322.08000000118</v>
      </c>
      <c r="Q805" s="51">
        <f>ABS(Table_7[[#This Row],[列1]]-Table_7[[#This Row],[Listing Price (USD)]])/Table_7[[#This Row],[Listing Price (USD)]]</f>
        <v>1.9565923384798057E-2</v>
      </c>
      <c r="R805" s="51">
        <f>(Table_7[[#This Row],[列2]]+Q1772)/2</f>
        <v>0.16350806593482453</v>
      </c>
      <c r="S805" s="71"/>
    </row>
    <row r="806" spans="1:19" hidden="1" x14ac:dyDescent="0.45">
      <c r="A806" s="1" t="s">
        <v>189</v>
      </c>
      <c r="B806" s="3" t="s">
        <v>326</v>
      </c>
      <c r="C806" s="19">
        <v>45</v>
      </c>
      <c r="D806" s="3" t="s">
        <v>459</v>
      </c>
      <c r="E806" s="2" t="s">
        <v>464</v>
      </c>
      <c r="F806" s="58">
        <v>205000</v>
      </c>
      <c r="G806" s="27">
        <v>2006</v>
      </c>
      <c r="H806" s="45">
        <v>14.6</v>
      </c>
      <c r="I806" s="45">
        <v>6.6</v>
      </c>
      <c r="J806" s="45">
        <v>10404</v>
      </c>
      <c r="K806" s="45">
        <v>834</v>
      </c>
      <c r="L806" s="44">
        <v>288</v>
      </c>
      <c r="M806" s="27">
        <v>3020.1734000000001</v>
      </c>
      <c r="N806" s="27">
        <v>46802</v>
      </c>
      <c r="O806" s="27">
        <v>122950</v>
      </c>
      <c r="P806" s="51">
        <f t="shared" si="12"/>
        <v>191893.58599999844</v>
      </c>
      <c r="Q806" s="51">
        <f>ABS(Table_7[[#This Row],[列1]]-Table_7[[#This Row],[Listing Price (USD)]])/Table_7[[#This Row],[Listing Price (USD)]]</f>
        <v>6.3933726829275908E-2</v>
      </c>
      <c r="R806" s="51">
        <f>(Table_7[[#This Row],[列2]]+Q1773)/2</f>
        <v>0.21036083951526818</v>
      </c>
      <c r="S806" s="71"/>
    </row>
    <row r="807" spans="1:19" hidden="1" x14ac:dyDescent="0.45">
      <c r="A807" s="1" t="s">
        <v>189</v>
      </c>
      <c r="B807" s="3" t="s">
        <v>326</v>
      </c>
      <c r="C807" s="19">
        <v>45</v>
      </c>
      <c r="D807" s="3" t="s">
        <v>459</v>
      </c>
      <c r="E807" s="2" t="s">
        <v>464</v>
      </c>
      <c r="F807" s="58">
        <v>245000</v>
      </c>
      <c r="G807" s="27">
        <v>2008</v>
      </c>
      <c r="H807" s="45">
        <v>14.6</v>
      </c>
      <c r="I807" s="45">
        <v>6.6</v>
      </c>
      <c r="J807" s="45">
        <v>10404</v>
      </c>
      <c r="K807" s="45">
        <v>834</v>
      </c>
      <c r="L807" s="44">
        <v>288</v>
      </c>
      <c r="M807" s="27">
        <v>3020.1734000000001</v>
      </c>
      <c r="N807" s="27">
        <v>46802</v>
      </c>
      <c r="O807" s="27">
        <v>122950</v>
      </c>
      <c r="P807" s="51">
        <f t="shared" si="12"/>
        <v>217788.99199999793</v>
      </c>
      <c r="Q807" s="51">
        <f>ABS(Table_7[[#This Row],[列1]]-Table_7[[#This Row],[Listing Price (USD)]])/Table_7[[#This Row],[Listing Price (USD)]]</f>
        <v>0.11106533877551865</v>
      </c>
      <c r="R807" s="51">
        <f>(Table_7[[#This Row],[列2]]+Q1774)/2</f>
        <v>0.23392664548838957</v>
      </c>
      <c r="S807" s="71"/>
    </row>
    <row r="808" spans="1:19" hidden="1" x14ac:dyDescent="0.45">
      <c r="A808" s="1" t="s">
        <v>189</v>
      </c>
      <c r="B808" s="3" t="s">
        <v>326</v>
      </c>
      <c r="C808" s="19">
        <v>45</v>
      </c>
      <c r="D808" s="3" t="s">
        <v>459</v>
      </c>
      <c r="E808" s="2" t="s">
        <v>479</v>
      </c>
      <c r="F808" s="58">
        <v>167500</v>
      </c>
      <c r="G808" s="27">
        <v>2006</v>
      </c>
      <c r="H808" s="45">
        <v>14.6</v>
      </c>
      <c r="I808" s="45">
        <v>6.6</v>
      </c>
      <c r="J808" s="45">
        <v>10404</v>
      </c>
      <c r="K808" s="45">
        <v>834</v>
      </c>
      <c r="L808" s="44">
        <v>288</v>
      </c>
      <c r="M808" s="27">
        <v>41.0931</v>
      </c>
      <c r="N808" s="27">
        <v>43658</v>
      </c>
      <c r="O808" s="27">
        <v>15144.94</v>
      </c>
      <c r="P808" s="51">
        <f t="shared" si="12"/>
        <v>186058.32199999987</v>
      </c>
      <c r="Q808" s="51">
        <f>ABS(Table_7[[#This Row],[列1]]-Table_7[[#This Row],[Listing Price (USD)]])/Table_7[[#This Row],[Listing Price (USD)]]</f>
        <v>0.11079595223880519</v>
      </c>
      <c r="R808" s="51">
        <f>(Table_7[[#This Row],[列2]]+Q1775)/2</f>
        <v>0.16036355125168308</v>
      </c>
      <c r="S808" s="71"/>
    </row>
    <row r="809" spans="1:19" hidden="1" x14ac:dyDescent="0.45">
      <c r="A809" s="1" t="s">
        <v>189</v>
      </c>
      <c r="B809" s="3" t="s">
        <v>326</v>
      </c>
      <c r="C809" s="19">
        <v>45</v>
      </c>
      <c r="D809" s="3" t="s">
        <v>459</v>
      </c>
      <c r="E809" s="2" t="s">
        <v>479</v>
      </c>
      <c r="F809" s="58">
        <v>175900</v>
      </c>
      <c r="G809" s="27">
        <v>2007</v>
      </c>
      <c r="H809" s="45">
        <v>14.6</v>
      </c>
      <c r="I809" s="45">
        <v>6.6</v>
      </c>
      <c r="J809" s="45">
        <v>10404</v>
      </c>
      <c r="K809" s="45">
        <v>834</v>
      </c>
      <c r="L809" s="44">
        <v>288</v>
      </c>
      <c r="M809" s="27">
        <v>41.0931</v>
      </c>
      <c r="N809" s="27">
        <v>43658</v>
      </c>
      <c r="O809" s="27">
        <v>15144.94</v>
      </c>
      <c r="P809" s="51">
        <f t="shared" si="12"/>
        <v>199006.02500000148</v>
      </c>
      <c r="Q809" s="51">
        <f>ABS(Table_7[[#This Row],[列1]]-Table_7[[#This Row],[Listing Price (USD)]])/Table_7[[#This Row],[Listing Price (USD)]]</f>
        <v>0.13135886867539215</v>
      </c>
      <c r="R809" s="51">
        <f>(Table_7[[#This Row],[列2]]+Q1776)/2</f>
        <v>0.21410953055980833</v>
      </c>
      <c r="S809" s="71"/>
    </row>
    <row r="810" spans="1:19" hidden="1" x14ac:dyDescent="0.45">
      <c r="A810" s="1" t="s">
        <v>189</v>
      </c>
      <c r="B810" s="3" t="s">
        <v>540</v>
      </c>
      <c r="C810" s="19">
        <v>45</v>
      </c>
      <c r="D810" s="3" t="s">
        <v>459</v>
      </c>
      <c r="E810" s="2" t="s">
        <v>491</v>
      </c>
      <c r="F810" s="58">
        <v>173000</v>
      </c>
      <c r="G810" s="27">
        <v>2007</v>
      </c>
      <c r="H810" s="45">
        <v>14.6</v>
      </c>
      <c r="I810" s="45">
        <v>6.6</v>
      </c>
      <c r="J810" s="45">
        <v>10404</v>
      </c>
      <c r="K810" s="45">
        <v>834</v>
      </c>
      <c r="L810" s="44">
        <v>288</v>
      </c>
      <c r="M810" s="27">
        <v>585.15030000000002</v>
      </c>
      <c r="N810" s="27">
        <v>51342</v>
      </c>
      <c r="O810" s="27">
        <v>21968.32</v>
      </c>
      <c r="P810" s="51">
        <f t="shared" si="12"/>
        <v>213267.52900000213</v>
      </c>
      <c r="Q810" s="51">
        <f>ABS(Table_7[[#This Row],[列1]]-Table_7[[#This Row],[Listing Price (USD)]])/Table_7[[#This Row],[Listing Price (USD)]]</f>
        <v>0.23276028323700657</v>
      </c>
      <c r="R810" s="51">
        <f>(Table_7[[#This Row],[列2]]+Q1777)/2</f>
        <v>0.18399769672520827</v>
      </c>
      <c r="S810" s="71"/>
    </row>
    <row r="811" spans="1:19" hidden="1" x14ac:dyDescent="0.45">
      <c r="A811" s="1" t="s">
        <v>246</v>
      </c>
      <c r="B811" s="2" t="s">
        <v>247</v>
      </c>
      <c r="C811" s="19">
        <v>46</v>
      </c>
      <c r="D811" s="3" t="s">
        <v>460</v>
      </c>
      <c r="E811" s="2" t="s">
        <v>31</v>
      </c>
      <c r="F811" s="57">
        <v>358335</v>
      </c>
      <c r="G811" s="19">
        <v>2009</v>
      </c>
      <c r="H811" s="44">
        <v>13.78</v>
      </c>
      <c r="I811" s="44">
        <v>7.22</v>
      </c>
      <c r="J811" s="44">
        <v>11500</v>
      </c>
      <c r="K811" s="44">
        <v>1328</v>
      </c>
      <c r="L811" s="44">
        <v>220</v>
      </c>
      <c r="M811" s="27">
        <v>3889.6688952996215</v>
      </c>
      <c r="N811" s="27">
        <v>33570.800000000003</v>
      </c>
      <c r="O811" s="27">
        <v>34377.89</v>
      </c>
      <c r="P811" s="51">
        <f t="shared" si="12"/>
        <v>231101.5318000011</v>
      </c>
      <c r="Q811" s="51">
        <f>ABS(Table_7[[#This Row],[列1]]-Table_7[[#This Row],[Listing Price (USD)]])/Table_7[[#This Row],[Listing Price (USD)]]</f>
        <v>0.35506849233259075</v>
      </c>
      <c r="R811" s="51">
        <f>(Table_7[[#This Row],[列2]]+Q1778)/2</f>
        <v>0.25010658857623136</v>
      </c>
      <c r="S811" s="71"/>
    </row>
    <row r="812" spans="1:19" hidden="1" x14ac:dyDescent="0.45">
      <c r="A812" s="1" t="s">
        <v>246</v>
      </c>
      <c r="B812" s="3" t="s">
        <v>247</v>
      </c>
      <c r="C812" s="19">
        <v>46</v>
      </c>
      <c r="D812" s="3" t="s">
        <v>459</v>
      </c>
      <c r="E812" s="2" t="s">
        <v>463</v>
      </c>
      <c r="F812" s="57">
        <v>285000</v>
      </c>
      <c r="G812" s="19">
        <v>2014</v>
      </c>
      <c r="H812" s="44">
        <v>13.78</v>
      </c>
      <c r="I812" s="44">
        <v>7.22</v>
      </c>
      <c r="J812" s="44">
        <v>11500</v>
      </c>
      <c r="K812" s="44">
        <v>1328</v>
      </c>
      <c r="L812" s="44">
        <v>220</v>
      </c>
      <c r="M812" s="27">
        <v>2762.2330000000002</v>
      </c>
      <c r="N812" s="27">
        <v>50018</v>
      </c>
      <c r="O812" s="27">
        <v>8897.94</v>
      </c>
      <c r="P812" s="51">
        <f t="shared" si="12"/>
        <v>326366.05</v>
      </c>
      <c r="Q812" s="51">
        <f>ABS(Table_7[[#This Row],[列1]]-Table_7[[#This Row],[Listing Price (USD)]])/Table_7[[#This Row],[Listing Price (USD)]]</f>
        <v>0.14514403508771925</v>
      </c>
      <c r="R812" s="51">
        <f>(Table_7[[#This Row],[列2]]+Q1779)/2</f>
        <v>0.2562190638067533</v>
      </c>
      <c r="S812" s="71"/>
    </row>
    <row r="813" spans="1:19" hidden="1" x14ac:dyDescent="0.45">
      <c r="A813" s="1" t="s">
        <v>348</v>
      </c>
      <c r="B813" s="3" t="s">
        <v>44</v>
      </c>
      <c r="C813" s="19">
        <v>45</v>
      </c>
      <c r="D813" s="3" t="s">
        <v>461</v>
      </c>
      <c r="E813" s="2" t="s">
        <v>470</v>
      </c>
      <c r="F813" s="57">
        <v>149950</v>
      </c>
      <c r="G813" s="19">
        <v>2013</v>
      </c>
      <c r="H813" s="45">
        <v>4.4000000000000004</v>
      </c>
      <c r="I813" s="45">
        <v>1.7</v>
      </c>
      <c r="J813" s="45">
        <v>12600</v>
      </c>
      <c r="K813" s="46">
        <v>1046.25108</v>
      </c>
      <c r="L813" s="45">
        <v>208</v>
      </c>
      <c r="M813" s="27">
        <v>1.3702814814814799</v>
      </c>
      <c r="N813" s="27">
        <v>8400.2000000000007</v>
      </c>
      <c r="O813" s="27">
        <v>2915.9007634038121</v>
      </c>
      <c r="P813" s="51">
        <f t="shared" si="12"/>
        <v>261188.61019999831</v>
      </c>
      <c r="Q813" s="51">
        <f>ABS(Table_7[[#This Row],[列1]]-Table_7[[#This Row],[Listing Price (USD)]])/Table_7[[#This Row],[Listing Price (USD)]]</f>
        <v>0.74183801400465699</v>
      </c>
      <c r="R813" s="51">
        <f>(Table_7[[#This Row],[列2]]+Q1780)/2</f>
        <v>0.41236411802704331</v>
      </c>
      <c r="S813" s="71"/>
    </row>
    <row r="814" spans="1:19" hidden="1" x14ac:dyDescent="0.45">
      <c r="A814" s="1" t="s">
        <v>21</v>
      </c>
      <c r="B814" s="2" t="s">
        <v>44</v>
      </c>
      <c r="C814" s="19">
        <v>44</v>
      </c>
      <c r="D814" s="3" t="s">
        <v>460</v>
      </c>
      <c r="E814" s="2" t="s">
        <v>46</v>
      </c>
      <c r="F814" s="57">
        <v>145564</v>
      </c>
      <c r="G814" s="19">
        <v>2011</v>
      </c>
      <c r="H814" s="45">
        <v>4.4000000000000004</v>
      </c>
      <c r="I814" s="45">
        <v>1.7</v>
      </c>
      <c r="J814" s="45">
        <v>12600</v>
      </c>
      <c r="K814" s="46">
        <v>1046.25108</v>
      </c>
      <c r="L814" s="45">
        <v>208</v>
      </c>
      <c r="M814" s="27">
        <v>57.472012426685268</v>
      </c>
      <c r="N814" s="27">
        <v>11544.2</v>
      </c>
      <c r="O814" s="27">
        <v>7827.84</v>
      </c>
      <c r="P814" s="51">
        <f t="shared" si="12"/>
        <v>241128.46819999738</v>
      </c>
      <c r="Q814" s="51">
        <f>ABS(Table_7[[#This Row],[列1]]-Table_7[[#This Row],[Listing Price (USD)]])/Table_7[[#This Row],[Listing Price (USD)]]</f>
        <v>0.65651169382537844</v>
      </c>
      <c r="R814" s="51">
        <f>(Table_7[[#This Row],[列2]]+Q1781)/2</f>
        <v>0.53263194388238311</v>
      </c>
      <c r="S814" s="71"/>
    </row>
    <row r="815" spans="1:19" hidden="1" x14ac:dyDescent="0.45">
      <c r="A815" s="1" t="s">
        <v>21</v>
      </c>
      <c r="B815" s="2" t="s">
        <v>44</v>
      </c>
      <c r="C815" s="19">
        <v>44</v>
      </c>
      <c r="D815" s="3" t="s">
        <v>460</v>
      </c>
      <c r="E815" s="2" t="s">
        <v>46</v>
      </c>
      <c r="F815" s="57">
        <v>136081</v>
      </c>
      <c r="G815" s="19">
        <v>2012</v>
      </c>
      <c r="H815" s="45">
        <v>4.4000000000000004</v>
      </c>
      <c r="I815" s="45">
        <v>1.7</v>
      </c>
      <c r="J815" s="45">
        <v>12600</v>
      </c>
      <c r="K815" s="46">
        <v>1046.25108</v>
      </c>
      <c r="L815" s="45">
        <v>208</v>
      </c>
      <c r="M815" s="27">
        <v>57.472012426685268</v>
      </c>
      <c r="N815" s="27">
        <v>11544.2</v>
      </c>
      <c r="O815" s="27">
        <v>7827.84</v>
      </c>
      <c r="P815" s="51">
        <f t="shared" si="12"/>
        <v>254076.17119999899</v>
      </c>
      <c r="Q815" s="51">
        <f>ABS(Table_7[[#This Row],[列1]]-Table_7[[#This Row],[Listing Price (USD)]])/Table_7[[#This Row],[Listing Price (USD)]]</f>
        <v>0.867095121288049</v>
      </c>
      <c r="R815" s="51">
        <f>(Table_7[[#This Row],[列2]]+Q1782)/2</f>
        <v>0.68336727677305342</v>
      </c>
      <c r="S815" s="71"/>
    </row>
    <row r="816" spans="1:19" hidden="1" x14ac:dyDescent="0.45">
      <c r="A816" s="1" t="s">
        <v>21</v>
      </c>
      <c r="B816" s="2" t="s">
        <v>44</v>
      </c>
      <c r="C816" s="19">
        <v>44</v>
      </c>
      <c r="D816" s="3" t="s">
        <v>460</v>
      </c>
      <c r="E816" s="2" t="s">
        <v>46</v>
      </c>
      <c r="F816" s="57">
        <v>133651</v>
      </c>
      <c r="G816" s="19">
        <v>2012</v>
      </c>
      <c r="H816" s="45">
        <v>4.4000000000000004</v>
      </c>
      <c r="I816" s="45">
        <v>1.7</v>
      </c>
      <c r="J816" s="45">
        <v>12600</v>
      </c>
      <c r="K816" s="46">
        <v>1046.25108</v>
      </c>
      <c r="L816" s="45">
        <v>208</v>
      </c>
      <c r="M816" s="27">
        <v>57.472012426685268</v>
      </c>
      <c r="N816" s="27">
        <v>11544.2</v>
      </c>
      <c r="O816" s="27">
        <v>7827.84</v>
      </c>
      <c r="P816" s="51">
        <f t="shared" si="12"/>
        <v>254076.17119999899</v>
      </c>
      <c r="Q816" s="51">
        <f>ABS(Table_7[[#This Row],[列1]]-Table_7[[#This Row],[Listing Price (USD)]])/Table_7[[#This Row],[Listing Price (USD)]]</f>
        <v>0.90104205131273984</v>
      </c>
      <c r="R816" s="51">
        <f>(Table_7[[#This Row],[列2]]+Q1783)/2</f>
        <v>0.53474587123861639</v>
      </c>
      <c r="S816" s="71"/>
    </row>
    <row r="817" spans="1:19" hidden="1" x14ac:dyDescent="0.45">
      <c r="A817" s="1" t="s">
        <v>21</v>
      </c>
      <c r="B817" s="2" t="s">
        <v>44</v>
      </c>
      <c r="C817" s="19">
        <v>44</v>
      </c>
      <c r="D817" s="3" t="s">
        <v>460</v>
      </c>
      <c r="E817" s="2" t="s">
        <v>46</v>
      </c>
      <c r="F817" s="57">
        <v>193793</v>
      </c>
      <c r="G817" s="19">
        <v>2013</v>
      </c>
      <c r="H817" s="45">
        <v>4.4000000000000004</v>
      </c>
      <c r="I817" s="45">
        <v>1.7</v>
      </c>
      <c r="J817" s="45">
        <v>12600</v>
      </c>
      <c r="K817" s="46">
        <v>1046.25108</v>
      </c>
      <c r="L817" s="45">
        <v>208</v>
      </c>
      <c r="M817" s="27">
        <v>57.472012426685268</v>
      </c>
      <c r="N817" s="27">
        <v>11544.2</v>
      </c>
      <c r="O817" s="27">
        <v>7827.84</v>
      </c>
      <c r="P817" s="51">
        <f t="shared" si="12"/>
        <v>267023.87419999688</v>
      </c>
      <c r="Q817" s="51">
        <f>ABS(Table_7[[#This Row],[列1]]-Table_7[[#This Row],[Listing Price (USD)]])/Table_7[[#This Row],[Listing Price (USD)]]</f>
        <v>0.37788193691204985</v>
      </c>
      <c r="R817" s="51">
        <f>(Table_7[[#This Row],[列2]]+Q1784)/2</f>
        <v>0.29338950101550282</v>
      </c>
      <c r="S817" s="71"/>
    </row>
    <row r="818" spans="1:19" hidden="1" x14ac:dyDescent="0.45">
      <c r="A818" s="1" t="s">
        <v>21</v>
      </c>
      <c r="B818" s="2" t="s">
        <v>44</v>
      </c>
      <c r="C818" s="19">
        <v>44</v>
      </c>
      <c r="D818" s="3" t="s">
        <v>460</v>
      </c>
      <c r="E818" s="2" t="s">
        <v>46</v>
      </c>
      <c r="F818" s="57">
        <v>193744</v>
      </c>
      <c r="G818" s="19">
        <v>2013</v>
      </c>
      <c r="H818" s="45">
        <v>4.4000000000000004</v>
      </c>
      <c r="I818" s="45">
        <v>1.7</v>
      </c>
      <c r="J818" s="45">
        <v>12600</v>
      </c>
      <c r="K818" s="46">
        <v>1046.25108</v>
      </c>
      <c r="L818" s="45">
        <v>208</v>
      </c>
      <c r="M818" s="27">
        <v>57.472012426685268</v>
      </c>
      <c r="N818" s="27">
        <v>11544.2</v>
      </c>
      <c r="O818" s="27">
        <v>7827.84</v>
      </c>
      <c r="P818" s="51">
        <f t="shared" si="12"/>
        <v>267023.87419999688</v>
      </c>
      <c r="Q818" s="51">
        <f>ABS(Table_7[[#This Row],[列1]]-Table_7[[#This Row],[Listing Price (USD)]])/Table_7[[#This Row],[Listing Price (USD)]]</f>
        <v>0.37823041849036293</v>
      </c>
      <c r="R818" s="51">
        <f>(Table_7[[#This Row],[列2]]+Q1785)/2</f>
        <v>0.19950465129463188</v>
      </c>
      <c r="S818" s="71"/>
    </row>
    <row r="819" spans="1:19" hidden="1" x14ac:dyDescent="0.45">
      <c r="A819" s="1" t="s">
        <v>21</v>
      </c>
      <c r="B819" s="2" t="s">
        <v>44</v>
      </c>
      <c r="C819" s="19">
        <v>44</v>
      </c>
      <c r="D819" s="3" t="s">
        <v>460</v>
      </c>
      <c r="E819" s="2" t="s">
        <v>46</v>
      </c>
      <c r="F819" s="57">
        <v>175416</v>
      </c>
      <c r="G819" s="19">
        <v>2013</v>
      </c>
      <c r="H819" s="45">
        <v>4.4000000000000004</v>
      </c>
      <c r="I819" s="45">
        <v>1.7</v>
      </c>
      <c r="J819" s="45">
        <v>12600</v>
      </c>
      <c r="K819" s="46">
        <v>1046.25108</v>
      </c>
      <c r="L819" s="45">
        <v>208</v>
      </c>
      <c r="M819" s="27">
        <v>57.472012426685268</v>
      </c>
      <c r="N819" s="27">
        <v>11544.2</v>
      </c>
      <c r="O819" s="27">
        <v>7827.84</v>
      </c>
      <c r="P819" s="51">
        <f t="shared" si="12"/>
        <v>267023.87419999688</v>
      </c>
      <c r="Q819" s="51">
        <f>ABS(Table_7[[#This Row],[列1]]-Table_7[[#This Row],[Listing Price (USD)]])/Table_7[[#This Row],[Listing Price (USD)]]</f>
        <v>0.52223214644044369</v>
      </c>
      <c r="R819" s="51">
        <f>(Table_7[[#This Row],[列2]]+Q1786)/2</f>
        <v>0.32053967613690315</v>
      </c>
      <c r="S819" s="71"/>
    </row>
    <row r="820" spans="1:19" hidden="1" x14ac:dyDescent="0.45">
      <c r="A820" s="1" t="s">
        <v>21</v>
      </c>
      <c r="B820" s="2" t="s">
        <v>44</v>
      </c>
      <c r="C820" s="19">
        <v>44</v>
      </c>
      <c r="D820" s="3" t="s">
        <v>460</v>
      </c>
      <c r="E820" s="2" t="s">
        <v>46</v>
      </c>
      <c r="F820" s="57">
        <v>160381</v>
      </c>
      <c r="G820" s="19">
        <v>2013</v>
      </c>
      <c r="H820" s="45">
        <v>4.4000000000000004</v>
      </c>
      <c r="I820" s="45">
        <v>1.7</v>
      </c>
      <c r="J820" s="45">
        <v>12600</v>
      </c>
      <c r="K820" s="46">
        <v>1046.25108</v>
      </c>
      <c r="L820" s="45">
        <v>208</v>
      </c>
      <c r="M820" s="27">
        <v>57.472012426685268</v>
      </c>
      <c r="N820" s="27">
        <v>11544.2</v>
      </c>
      <c r="O820" s="27">
        <v>7827.84</v>
      </c>
      <c r="P820" s="51">
        <f t="shared" si="12"/>
        <v>267023.87419999688</v>
      </c>
      <c r="Q820" s="51">
        <f>ABS(Table_7[[#This Row],[列1]]-Table_7[[#This Row],[Listing Price (USD)]])/Table_7[[#This Row],[Listing Price (USD)]]</f>
        <v>0.66493458826168239</v>
      </c>
      <c r="R820" s="51">
        <f>(Table_7[[#This Row],[列2]]+Q1787)/2</f>
        <v>0.33864126938793448</v>
      </c>
      <c r="S820" s="71"/>
    </row>
    <row r="821" spans="1:19" hidden="1" x14ac:dyDescent="0.45">
      <c r="A821" s="1" t="s">
        <v>21</v>
      </c>
      <c r="B821" s="2" t="s">
        <v>44</v>
      </c>
      <c r="C821" s="19">
        <v>44</v>
      </c>
      <c r="D821" s="3" t="s">
        <v>460</v>
      </c>
      <c r="E821" s="2" t="s">
        <v>46</v>
      </c>
      <c r="F821" s="57">
        <v>155521</v>
      </c>
      <c r="G821" s="19">
        <v>2013</v>
      </c>
      <c r="H821" s="45">
        <v>4.4000000000000004</v>
      </c>
      <c r="I821" s="45">
        <v>1.7</v>
      </c>
      <c r="J821" s="45">
        <v>12600</v>
      </c>
      <c r="K821" s="46">
        <v>1046.25108</v>
      </c>
      <c r="L821" s="45">
        <v>208</v>
      </c>
      <c r="M821" s="27">
        <v>57.472012426685268</v>
      </c>
      <c r="N821" s="27">
        <v>11544.2</v>
      </c>
      <c r="O821" s="27">
        <v>7827.84</v>
      </c>
      <c r="P821" s="51">
        <f t="shared" si="12"/>
        <v>267023.87419999688</v>
      </c>
      <c r="Q821" s="51">
        <f>ABS(Table_7[[#This Row],[列1]]-Table_7[[#This Row],[Listing Price (USD)]])/Table_7[[#This Row],[Listing Price (USD)]]</f>
        <v>0.71696345959707608</v>
      </c>
      <c r="R821" s="51">
        <f>(Table_7[[#This Row],[列2]]+Q1788)/2</f>
        <v>0.36244753294596255</v>
      </c>
      <c r="S821" s="71"/>
    </row>
    <row r="822" spans="1:19" hidden="1" x14ac:dyDescent="0.45">
      <c r="A822" s="1" t="s">
        <v>21</v>
      </c>
      <c r="B822" s="2" t="s">
        <v>44</v>
      </c>
      <c r="C822" s="19">
        <v>44</v>
      </c>
      <c r="D822" s="3" t="s">
        <v>460</v>
      </c>
      <c r="E822" s="2" t="s">
        <v>46</v>
      </c>
      <c r="F822" s="57">
        <v>145764</v>
      </c>
      <c r="G822" s="19">
        <v>2013</v>
      </c>
      <c r="H822" s="45">
        <v>4.4000000000000004</v>
      </c>
      <c r="I822" s="45">
        <v>1.7</v>
      </c>
      <c r="J822" s="45">
        <v>12600</v>
      </c>
      <c r="K822" s="46">
        <v>1046.25108</v>
      </c>
      <c r="L822" s="45">
        <v>208</v>
      </c>
      <c r="M822" s="27">
        <v>57.472012426685268</v>
      </c>
      <c r="N822" s="27">
        <v>11544.2</v>
      </c>
      <c r="O822" s="27">
        <v>7827.84</v>
      </c>
      <c r="P822" s="51">
        <f t="shared" si="12"/>
        <v>267023.87419999688</v>
      </c>
      <c r="Q822" s="51">
        <f>ABS(Table_7[[#This Row],[列1]]-Table_7[[#This Row],[Listing Price (USD)]])/Table_7[[#This Row],[Listing Price (USD)]]</f>
        <v>0.83189178535164288</v>
      </c>
      <c r="R822" s="51">
        <f>(Table_7[[#This Row],[列2]]+Q1789)/2</f>
        <v>0.42856128136510541</v>
      </c>
      <c r="S822" s="71"/>
    </row>
    <row r="823" spans="1:19" hidden="1" x14ac:dyDescent="0.45">
      <c r="A823" s="1" t="s">
        <v>21</v>
      </c>
      <c r="B823" s="2" t="s">
        <v>44</v>
      </c>
      <c r="C823" s="19">
        <v>44</v>
      </c>
      <c r="D823" s="3" t="s">
        <v>460</v>
      </c>
      <c r="E823" s="2" t="s">
        <v>46</v>
      </c>
      <c r="F823" s="57">
        <v>139731</v>
      </c>
      <c r="G823" s="19">
        <v>2013</v>
      </c>
      <c r="H823" s="45">
        <v>4.4000000000000004</v>
      </c>
      <c r="I823" s="45">
        <v>1.7</v>
      </c>
      <c r="J823" s="45">
        <v>12600</v>
      </c>
      <c r="K823" s="46">
        <v>1046.25108</v>
      </c>
      <c r="L823" s="45">
        <v>208</v>
      </c>
      <c r="M823" s="27">
        <v>57.472012426685268</v>
      </c>
      <c r="N823" s="27">
        <v>11544.2</v>
      </c>
      <c r="O823" s="27">
        <v>7827.84</v>
      </c>
      <c r="P823" s="51">
        <f t="shared" si="12"/>
        <v>267023.87419999688</v>
      </c>
      <c r="Q823" s="51">
        <f>ABS(Table_7[[#This Row],[列1]]-Table_7[[#This Row],[Listing Price (USD)]])/Table_7[[#This Row],[Listing Price (USD)]]</f>
        <v>0.91098520872245159</v>
      </c>
      <c r="R823" s="51">
        <f>(Table_7[[#This Row],[列2]]+Q1790)/2</f>
        <v>0.5789241631296419</v>
      </c>
      <c r="S823" s="71"/>
    </row>
    <row r="824" spans="1:19" hidden="1" x14ac:dyDescent="0.45">
      <c r="A824" s="1" t="s">
        <v>21</v>
      </c>
      <c r="B824" s="2" t="s">
        <v>44</v>
      </c>
      <c r="C824" s="19">
        <v>44</v>
      </c>
      <c r="D824" s="3" t="s">
        <v>460</v>
      </c>
      <c r="E824" s="2" t="s">
        <v>46</v>
      </c>
      <c r="F824" s="57">
        <v>127576</v>
      </c>
      <c r="G824" s="19">
        <v>2013</v>
      </c>
      <c r="H824" s="45">
        <v>4.4000000000000004</v>
      </c>
      <c r="I824" s="45">
        <v>1.7</v>
      </c>
      <c r="J824" s="45">
        <v>12600</v>
      </c>
      <c r="K824" s="46">
        <v>1046.25108</v>
      </c>
      <c r="L824" s="45">
        <v>208</v>
      </c>
      <c r="M824" s="27">
        <v>57.472012426685268</v>
      </c>
      <c r="N824" s="27">
        <v>11544.2</v>
      </c>
      <c r="O824" s="27">
        <v>7827.84</v>
      </c>
      <c r="P824" s="51">
        <f t="shared" si="12"/>
        <v>267023.87419999688</v>
      </c>
      <c r="Q824" s="51">
        <f>ABS(Table_7[[#This Row],[列1]]-Table_7[[#This Row],[Listing Price (USD)]])/Table_7[[#This Row],[Listing Price (USD)]]</f>
        <v>1.0930572693923377</v>
      </c>
      <c r="R824" s="51">
        <f>(Table_7[[#This Row],[列2]]+Q1791)/2</f>
        <v>0.58508790093880969</v>
      </c>
      <c r="S824" s="71"/>
    </row>
    <row r="825" spans="1:19" hidden="1" x14ac:dyDescent="0.45">
      <c r="A825" s="1" t="s">
        <v>21</v>
      </c>
      <c r="B825" s="2" t="s">
        <v>44</v>
      </c>
      <c r="C825" s="19">
        <v>44</v>
      </c>
      <c r="D825" s="3" t="s">
        <v>460</v>
      </c>
      <c r="E825" s="2" t="s">
        <v>31</v>
      </c>
      <c r="F825" s="57">
        <v>179821</v>
      </c>
      <c r="G825" s="19">
        <v>2013</v>
      </c>
      <c r="H825" s="45">
        <v>4.4000000000000004</v>
      </c>
      <c r="I825" s="45">
        <v>1.7</v>
      </c>
      <c r="J825" s="45">
        <v>12600</v>
      </c>
      <c r="K825" s="46">
        <v>1046.25108</v>
      </c>
      <c r="L825" s="45">
        <v>208</v>
      </c>
      <c r="M825" s="27">
        <v>3889.6688952996215</v>
      </c>
      <c r="N825" s="27">
        <v>33570.800000000003</v>
      </c>
      <c r="O825" s="27">
        <v>34377.89</v>
      </c>
      <c r="P825" s="51">
        <f t="shared" si="12"/>
        <v>307905.2437999986</v>
      </c>
      <c r="Q825" s="51">
        <f>ABS(Table_7[[#This Row],[列1]]-Table_7[[#This Row],[Listing Price (USD)]])/Table_7[[#This Row],[Listing Price (USD)]]</f>
        <v>0.71228746253217701</v>
      </c>
      <c r="R825" s="51">
        <f>(Table_7[[#This Row],[列2]]+Q1792)/2</f>
        <v>0.46475253935777316</v>
      </c>
      <c r="S825" s="71"/>
    </row>
    <row r="826" spans="1:19" hidden="1" x14ac:dyDescent="0.45">
      <c r="A826" s="1" t="s">
        <v>21</v>
      </c>
      <c r="B826" s="2" t="s">
        <v>44</v>
      </c>
      <c r="C826" s="19">
        <v>44</v>
      </c>
      <c r="D826" s="3" t="s">
        <v>460</v>
      </c>
      <c r="E826" s="2" t="s">
        <v>25</v>
      </c>
      <c r="F826" s="57">
        <v>142119</v>
      </c>
      <c r="G826" s="19">
        <v>2010</v>
      </c>
      <c r="H826" s="45">
        <v>4.4000000000000004</v>
      </c>
      <c r="I826" s="45">
        <v>1.7</v>
      </c>
      <c r="J826" s="45">
        <v>12600</v>
      </c>
      <c r="K826" s="46">
        <v>1046.25108</v>
      </c>
      <c r="L826" s="45">
        <v>208</v>
      </c>
      <c r="M826" s="27">
        <v>188.92599593680674</v>
      </c>
      <c r="N826" s="27">
        <v>16779.7</v>
      </c>
      <c r="O826" s="27">
        <v>1073.48</v>
      </c>
      <c r="P826" s="51">
        <f t="shared" si="12"/>
        <v>237897.8531999953</v>
      </c>
      <c r="Q826" s="51">
        <f>ABS(Table_7[[#This Row],[列1]]-Table_7[[#This Row],[Listing Price (USD)]])/Table_7[[#This Row],[Listing Price (USD)]]</f>
        <v>0.67393419036156532</v>
      </c>
      <c r="R826" s="51">
        <f>(Table_7[[#This Row],[列2]]+Q1793)/2</f>
        <v>0.45342696349353762</v>
      </c>
      <c r="S826" s="71"/>
    </row>
    <row r="827" spans="1:19" hidden="1" x14ac:dyDescent="0.45">
      <c r="A827" s="1" t="s">
        <v>21</v>
      </c>
      <c r="B827" s="2" t="s">
        <v>44</v>
      </c>
      <c r="C827" s="19">
        <v>44</v>
      </c>
      <c r="D827" s="3" t="s">
        <v>460</v>
      </c>
      <c r="E827" s="2" t="s">
        <v>25</v>
      </c>
      <c r="F827" s="57">
        <v>136046</v>
      </c>
      <c r="G827" s="19">
        <v>2010</v>
      </c>
      <c r="H827" s="45">
        <v>4.4000000000000004</v>
      </c>
      <c r="I827" s="45">
        <v>1.7</v>
      </c>
      <c r="J827" s="45">
        <v>12600</v>
      </c>
      <c r="K827" s="46">
        <v>1046.25108</v>
      </c>
      <c r="L827" s="45">
        <v>208</v>
      </c>
      <c r="M827" s="27">
        <v>188.92599593680674</v>
      </c>
      <c r="N827" s="27">
        <v>16779.7</v>
      </c>
      <c r="O827" s="27">
        <v>1073.48</v>
      </c>
      <c r="P827" s="51">
        <f t="shared" si="12"/>
        <v>237897.8531999953</v>
      </c>
      <c r="Q827" s="51">
        <f>ABS(Table_7[[#This Row],[列1]]-Table_7[[#This Row],[Listing Price (USD)]])/Table_7[[#This Row],[Listing Price (USD)]]</f>
        <v>0.74865746291692004</v>
      </c>
      <c r="R827" s="51">
        <f>(Table_7[[#This Row],[列2]]+Q1794)/2</f>
        <v>0.46165896951648749</v>
      </c>
      <c r="S827" s="71"/>
    </row>
    <row r="828" spans="1:19" hidden="1" x14ac:dyDescent="0.45">
      <c r="A828" s="1" t="s">
        <v>21</v>
      </c>
      <c r="B828" s="2" t="s">
        <v>44</v>
      </c>
      <c r="C828" s="19">
        <v>44</v>
      </c>
      <c r="D828" s="3" t="s">
        <v>460</v>
      </c>
      <c r="E828" s="2" t="s">
        <v>25</v>
      </c>
      <c r="F828" s="57">
        <v>145764</v>
      </c>
      <c r="G828" s="19">
        <v>2011</v>
      </c>
      <c r="H828" s="45">
        <v>4.4000000000000004</v>
      </c>
      <c r="I828" s="45">
        <v>1.7</v>
      </c>
      <c r="J828" s="45">
        <v>12600</v>
      </c>
      <c r="K828" s="46">
        <v>1046.25108</v>
      </c>
      <c r="L828" s="45">
        <v>208</v>
      </c>
      <c r="M828" s="27">
        <v>188.92599593680674</v>
      </c>
      <c r="N828" s="27">
        <v>16779.7</v>
      </c>
      <c r="O828" s="27">
        <v>1073.48</v>
      </c>
      <c r="P828" s="51">
        <f t="shared" si="12"/>
        <v>250845.55619999691</v>
      </c>
      <c r="Q828" s="51">
        <f>ABS(Table_7[[#This Row],[列1]]-Table_7[[#This Row],[Listing Price (USD)]])/Table_7[[#This Row],[Listing Price (USD)]]</f>
        <v>0.72090197991271443</v>
      </c>
      <c r="R828" s="51">
        <f>(Table_7[[#This Row],[列2]]+Q1795)/2</f>
        <v>0.42577217404414613</v>
      </c>
      <c r="S828" s="71"/>
    </row>
    <row r="829" spans="1:19" hidden="1" x14ac:dyDescent="0.45">
      <c r="A829" s="1" t="s">
        <v>21</v>
      </c>
      <c r="B829" s="2" t="s">
        <v>44</v>
      </c>
      <c r="C829" s="19">
        <v>44</v>
      </c>
      <c r="D829" s="3" t="s">
        <v>460</v>
      </c>
      <c r="E829" s="2" t="s">
        <v>25</v>
      </c>
      <c r="F829" s="57">
        <v>132402</v>
      </c>
      <c r="G829" s="19">
        <v>2012</v>
      </c>
      <c r="H829" s="45">
        <v>4.4000000000000004</v>
      </c>
      <c r="I829" s="45">
        <v>1.7</v>
      </c>
      <c r="J829" s="45">
        <v>12600</v>
      </c>
      <c r="K829" s="46">
        <v>1046.25108</v>
      </c>
      <c r="L829" s="45">
        <v>208</v>
      </c>
      <c r="M829" s="27">
        <v>188.92599593680674</v>
      </c>
      <c r="N829" s="27">
        <v>16779.7</v>
      </c>
      <c r="O829" s="27">
        <v>1073.48</v>
      </c>
      <c r="P829" s="51">
        <f t="shared" si="12"/>
        <v>263793.25919999852</v>
      </c>
      <c r="Q829" s="51">
        <f>ABS(Table_7[[#This Row],[列1]]-Table_7[[#This Row],[Listing Price (USD)]])/Table_7[[#This Row],[Listing Price (USD)]]</f>
        <v>0.99236612135767222</v>
      </c>
      <c r="R829" s="51">
        <f>(Table_7[[#This Row],[列2]]+Q1796)/2</f>
        <v>0.57985678115251327</v>
      </c>
      <c r="S829" s="71"/>
    </row>
    <row r="830" spans="1:19" hidden="1" x14ac:dyDescent="0.45">
      <c r="A830" s="1" t="s">
        <v>21</v>
      </c>
      <c r="B830" s="2" t="s">
        <v>44</v>
      </c>
      <c r="C830" s="19">
        <v>44</v>
      </c>
      <c r="D830" s="3" t="s">
        <v>460</v>
      </c>
      <c r="E830" s="2" t="s">
        <v>25</v>
      </c>
      <c r="F830" s="57">
        <v>267301</v>
      </c>
      <c r="G830" s="19">
        <v>2018</v>
      </c>
      <c r="H830" s="45">
        <v>4.4000000000000004</v>
      </c>
      <c r="I830" s="45">
        <v>1.7</v>
      </c>
      <c r="J830" s="45">
        <v>12600</v>
      </c>
      <c r="K830" s="46">
        <v>1046.25108</v>
      </c>
      <c r="L830" s="45">
        <v>208</v>
      </c>
      <c r="M830" s="27">
        <v>188.92599593680674</v>
      </c>
      <c r="N830" s="27">
        <v>16779.7</v>
      </c>
      <c r="O830" s="27">
        <v>1073.48</v>
      </c>
      <c r="P830" s="51">
        <f t="shared" si="12"/>
        <v>341479.477199997</v>
      </c>
      <c r="Q830" s="51">
        <f>ABS(Table_7[[#This Row],[列1]]-Table_7[[#This Row],[Listing Price (USD)]])/Table_7[[#This Row],[Listing Price (USD)]]</f>
        <v>0.27750916457475655</v>
      </c>
      <c r="R830" s="51">
        <f>(Table_7[[#This Row],[列2]]+Q1797)/2</f>
        <v>0.18500993643890479</v>
      </c>
      <c r="S830" s="71"/>
    </row>
    <row r="831" spans="1:19" hidden="1" x14ac:dyDescent="0.45">
      <c r="A831" s="1" t="s">
        <v>21</v>
      </c>
      <c r="B831" s="2" t="s">
        <v>44</v>
      </c>
      <c r="C831" s="19">
        <v>44</v>
      </c>
      <c r="D831" s="3" t="s">
        <v>460</v>
      </c>
      <c r="E831" s="2" t="s">
        <v>15</v>
      </c>
      <c r="F831" s="57">
        <v>144549</v>
      </c>
      <c r="G831" s="19">
        <v>2014</v>
      </c>
      <c r="H831" s="45">
        <v>4.4000000000000004</v>
      </c>
      <c r="I831" s="45">
        <v>1.7</v>
      </c>
      <c r="J831" s="45">
        <v>12600</v>
      </c>
      <c r="K831" s="46">
        <v>1046.25108</v>
      </c>
      <c r="L831" s="45">
        <v>208</v>
      </c>
      <c r="M831" s="27">
        <v>1276.9626856482525</v>
      </c>
      <c r="N831" s="27">
        <v>21333.9</v>
      </c>
      <c r="O831" s="27">
        <v>4753.54</v>
      </c>
      <c r="P831" s="51">
        <f t="shared" si="12"/>
        <v>298141.2604000002</v>
      </c>
      <c r="Q831" s="51">
        <f>ABS(Table_7[[#This Row],[列1]]-Table_7[[#This Row],[Listing Price (USD)]])/Table_7[[#This Row],[Listing Price (USD)]]</f>
        <v>1.0625619021923376</v>
      </c>
      <c r="R831" s="51">
        <f>(Table_7[[#This Row],[列2]]+Q1798)/2</f>
        <v>0.56081783880259817</v>
      </c>
      <c r="S831" s="71"/>
    </row>
    <row r="832" spans="1:19" hidden="1" x14ac:dyDescent="0.45">
      <c r="A832" s="1" t="s">
        <v>21</v>
      </c>
      <c r="B832" s="2" t="s">
        <v>44</v>
      </c>
      <c r="C832" s="19">
        <v>44</v>
      </c>
      <c r="D832" s="3" t="s">
        <v>460</v>
      </c>
      <c r="E832" s="2" t="s">
        <v>15</v>
      </c>
      <c r="F832" s="57">
        <v>394776</v>
      </c>
      <c r="G832" s="19">
        <v>2019</v>
      </c>
      <c r="H832" s="45">
        <v>4.4000000000000004</v>
      </c>
      <c r="I832" s="45">
        <v>1.7</v>
      </c>
      <c r="J832" s="45">
        <v>12600</v>
      </c>
      <c r="K832" s="46">
        <v>1046.25108</v>
      </c>
      <c r="L832" s="45">
        <v>208</v>
      </c>
      <c r="M832" s="27">
        <v>1276.9626856482525</v>
      </c>
      <c r="N832" s="27">
        <v>21333.9</v>
      </c>
      <c r="O832" s="27">
        <v>4753.54</v>
      </c>
      <c r="P832" s="51">
        <f t="shared" si="12"/>
        <v>362879.7754000008</v>
      </c>
      <c r="Q832" s="51">
        <f>ABS(Table_7[[#This Row],[列1]]-Table_7[[#This Row],[Listing Price (USD)]])/Table_7[[#This Row],[Listing Price (USD)]]</f>
        <v>8.07957540478631E-2</v>
      </c>
      <c r="R832" s="51">
        <f>(Table_7[[#This Row],[列2]]+Q1799)/2</f>
        <v>9.2360832333070964E-2</v>
      </c>
      <c r="S832" s="71"/>
    </row>
    <row r="833" spans="1:19" hidden="1" x14ac:dyDescent="0.45">
      <c r="A833" s="1" t="s">
        <v>246</v>
      </c>
      <c r="B833" s="2" t="s">
        <v>248</v>
      </c>
      <c r="C833" s="19">
        <v>45</v>
      </c>
      <c r="D833" s="3" t="s">
        <v>460</v>
      </c>
      <c r="E833" s="2" t="s">
        <v>25</v>
      </c>
      <c r="F833" s="57">
        <v>394776</v>
      </c>
      <c r="G833" s="19">
        <v>2009</v>
      </c>
      <c r="H833" s="44">
        <v>14.99</v>
      </c>
      <c r="I833" s="44">
        <v>6.53</v>
      </c>
      <c r="J833" s="44">
        <v>13600</v>
      </c>
      <c r="K833" s="44">
        <v>1054</v>
      </c>
      <c r="L833" s="44">
        <v>698</v>
      </c>
      <c r="M833" s="27">
        <v>188.92599593680674</v>
      </c>
      <c r="N833" s="27">
        <v>16779.7</v>
      </c>
      <c r="O833" s="27">
        <v>1073.48</v>
      </c>
      <c r="P833" s="51">
        <f t="shared" si="12"/>
        <v>247689.15019999741</v>
      </c>
      <c r="Q833" s="51">
        <f>ABS(Table_7[[#This Row],[列1]]-Table_7[[#This Row],[Listing Price (USD)]])/Table_7[[#This Row],[Listing Price (USD)]]</f>
        <v>0.37258305925386193</v>
      </c>
      <c r="R833" s="51">
        <f>(Table_7[[#This Row],[列2]]+Q1800)/2</f>
        <v>0.27936189801406813</v>
      </c>
      <c r="S833" s="71"/>
    </row>
    <row r="834" spans="1:19" hidden="1" x14ac:dyDescent="0.45">
      <c r="A834" s="1" t="s">
        <v>246</v>
      </c>
      <c r="B834" s="2" t="s">
        <v>248</v>
      </c>
      <c r="C834" s="19">
        <v>45</v>
      </c>
      <c r="D834" s="3" t="s">
        <v>460</v>
      </c>
      <c r="E834" s="2" t="s">
        <v>15</v>
      </c>
      <c r="F834" s="57">
        <v>437291</v>
      </c>
      <c r="G834" s="19">
        <v>2010</v>
      </c>
      <c r="H834" s="44">
        <v>14.99</v>
      </c>
      <c r="I834" s="44">
        <v>6.53</v>
      </c>
      <c r="J834" s="44">
        <v>13600</v>
      </c>
      <c r="K834" s="44">
        <v>1054</v>
      </c>
      <c r="L834" s="44">
        <v>698</v>
      </c>
      <c r="M834" s="27">
        <v>1276.9626856482525</v>
      </c>
      <c r="N834" s="27">
        <v>21333.9</v>
      </c>
      <c r="O834" s="27">
        <v>4753.54</v>
      </c>
      <c r="P834" s="51">
        <f t="shared" ref="P834:P897" si="13">J834*22.739+12947.703*G834+1.856*N834-26169390+64750.3</f>
        <v>269089.44839999749</v>
      </c>
      <c r="Q834" s="51">
        <f>ABS(Table_7[[#This Row],[列1]]-Table_7[[#This Row],[Listing Price (USD)]])/Table_7[[#This Row],[Listing Price (USD)]]</f>
        <v>0.38464443951511124</v>
      </c>
      <c r="R834" s="51">
        <f>(Table_7[[#This Row],[列2]]+Q1801)/2</f>
        <v>0.28553964983096214</v>
      </c>
      <c r="S834" s="71"/>
    </row>
    <row r="835" spans="1:19" hidden="1" x14ac:dyDescent="0.45">
      <c r="A835" s="1" t="s">
        <v>246</v>
      </c>
      <c r="B835" s="2" t="s">
        <v>248</v>
      </c>
      <c r="C835" s="19">
        <v>45</v>
      </c>
      <c r="D835" s="3" t="s">
        <v>460</v>
      </c>
      <c r="E835" s="2" t="s">
        <v>15</v>
      </c>
      <c r="F835" s="57">
        <v>386305</v>
      </c>
      <c r="G835" s="19">
        <v>2011</v>
      </c>
      <c r="H835" s="44">
        <v>14.99</v>
      </c>
      <c r="I835" s="44">
        <v>6.53</v>
      </c>
      <c r="J835" s="44">
        <v>13600</v>
      </c>
      <c r="K835" s="44">
        <v>1054</v>
      </c>
      <c r="L835" s="44">
        <v>698</v>
      </c>
      <c r="M835" s="27">
        <v>1276.9626856482525</v>
      </c>
      <c r="N835" s="27">
        <v>21333.9</v>
      </c>
      <c r="O835" s="27">
        <v>4753.54</v>
      </c>
      <c r="P835" s="51">
        <f t="shared" si="13"/>
        <v>282037.1513999991</v>
      </c>
      <c r="Q835" s="51">
        <f>ABS(Table_7[[#This Row],[列1]]-Table_7[[#This Row],[Listing Price (USD)]])/Table_7[[#This Row],[Listing Price (USD)]]</f>
        <v>0.26991068870452339</v>
      </c>
      <c r="R835" s="51">
        <f>(Table_7[[#This Row],[列2]]+Q1802)/2</f>
        <v>0.17871579030841966</v>
      </c>
      <c r="S835" s="71"/>
    </row>
    <row r="836" spans="1:19" hidden="1" x14ac:dyDescent="0.45">
      <c r="A836" s="1" t="s">
        <v>189</v>
      </c>
      <c r="B836" s="3" t="s">
        <v>248</v>
      </c>
      <c r="C836" s="19">
        <v>45</v>
      </c>
      <c r="D836" s="3" t="s">
        <v>459</v>
      </c>
      <c r="E836" s="2" t="s">
        <v>319</v>
      </c>
      <c r="F836" s="58">
        <v>189900</v>
      </c>
      <c r="G836" s="27">
        <v>2012</v>
      </c>
      <c r="H836" s="45">
        <v>14.5</v>
      </c>
      <c r="I836" s="45">
        <v>6.5</v>
      </c>
      <c r="J836" s="45">
        <v>10404</v>
      </c>
      <c r="K836" s="45">
        <v>833</v>
      </c>
      <c r="L836" s="45">
        <v>250</v>
      </c>
      <c r="M836" s="27">
        <v>1116.7267999999999</v>
      </c>
      <c r="N836" s="27">
        <v>44269</v>
      </c>
      <c r="O836" s="27">
        <v>61343.7</v>
      </c>
      <c r="P836" s="51">
        <f t="shared" si="13"/>
        <v>264878.55600000097</v>
      </c>
      <c r="Q836" s="51">
        <f>ABS(Table_7[[#This Row],[列1]]-Table_7[[#This Row],[Listing Price (USD)]])/Table_7[[#This Row],[Listing Price (USD)]]</f>
        <v>0.3948317851500841</v>
      </c>
      <c r="R836" s="51">
        <f>(Table_7[[#This Row],[列2]]+Q1803)/2</f>
        <v>0.22164108152941911</v>
      </c>
      <c r="S836" s="71"/>
    </row>
    <row r="837" spans="1:19" hidden="1" x14ac:dyDescent="0.45">
      <c r="A837" s="1" t="s">
        <v>189</v>
      </c>
      <c r="B837" s="3" t="s">
        <v>248</v>
      </c>
      <c r="C837" s="19">
        <v>45</v>
      </c>
      <c r="D837" s="3" t="s">
        <v>459</v>
      </c>
      <c r="E837" s="2" t="s">
        <v>506</v>
      </c>
      <c r="F837" s="58">
        <v>210000</v>
      </c>
      <c r="G837" s="27">
        <v>2008</v>
      </c>
      <c r="H837" s="45">
        <v>14.5</v>
      </c>
      <c r="I837" s="45">
        <v>6.5</v>
      </c>
      <c r="J837" s="45">
        <v>10404</v>
      </c>
      <c r="K837" s="45">
        <v>833</v>
      </c>
      <c r="L837" s="45">
        <v>250</v>
      </c>
      <c r="M837" s="27">
        <v>520.10530000000006</v>
      </c>
      <c r="N837" s="27">
        <v>40922</v>
      </c>
      <c r="O837" s="27">
        <v>17669.32</v>
      </c>
      <c r="P837" s="51">
        <f t="shared" si="13"/>
        <v>206875.71200000047</v>
      </c>
      <c r="Q837" s="51">
        <f>ABS(Table_7[[#This Row],[列1]]-Table_7[[#This Row],[Listing Price (USD)]])/Table_7[[#This Row],[Listing Price (USD)]]</f>
        <v>1.487756190475969E-2</v>
      </c>
      <c r="R837" s="51">
        <f>(Table_7[[#This Row],[列2]]+Q1804)/2</f>
        <v>4.9907168063912315E-2</v>
      </c>
      <c r="S837" s="71"/>
    </row>
    <row r="838" spans="1:19" hidden="1" x14ac:dyDescent="0.45">
      <c r="A838" s="1" t="s">
        <v>246</v>
      </c>
      <c r="B838" s="2" t="s">
        <v>249</v>
      </c>
      <c r="C838" s="19">
        <v>45</v>
      </c>
      <c r="D838" s="3" t="s">
        <v>460</v>
      </c>
      <c r="E838" s="2" t="s">
        <v>25</v>
      </c>
      <c r="F838" s="57">
        <v>394776</v>
      </c>
      <c r="G838" s="19">
        <v>2010</v>
      </c>
      <c r="H838" s="44">
        <v>14.99</v>
      </c>
      <c r="I838" s="44">
        <v>6.53</v>
      </c>
      <c r="J838" s="44">
        <v>13600</v>
      </c>
      <c r="K838" s="44">
        <v>1054</v>
      </c>
      <c r="L838" s="44">
        <v>698</v>
      </c>
      <c r="M838" s="27">
        <v>188.92599593680674</v>
      </c>
      <c r="N838" s="27">
        <v>16779.7</v>
      </c>
      <c r="O838" s="27">
        <v>1073.48</v>
      </c>
      <c r="P838" s="51">
        <f t="shared" si="13"/>
        <v>260636.8531999953</v>
      </c>
      <c r="Q838" s="51">
        <f>ABS(Table_7[[#This Row],[列1]]-Table_7[[#This Row],[Listing Price (USD)]])/Table_7[[#This Row],[Listing Price (USD)]]</f>
        <v>0.33978546517519986</v>
      </c>
      <c r="R838" s="51">
        <f>(Table_7[[#This Row],[列2]]+Q1805)/2</f>
        <v>0.18748796098266446</v>
      </c>
      <c r="S838" s="71"/>
    </row>
    <row r="839" spans="1:19" hidden="1" x14ac:dyDescent="0.45">
      <c r="A839" s="1" t="s">
        <v>150</v>
      </c>
      <c r="B839" s="2" t="s">
        <v>161</v>
      </c>
      <c r="C839" s="19">
        <v>44</v>
      </c>
      <c r="D839" s="3" t="s">
        <v>460</v>
      </c>
      <c r="E839" s="2" t="s">
        <v>46</v>
      </c>
      <c r="F839" s="57">
        <v>169865</v>
      </c>
      <c r="G839" s="19">
        <v>2015</v>
      </c>
      <c r="H839" s="44">
        <v>13.71</v>
      </c>
      <c r="I839" s="44">
        <v>6.23</v>
      </c>
      <c r="J839" s="44">
        <v>10900</v>
      </c>
      <c r="K839" s="44">
        <v>1068.4000000000001</v>
      </c>
      <c r="L839" s="44">
        <v>215</v>
      </c>
      <c r="M839" s="27">
        <v>57.472012426685268</v>
      </c>
      <c r="N839" s="27">
        <v>11544.2</v>
      </c>
      <c r="O839" s="27">
        <v>7827.84</v>
      </c>
      <c r="P839" s="51">
        <f t="shared" si="13"/>
        <v>254262.98019999935</v>
      </c>
      <c r="Q839" s="51">
        <f>ABS(Table_7[[#This Row],[列1]]-Table_7[[#This Row],[Listing Price (USD)]])/Table_7[[#This Row],[Listing Price (USD)]]</f>
        <v>0.49685326700614812</v>
      </c>
      <c r="R839" s="51">
        <f>(Table_7[[#This Row],[列2]]+Q1806)/2</f>
        <v>0.25215379457690879</v>
      </c>
      <c r="S839" s="71"/>
    </row>
    <row r="840" spans="1:19" hidden="1" x14ac:dyDescent="0.45">
      <c r="A840" s="1" t="s">
        <v>150</v>
      </c>
      <c r="B840" s="2" t="s">
        <v>161</v>
      </c>
      <c r="C840" s="19">
        <v>44</v>
      </c>
      <c r="D840" s="3" t="s">
        <v>460</v>
      </c>
      <c r="E840" s="2" t="s">
        <v>46</v>
      </c>
      <c r="F840" s="57">
        <v>157911</v>
      </c>
      <c r="G840" s="19">
        <v>2015</v>
      </c>
      <c r="H840" s="44">
        <v>13.71</v>
      </c>
      <c r="I840" s="44">
        <v>6.23</v>
      </c>
      <c r="J840" s="44">
        <v>10900</v>
      </c>
      <c r="K840" s="44">
        <v>1068.4000000000001</v>
      </c>
      <c r="L840" s="44">
        <v>215</v>
      </c>
      <c r="M840" s="27">
        <v>57.472012426685268</v>
      </c>
      <c r="N840" s="27">
        <v>11544.2</v>
      </c>
      <c r="O840" s="27">
        <v>7827.84</v>
      </c>
      <c r="P840" s="51">
        <f t="shared" si="13"/>
        <v>254262.98019999935</v>
      </c>
      <c r="Q840" s="51">
        <f>ABS(Table_7[[#This Row],[列1]]-Table_7[[#This Row],[Listing Price (USD)]])/Table_7[[#This Row],[Listing Price (USD)]]</f>
        <v>0.610166360798167</v>
      </c>
      <c r="R840" s="51">
        <f>(Table_7[[#This Row],[列2]]+Q1807)/2</f>
        <v>0.34423544337068368</v>
      </c>
      <c r="S840" s="71"/>
    </row>
    <row r="841" spans="1:19" hidden="1" x14ac:dyDescent="0.45">
      <c r="A841" s="1" t="s">
        <v>150</v>
      </c>
      <c r="B841" s="2" t="s">
        <v>161</v>
      </c>
      <c r="C841" s="19">
        <v>44</v>
      </c>
      <c r="D841" s="3" t="s">
        <v>460</v>
      </c>
      <c r="E841" s="2" t="s">
        <v>46</v>
      </c>
      <c r="F841" s="57">
        <v>151837</v>
      </c>
      <c r="G841" s="19">
        <v>2015</v>
      </c>
      <c r="H841" s="44">
        <v>13.71</v>
      </c>
      <c r="I841" s="44">
        <v>6.23</v>
      </c>
      <c r="J841" s="44">
        <v>10900</v>
      </c>
      <c r="K841" s="44">
        <v>1068.4000000000001</v>
      </c>
      <c r="L841" s="44">
        <v>215</v>
      </c>
      <c r="M841" s="27">
        <v>57.472012426685268</v>
      </c>
      <c r="N841" s="27">
        <v>11544.2</v>
      </c>
      <c r="O841" s="27">
        <v>7827.84</v>
      </c>
      <c r="P841" s="51">
        <f t="shared" si="13"/>
        <v>254262.98019999935</v>
      </c>
      <c r="Q841" s="51">
        <f>ABS(Table_7[[#This Row],[列1]]-Table_7[[#This Row],[Listing Price (USD)]])/Table_7[[#This Row],[Listing Price (USD)]]</f>
        <v>0.67457852960740372</v>
      </c>
      <c r="R841" s="51">
        <f>(Table_7[[#This Row],[列2]]+Q1808)/2</f>
        <v>0.38805493139343022</v>
      </c>
      <c r="S841" s="71"/>
    </row>
    <row r="842" spans="1:19" hidden="1" x14ac:dyDescent="0.45">
      <c r="A842" s="1" t="s">
        <v>150</v>
      </c>
      <c r="B842" s="2" t="s">
        <v>161</v>
      </c>
      <c r="C842" s="19">
        <v>44</v>
      </c>
      <c r="D842" s="3" t="s">
        <v>460</v>
      </c>
      <c r="E842" s="2" t="s">
        <v>46</v>
      </c>
      <c r="F842" s="57">
        <v>145764</v>
      </c>
      <c r="G842" s="19">
        <v>2015</v>
      </c>
      <c r="H842" s="44">
        <v>13.71</v>
      </c>
      <c r="I842" s="44">
        <v>6.23</v>
      </c>
      <c r="J842" s="44">
        <v>10900</v>
      </c>
      <c r="K842" s="44">
        <v>1068.4000000000001</v>
      </c>
      <c r="L842" s="44">
        <v>215</v>
      </c>
      <c r="M842" s="27">
        <v>57.472012426685268</v>
      </c>
      <c r="N842" s="27">
        <v>11544.2</v>
      </c>
      <c r="O842" s="27">
        <v>7827.84</v>
      </c>
      <c r="P842" s="51">
        <f t="shared" si="13"/>
        <v>254262.98019999935</v>
      </c>
      <c r="Q842" s="51">
        <f>ABS(Table_7[[#This Row],[列1]]-Table_7[[#This Row],[Listing Price (USD)]])/Table_7[[#This Row],[Listing Price (USD)]]</f>
        <v>0.74434689086468098</v>
      </c>
      <c r="R842" s="51">
        <f>(Table_7[[#This Row],[列2]]+Q1809)/2</f>
        <v>0.71477386116266195</v>
      </c>
      <c r="S842" s="71"/>
    </row>
    <row r="843" spans="1:19" hidden="1" x14ac:dyDescent="0.45">
      <c r="A843" s="1" t="s">
        <v>150</v>
      </c>
      <c r="B843" s="2" t="s">
        <v>161</v>
      </c>
      <c r="C843" s="19">
        <v>44</v>
      </c>
      <c r="D843" s="3" t="s">
        <v>460</v>
      </c>
      <c r="E843" s="2" t="s">
        <v>46</v>
      </c>
      <c r="F843" s="57">
        <v>163984</v>
      </c>
      <c r="G843" s="19">
        <v>2016</v>
      </c>
      <c r="H843" s="44">
        <v>13.71</v>
      </c>
      <c r="I843" s="44">
        <v>6.23</v>
      </c>
      <c r="J843" s="44">
        <v>10900</v>
      </c>
      <c r="K843" s="44">
        <v>1068.4000000000001</v>
      </c>
      <c r="L843" s="44">
        <v>215</v>
      </c>
      <c r="M843" s="27">
        <v>57.472012426685268</v>
      </c>
      <c r="N843" s="27">
        <v>11544.2</v>
      </c>
      <c r="O843" s="27">
        <v>7827.84</v>
      </c>
      <c r="P843" s="51">
        <f t="shared" si="13"/>
        <v>267210.68320000096</v>
      </c>
      <c r="Q843" s="51">
        <f>ABS(Table_7[[#This Row],[列1]]-Table_7[[#This Row],[Listing Price (USD)]])/Table_7[[#This Row],[Listing Price (USD)]]</f>
        <v>0.62949240901551962</v>
      </c>
      <c r="R843" s="51">
        <f>(Table_7[[#This Row],[列2]]+Q1810)/2</f>
        <v>0.37967415677874039</v>
      </c>
      <c r="S843" s="71"/>
    </row>
    <row r="844" spans="1:19" hidden="1" x14ac:dyDescent="0.45">
      <c r="A844" s="1" t="s">
        <v>150</v>
      </c>
      <c r="B844" s="2" t="s">
        <v>161</v>
      </c>
      <c r="C844" s="19">
        <v>44</v>
      </c>
      <c r="D844" s="3" t="s">
        <v>460</v>
      </c>
      <c r="E844" s="2" t="s">
        <v>46</v>
      </c>
      <c r="F844" s="57">
        <v>154266</v>
      </c>
      <c r="G844" s="19">
        <v>2016</v>
      </c>
      <c r="H844" s="44">
        <v>13.71</v>
      </c>
      <c r="I844" s="44">
        <v>6.23</v>
      </c>
      <c r="J844" s="44">
        <v>10900</v>
      </c>
      <c r="K844" s="44">
        <v>1068.4000000000001</v>
      </c>
      <c r="L844" s="44">
        <v>215</v>
      </c>
      <c r="M844" s="27">
        <v>57.472012426685268</v>
      </c>
      <c r="N844" s="27">
        <v>11544.2</v>
      </c>
      <c r="O844" s="27">
        <v>7827.84</v>
      </c>
      <c r="P844" s="51">
        <f t="shared" si="13"/>
        <v>267210.68320000096</v>
      </c>
      <c r="Q844" s="51">
        <f>ABS(Table_7[[#This Row],[列1]]-Table_7[[#This Row],[Listing Price (USD)]])/Table_7[[#This Row],[Listing Price (USD)]]</f>
        <v>0.73214242412457031</v>
      </c>
      <c r="R844" s="51">
        <f>(Table_7[[#This Row],[列2]]+Q1811)/2</f>
        <v>0.38726318127331383</v>
      </c>
      <c r="S844" s="71"/>
    </row>
    <row r="845" spans="1:19" hidden="1" x14ac:dyDescent="0.45">
      <c r="A845" s="1" t="s">
        <v>150</v>
      </c>
      <c r="B845" s="2" t="s">
        <v>161</v>
      </c>
      <c r="C845" s="19">
        <v>44</v>
      </c>
      <c r="D845" s="3" t="s">
        <v>460</v>
      </c>
      <c r="E845" s="2" t="s">
        <v>46</v>
      </c>
      <c r="F845" s="57">
        <v>194108</v>
      </c>
      <c r="G845" s="19">
        <v>2017</v>
      </c>
      <c r="H845" s="44">
        <v>13.71</v>
      </c>
      <c r="I845" s="44">
        <v>6.23</v>
      </c>
      <c r="J845" s="44">
        <v>10900</v>
      </c>
      <c r="K845" s="44">
        <v>1068.4000000000001</v>
      </c>
      <c r="L845" s="44">
        <v>215</v>
      </c>
      <c r="M845" s="27">
        <v>57.472012426685268</v>
      </c>
      <c r="N845" s="27">
        <v>11544.2</v>
      </c>
      <c r="O845" s="27">
        <v>7827.84</v>
      </c>
      <c r="P845" s="51">
        <f t="shared" si="13"/>
        <v>280158.38619999884</v>
      </c>
      <c r="Q845" s="51">
        <f>ABS(Table_7[[#This Row],[列1]]-Table_7[[#This Row],[Listing Price (USD)]])/Table_7[[#This Row],[Listing Price (USD)]]</f>
        <v>0.44331189956106315</v>
      </c>
      <c r="R845" s="51">
        <f>(Table_7[[#This Row],[列2]]+Q1812)/2</f>
        <v>0.3294891516055331</v>
      </c>
      <c r="S845" s="71"/>
    </row>
    <row r="846" spans="1:19" hidden="1" x14ac:dyDescent="0.45">
      <c r="A846" s="1" t="s">
        <v>150</v>
      </c>
      <c r="B846" s="2" t="s">
        <v>161</v>
      </c>
      <c r="C846" s="19">
        <v>44</v>
      </c>
      <c r="D846" s="3" t="s">
        <v>460</v>
      </c>
      <c r="E846" s="2" t="s">
        <v>25</v>
      </c>
      <c r="F846" s="55">
        <v>170057</v>
      </c>
      <c r="G846" s="31">
        <v>2015</v>
      </c>
      <c r="H846" s="48">
        <v>13.71</v>
      </c>
      <c r="I846" s="49">
        <v>6.23</v>
      </c>
      <c r="J846" s="48">
        <v>10900</v>
      </c>
      <c r="K846" s="48">
        <v>1068.4000000000001</v>
      </c>
      <c r="L846" s="48">
        <v>215</v>
      </c>
      <c r="M846" s="27">
        <v>188.92599593680674</v>
      </c>
      <c r="N846" s="27">
        <v>16779.7</v>
      </c>
      <c r="O846" s="27">
        <v>1073.48</v>
      </c>
      <c r="P846" s="51">
        <f t="shared" si="13"/>
        <v>263980.06819999887</v>
      </c>
      <c r="Q846" s="51">
        <f>ABS(Table_7[[#This Row],[列1]]-Table_7[[#This Row],[Listing Price (USD)]])/Table_7[[#This Row],[Listing Price (USD)]]</f>
        <v>0.55230345237184519</v>
      </c>
      <c r="R846" s="51">
        <f>(Table_7[[#This Row],[列2]]+Q1813)/2</f>
        <v>0.46527212818136687</v>
      </c>
      <c r="S846" s="71"/>
    </row>
    <row r="847" spans="1:19" hidden="1" x14ac:dyDescent="0.45">
      <c r="A847" s="1" t="s">
        <v>150</v>
      </c>
      <c r="B847" s="2" t="s">
        <v>162</v>
      </c>
      <c r="C847" s="19">
        <v>44</v>
      </c>
      <c r="D847" s="3" t="s">
        <v>460</v>
      </c>
      <c r="E847" s="2" t="s">
        <v>46</v>
      </c>
      <c r="F847" s="55">
        <v>169865</v>
      </c>
      <c r="G847" s="15">
        <v>2017</v>
      </c>
      <c r="H847" s="44">
        <v>13.71</v>
      </c>
      <c r="I847" s="44">
        <v>6.23</v>
      </c>
      <c r="J847" s="44">
        <v>10900</v>
      </c>
      <c r="K847" s="44">
        <v>1068.4000000000001</v>
      </c>
      <c r="L847" s="44">
        <v>215</v>
      </c>
      <c r="M847" s="27">
        <v>57.472012426685268</v>
      </c>
      <c r="N847" s="27">
        <v>11544.2</v>
      </c>
      <c r="O847" s="27">
        <v>7827.84</v>
      </c>
      <c r="P847" s="51">
        <f t="shared" si="13"/>
        <v>280158.38619999884</v>
      </c>
      <c r="Q847" s="51">
        <f>ABS(Table_7[[#This Row],[列1]]-Table_7[[#This Row],[Listing Price (USD)]])/Table_7[[#This Row],[Listing Price (USD)]]</f>
        <v>0.64930024548905807</v>
      </c>
      <c r="R847" s="51">
        <f>(Table_7[[#This Row],[列2]]+Q1814)/2</f>
        <v>0.5160905847664603</v>
      </c>
      <c r="S847" s="71"/>
    </row>
    <row r="848" spans="1:19" hidden="1" x14ac:dyDescent="0.45">
      <c r="A848" s="1" t="s">
        <v>135</v>
      </c>
      <c r="B848" s="2" t="s">
        <v>142</v>
      </c>
      <c r="C848" s="19">
        <v>45</v>
      </c>
      <c r="D848" s="3" t="s">
        <v>460</v>
      </c>
      <c r="E848" s="2" t="s">
        <v>3</v>
      </c>
      <c r="F848" s="55">
        <v>182204</v>
      </c>
      <c r="G848" s="15">
        <v>2011</v>
      </c>
      <c r="H848" s="44">
        <v>14.1</v>
      </c>
      <c r="I848" s="44">
        <v>6.39</v>
      </c>
      <c r="J848" s="44">
        <v>10870</v>
      </c>
      <c r="K848" s="44">
        <v>1217</v>
      </c>
      <c r="L848" s="44">
        <v>250</v>
      </c>
      <c r="M848" s="27">
        <v>2639.0087016482562</v>
      </c>
      <c r="N848" s="27">
        <v>30468.7</v>
      </c>
      <c r="O848" s="27">
        <v>62827.83</v>
      </c>
      <c r="P848" s="51">
        <f t="shared" si="13"/>
        <v>236913.87019999995</v>
      </c>
      <c r="Q848" s="51">
        <f>ABS(Table_7[[#This Row],[列1]]-Table_7[[#This Row],[Listing Price (USD)]])/Table_7[[#This Row],[Listing Price (USD)]]</f>
        <v>0.30026711927290262</v>
      </c>
      <c r="R848" s="51">
        <f>(Table_7[[#This Row],[列2]]+Q1815)/2</f>
        <v>0.1575350384709753</v>
      </c>
      <c r="S848" s="71"/>
    </row>
    <row r="849" spans="1:19" hidden="1" x14ac:dyDescent="0.45">
      <c r="A849" s="1" t="s">
        <v>197</v>
      </c>
      <c r="B849" s="2" t="s">
        <v>222</v>
      </c>
      <c r="C849" s="19">
        <v>45</v>
      </c>
      <c r="D849" s="3" t="s">
        <v>460</v>
      </c>
      <c r="E849" s="2" t="s">
        <v>15</v>
      </c>
      <c r="F849" s="55">
        <v>145199</v>
      </c>
      <c r="G849" s="15">
        <v>2008</v>
      </c>
      <c r="H849" s="45">
        <v>14.34</v>
      </c>
      <c r="I849" s="45">
        <v>7.54</v>
      </c>
      <c r="J849" s="45">
        <v>9900</v>
      </c>
      <c r="K849" s="45">
        <v>1121.5999999999999</v>
      </c>
      <c r="L849" s="45">
        <v>240</v>
      </c>
      <c r="M849" s="27">
        <v>1276.9626856482525</v>
      </c>
      <c r="N849" s="27">
        <v>21333.9</v>
      </c>
      <c r="O849" s="27">
        <v>4753.54</v>
      </c>
      <c r="P849" s="51">
        <f t="shared" si="13"/>
        <v>159059.74240000098</v>
      </c>
      <c r="Q849" s="51">
        <f>ABS(Table_7[[#This Row],[列1]]-Table_7[[#This Row],[Listing Price (USD)]])/Table_7[[#This Row],[Listing Price (USD)]]</f>
        <v>9.5460315842402346E-2</v>
      </c>
      <c r="R849" s="51">
        <f>(Table_7[[#This Row],[列2]]+Q1816)/2</f>
        <v>0.17512103352544003</v>
      </c>
      <c r="S849" s="71"/>
    </row>
    <row r="850" spans="1:19" hidden="1" x14ac:dyDescent="0.45">
      <c r="A850" s="1" t="s">
        <v>135</v>
      </c>
      <c r="B850" s="2" t="s">
        <v>526</v>
      </c>
      <c r="C850" s="19">
        <v>44</v>
      </c>
      <c r="D850" s="3" t="s">
        <v>460</v>
      </c>
      <c r="E850" s="2" t="s">
        <v>46</v>
      </c>
      <c r="F850" s="55">
        <v>182204</v>
      </c>
      <c r="G850" s="15">
        <v>2014</v>
      </c>
      <c r="H850" s="44">
        <v>14.27</v>
      </c>
      <c r="I850" s="44">
        <v>7.22</v>
      </c>
      <c r="J850" s="44">
        <v>10275</v>
      </c>
      <c r="K850" s="44">
        <v>1011</v>
      </c>
      <c r="L850" s="44">
        <v>250</v>
      </c>
      <c r="M850" s="27">
        <v>57.472012426685268</v>
      </c>
      <c r="N850" s="27">
        <v>11544.2</v>
      </c>
      <c r="O850" s="27">
        <v>7827.84</v>
      </c>
      <c r="P850" s="51">
        <f t="shared" si="13"/>
        <v>227103.40220000147</v>
      </c>
      <c r="Q850" s="51">
        <f>ABS(Table_7[[#This Row],[列1]]-Table_7[[#This Row],[Listing Price (USD)]])/Table_7[[#This Row],[Listing Price (USD)]]</f>
        <v>0.24642380079472168</v>
      </c>
      <c r="R850" s="51">
        <f>(Table_7[[#This Row],[列2]]+Q1817)/2</f>
        <v>0.19834928124244564</v>
      </c>
      <c r="S850" s="71"/>
    </row>
    <row r="851" spans="1:19" hidden="1" x14ac:dyDescent="0.45">
      <c r="A851" s="1" t="s">
        <v>135</v>
      </c>
      <c r="B851" s="2" t="s">
        <v>526</v>
      </c>
      <c r="C851" s="19">
        <v>44</v>
      </c>
      <c r="D851" s="3" t="s">
        <v>460</v>
      </c>
      <c r="E851" s="2" t="s">
        <v>3</v>
      </c>
      <c r="F851" s="55">
        <v>168843</v>
      </c>
      <c r="G851" s="15">
        <v>2015</v>
      </c>
      <c r="H851" s="44">
        <v>14.27</v>
      </c>
      <c r="I851" s="44">
        <v>7.22</v>
      </c>
      <c r="J851" s="44">
        <v>10275</v>
      </c>
      <c r="K851" s="44">
        <v>1011</v>
      </c>
      <c r="L851" s="44">
        <v>250</v>
      </c>
      <c r="M851" s="27">
        <v>2639.0087016482562</v>
      </c>
      <c r="N851" s="27">
        <v>30468.7</v>
      </c>
      <c r="O851" s="27">
        <v>62827.83</v>
      </c>
      <c r="P851" s="51">
        <f t="shared" si="13"/>
        <v>275174.97720000072</v>
      </c>
      <c r="Q851" s="51">
        <f>ABS(Table_7[[#This Row],[列1]]-Table_7[[#This Row],[Listing Price (USD)]])/Table_7[[#This Row],[Listing Price (USD)]]</f>
        <v>0.62976834811037896</v>
      </c>
      <c r="R851" s="51">
        <f>(Table_7[[#This Row],[列2]]+Q1818)/2</f>
        <v>0.34003747529781075</v>
      </c>
      <c r="S851" s="71"/>
    </row>
    <row r="852" spans="1:19" hidden="1" x14ac:dyDescent="0.45">
      <c r="A852" s="1" t="s">
        <v>135</v>
      </c>
      <c r="B852" s="2" t="s">
        <v>526</v>
      </c>
      <c r="C852" s="19">
        <v>44</v>
      </c>
      <c r="D852" s="3" t="s">
        <v>460</v>
      </c>
      <c r="E852" s="2" t="s">
        <v>76</v>
      </c>
      <c r="F852" s="55">
        <v>180990</v>
      </c>
      <c r="G852" s="15">
        <v>2013</v>
      </c>
      <c r="H852" s="44">
        <v>14.27</v>
      </c>
      <c r="I852" s="44">
        <v>7.22</v>
      </c>
      <c r="J852" s="44">
        <v>10275</v>
      </c>
      <c r="K852" s="44">
        <v>1011</v>
      </c>
      <c r="L852" s="44">
        <v>250</v>
      </c>
      <c r="M852" s="27">
        <v>720.28936833319096</v>
      </c>
      <c r="N852" s="27">
        <v>6140.9</v>
      </c>
      <c r="O852" s="27">
        <v>2659.28</v>
      </c>
      <c r="P852" s="51">
        <f t="shared" si="13"/>
        <v>204127.17440000101</v>
      </c>
      <c r="Q852" s="51">
        <f>ABS(Table_7[[#This Row],[列1]]-Table_7[[#This Row],[Listing Price (USD)]])/Table_7[[#This Row],[Listing Price (USD)]]</f>
        <v>0.12783675562186314</v>
      </c>
      <c r="R852" s="51">
        <f>(Table_7[[#This Row],[列2]]+Q1819)/2</f>
        <v>0.2384921680471884</v>
      </c>
      <c r="S852" s="71"/>
    </row>
    <row r="853" spans="1:19" hidden="1" x14ac:dyDescent="0.45">
      <c r="A853" s="1" t="s">
        <v>135</v>
      </c>
      <c r="B853" s="2" t="s">
        <v>526</v>
      </c>
      <c r="C853" s="19">
        <v>44</v>
      </c>
      <c r="D853" s="3" t="s">
        <v>460</v>
      </c>
      <c r="E853" s="2" t="s">
        <v>76</v>
      </c>
      <c r="F853" s="55">
        <v>193137</v>
      </c>
      <c r="G853" s="15">
        <v>2015</v>
      </c>
      <c r="H853" s="44">
        <v>14.27</v>
      </c>
      <c r="I853" s="44">
        <v>7.22</v>
      </c>
      <c r="J853" s="44">
        <v>10275</v>
      </c>
      <c r="K853" s="44">
        <v>1011</v>
      </c>
      <c r="L853" s="44">
        <v>250</v>
      </c>
      <c r="M853" s="27">
        <v>720.28936833319096</v>
      </c>
      <c r="N853" s="27">
        <v>6140.9</v>
      </c>
      <c r="O853" s="27">
        <v>2659.28</v>
      </c>
      <c r="P853" s="51">
        <f t="shared" si="13"/>
        <v>230022.5804000005</v>
      </c>
      <c r="Q853" s="51">
        <f>ABS(Table_7[[#This Row],[列1]]-Table_7[[#This Row],[Listing Price (USD)]])/Table_7[[#This Row],[Listing Price (USD)]]</f>
        <v>0.19098142976229568</v>
      </c>
      <c r="R853" s="51">
        <f>(Table_7[[#This Row],[列2]]+Q1820)/2</f>
        <v>0.10149768160136581</v>
      </c>
      <c r="S853" s="71"/>
    </row>
    <row r="854" spans="1:19" hidden="1" x14ac:dyDescent="0.45">
      <c r="A854" s="1" t="s">
        <v>135</v>
      </c>
      <c r="B854" s="3" t="s">
        <v>358</v>
      </c>
      <c r="C854" s="19">
        <v>45</v>
      </c>
      <c r="D854" s="3" t="s">
        <v>461</v>
      </c>
      <c r="E854" s="2" t="s">
        <v>346</v>
      </c>
      <c r="F854" s="55">
        <v>199000</v>
      </c>
      <c r="G854" s="15">
        <v>2014</v>
      </c>
      <c r="H854" s="44">
        <v>14.27</v>
      </c>
      <c r="I854" s="44">
        <v>7.22</v>
      </c>
      <c r="J854" s="44">
        <v>10275</v>
      </c>
      <c r="K854" s="44">
        <v>1011</v>
      </c>
      <c r="L854" s="44">
        <v>250</v>
      </c>
      <c r="M854" s="27">
        <v>96.621481289487306</v>
      </c>
      <c r="N854" s="27">
        <v>21310.9</v>
      </c>
      <c r="O854" s="27">
        <v>514.61516577032478</v>
      </c>
      <c r="P854" s="51">
        <f t="shared" si="13"/>
        <v>245230.39740000217</v>
      </c>
      <c r="Q854" s="51">
        <f>ABS(Table_7[[#This Row],[列1]]-Table_7[[#This Row],[Listing Price (USD)]])/Table_7[[#This Row],[Listing Price (USD)]]</f>
        <v>0.23231355477388024</v>
      </c>
      <c r="R854" s="51">
        <f>(Table_7[[#This Row],[列2]]+Q1821)/2</f>
        <v>0.12169876645338629</v>
      </c>
      <c r="S854" s="71"/>
    </row>
    <row r="855" spans="1:19" hidden="1" x14ac:dyDescent="0.45">
      <c r="A855" s="1" t="s">
        <v>135</v>
      </c>
      <c r="B855" s="2" t="s">
        <v>527</v>
      </c>
      <c r="C855" s="19">
        <v>45</v>
      </c>
      <c r="D855" s="3" t="s">
        <v>460</v>
      </c>
      <c r="E855" s="2" t="s">
        <v>497</v>
      </c>
      <c r="F855" s="55">
        <v>159171</v>
      </c>
      <c r="G855" s="15">
        <v>2007</v>
      </c>
      <c r="H855" s="45">
        <v>14.11</v>
      </c>
      <c r="I855" s="45">
        <v>6.58</v>
      </c>
      <c r="J855" s="45">
        <v>10426</v>
      </c>
      <c r="K855" s="45">
        <v>849</v>
      </c>
      <c r="L855" s="45">
        <v>530</v>
      </c>
      <c r="M855" s="27">
        <v>355.22244950521105</v>
      </c>
      <c r="N855" s="27">
        <v>43416.800000000003</v>
      </c>
      <c r="O855" s="27">
        <v>7648.5</v>
      </c>
      <c r="P855" s="51">
        <f t="shared" si="13"/>
        <v>199058.61579999997</v>
      </c>
      <c r="Q855" s="51">
        <f>ABS(Table_7[[#This Row],[列1]]-Table_7[[#This Row],[Listing Price (USD)]])/Table_7[[#This Row],[Listing Price (USD)]]</f>
        <v>0.25059599927122383</v>
      </c>
      <c r="R855" s="51">
        <f>(Table_7[[#This Row],[列2]]+Q1822)/2</f>
        <v>0.14843936168957578</v>
      </c>
      <c r="S855" s="71"/>
    </row>
    <row r="856" spans="1:19" hidden="1" x14ac:dyDescent="0.45">
      <c r="A856" s="1" t="s">
        <v>135</v>
      </c>
      <c r="B856" s="2" t="s">
        <v>527</v>
      </c>
      <c r="C856" s="19">
        <v>45</v>
      </c>
      <c r="D856" s="3" t="s">
        <v>460</v>
      </c>
      <c r="E856" s="2" t="s">
        <v>3</v>
      </c>
      <c r="F856" s="55">
        <v>97200</v>
      </c>
      <c r="G856" s="15">
        <v>2008</v>
      </c>
      <c r="H856" s="45">
        <v>14.11</v>
      </c>
      <c r="I856" s="45">
        <v>6.58</v>
      </c>
      <c r="J856" s="45">
        <v>10426</v>
      </c>
      <c r="K856" s="45">
        <v>849</v>
      </c>
      <c r="L856" s="45">
        <v>530</v>
      </c>
      <c r="M856" s="27">
        <v>2639.0087016482562</v>
      </c>
      <c r="N856" s="27">
        <v>30468.7</v>
      </c>
      <c r="O856" s="27">
        <v>62827.83</v>
      </c>
      <c r="P856" s="51">
        <f t="shared" si="13"/>
        <v>187974.64519999846</v>
      </c>
      <c r="Q856" s="51">
        <f>ABS(Table_7[[#This Row],[列1]]-Table_7[[#This Row],[Listing Price (USD)]])/Table_7[[#This Row],[Listing Price (USD)]]</f>
        <v>0.93389552674895526</v>
      </c>
      <c r="R856" s="51">
        <f>(Table_7[[#This Row],[列2]]+Q1823)/2</f>
        <v>0.48110061279532229</v>
      </c>
      <c r="S856" s="71"/>
    </row>
    <row r="857" spans="1:19" hidden="1" x14ac:dyDescent="0.45">
      <c r="A857" s="1" t="s">
        <v>135</v>
      </c>
      <c r="B857" s="2" t="s">
        <v>527</v>
      </c>
      <c r="C857" s="19">
        <v>45</v>
      </c>
      <c r="D857" s="3" t="s">
        <v>460</v>
      </c>
      <c r="E857" s="2" t="s">
        <v>25</v>
      </c>
      <c r="F857" s="55">
        <v>132402</v>
      </c>
      <c r="G857" s="15">
        <v>2006</v>
      </c>
      <c r="H857" s="45">
        <v>14.11</v>
      </c>
      <c r="I857" s="45">
        <v>6.58</v>
      </c>
      <c r="J857" s="45">
        <v>10426</v>
      </c>
      <c r="K857" s="45">
        <v>849</v>
      </c>
      <c r="L857" s="45">
        <v>530</v>
      </c>
      <c r="M857" s="27">
        <v>188.92599593680674</v>
      </c>
      <c r="N857" s="27">
        <v>16779.7</v>
      </c>
      <c r="O857" s="27">
        <v>1073.48</v>
      </c>
      <c r="P857" s="51">
        <f t="shared" si="13"/>
        <v>136672.45519999712</v>
      </c>
      <c r="Q857" s="51">
        <f>ABS(Table_7[[#This Row],[列1]]-Table_7[[#This Row],[Listing Price (USD)]])/Table_7[[#This Row],[Listing Price (USD)]]</f>
        <v>3.2253706137347737E-2</v>
      </c>
      <c r="R857" s="51">
        <f>(Table_7[[#This Row],[列2]]+Q1824)/2</f>
        <v>5.9942833305816109E-2</v>
      </c>
      <c r="S857" s="71"/>
    </row>
    <row r="858" spans="1:19" hidden="1" x14ac:dyDescent="0.45">
      <c r="A858" s="1" t="s">
        <v>135</v>
      </c>
      <c r="B858" s="2" t="s">
        <v>527</v>
      </c>
      <c r="C858" s="19">
        <v>45</v>
      </c>
      <c r="D858" s="3" t="s">
        <v>460</v>
      </c>
      <c r="E858" s="2" t="s">
        <v>35</v>
      </c>
      <c r="F858" s="55">
        <v>127548</v>
      </c>
      <c r="G858" s="15">
        <v>2005</v>
      </c>
      <c r="H858" s="45">
        <v>14.11</v>
      </c>
      <c r="I858" s="45">
        <v>6.58</v>
      </c>
      <c r="J858" s="45">
        <v>10426</v>
      </c>
      <c r="K858" s="45">
        <v>849</v>
      </c>
      <c r="L858" s="45">
        <v>530</v>
      </c>
      <c r="M858" s="27">
        <v>1896.7553015181375</v>
      </c>
      <c r="N858" s="27">
        <v>24592.6</v>
      </c>
      <c r="O858" s="27">
        <v>42421.33</v>
      </c>
      <c r="P858" s="51">
        <f t="shared" si="13"/>
        <v>138225.49460000097</v>
      </c>
      <c r="Q858" s="51">
        <f>ABS(Table_7[[#This Row],[列1]]-Table_7[[#This Row],[Listing Price (USD)]])/Table_7[[#This Row],[Listing Price (USD)]]</f>
        <v>8.3713540000634787E-2</v>
      </c>
      <c r="R858" s="51">
        <f>(Table_7[[#This Row],[列2]]+Q1825)/2</f>
        <v>5.5953667518333604E-2</v>
      </c>
      <c r="S858" s="71"/>
    </row>
    <row r="859" spans="1:19" hidden="1" x14ac:dyDescent="0.45">
      <c r="A859" s="1" t="s">
        <v>135</v>
      </c>
      <c r="B859" s="2" t="s">
        <v>527</v>
      </c>
      <c r="C859" s="19">
        <v>45</v>
      </c>
      <c r="D859" s="3" t="s">
        <v>460</v>
      </c>
      <c r="E859" s="2" t="s">
        <v>70</v>
      </c>
      <c r="F859" s="55">
        <v>145801</v>
      </c>
      <c r="G859" s="15">
        <v>2008</v>
      </c>
      <c r="H859" s="45">
        <v>14.11</v>
      </c>
      <c r="I859" s="45">
        <v>6.58</v>
      </c>
      <c r="J859" s="45">
        <v>10426</v>
      </c>
      <c r="K859" s="45">
        <v>849</v>
      </c>
      <c r="L859" s="45">
        <v>530</v>
      </c>
      <c r="M859" s="27">
        <v>14.933066818960594</v>
      </c>
      <c r="N859" s="27">
        <v>21999.8</v>
      </c>
      <c r="O859" s="27">
        <v>149.72</v>
      </c>
      <c r="P859" s="51">
        <f t="shared" si="13"/>
        <v>172256.36679999827</v>
      </c>
      <c r="Q859" s="51">
        <f>ABS(Table_7[[#This Row],[列1]]-Table_7[[#This Row],[Listing Price (USD)]])/Table_7[[#This Row],[Listing Price (USD)]]</f>
        <v>0.18144845920122818</v>
      </c>
      <c r="R859" s="51">
        <f>(Table_7[[#This Row],[列2]]+Q1826)/2</f>
        <v>9.2171050231870263E-2</v>
      </c>
      <c r="S859" s="71"/>
    </row>
    <row r="860" spans="1:19" hidden="1" x14ac:dyDescent="0.45">
      <c r="A860" s="1" t="s">
        <v>135</v>
      </c>
      <c r="B860" s="2" t="s">
        <v>527</v>
      </c>
      <c r="C860" s="19">
        <v>45</v>
      </c>
      <c r="D860" s="3" t="s">
        <v>460</v>
      </c>
      <c r="E860" s="2" t="s">
        <v>70</v>
      </c>
      <c r="F860" s="55">
        <v>176131</v>
      </c>
      <c r="G860" s="15">
        <v>2010</v>
      </c>
      <c r="H860" s="45">
        <v>14.11</v>
      </c>
      <c r="I860" s="45">
        <v>6.58</v>
      </c>
      <c r="J860" s="45">
        <v>10426</v>
      </c>
      <c r="K860" s="45">
        <v>849</v>
      </c>
      <c r="L860" s="45">
        <v>530</v>
      </c>
      <c r="M860" s="27">
        <v>14.933066818960594</v>
      </c>
      <c r="N860" s="27">
        <v>21999.8</v>
      </c>
      <c r="O860" s="27">
        <v>149.72</v>
      </c>
      <c r="P860" s="51">
        <f t="shared" si="13"/>
        <v>198151.77279999777</v>
      </c>
      <c r="Q860" s="51">
        <f>ABS(Table_7[[#This Row],[列1]]-Table_7[[#This Row],[Listing Price (USD)]])/Table_7[[#This Row],[Listing Price (USD)]]</f>
        <v>0.12502496891516976</v>
      </c>
      <c r="R860" s="51">
        <f>(Table_7[[#This Row],[列2]]+Q1827)/2</f>
        <v>0.25809886448988884</v>
      </c>
      <c r="S860" s="71"/>
    </row>
    <row r="861" spans="1:19" hidden="1" x14ac:dyDescent="0.45">
      <c r="A861" s="1" t="s">
        <v>135</v>
      </c>
      <c r="B861" s="2" t="s">
        <v>527</v>
      </c>
      <c r="C861" s="19">
        <v>45</v>
      </c>
      <c r="D861" s="3" t="s">
        <v>460</v>
      </c>
      <c r="E861" s="2" t="s">
        <v>70</v>
      </c>
      <c r="F861" s="55">
        <v>166413</v>
      </c>
      <c r="G861" s="15">
        <v>2011</v>
      </c>
      <c r="H861" s="45">
        <v>14.11</v>
      </c>
      <c r="I861" s="45">
        <v>6.58</v>
      </c>
      <c r="J861" s="45">
        <v>10426</v>
      </c>
      <c r="K861" s="45">
        <v>849</v>
      </c>
      <c r="L861" s="45">
        <v>530</v>
      </c>
      <c r="M861" s="27">
        <v>14.933066818960594</v>
      </c>
      <c r="N861" s="27">
        <v>21999.8</v>
      </c>
      <c r="O861" s="27">
        <v>149.72</v>
      </c>
      <c r="P861" s="51">
        <f t="shared" si="13"/>
        <v>211099.47579999937</v>
      </c>
      <c r="Q861" s="51">
        <f>ABS(Table_7[[#This Row],[列1]]-Table_7[[#This Row],[Listing Price (USD)]])/Table_7[[#This Row],[Listing Price (USD)]]</f>
        <v>0.26852755373678361</v>
      </c>
      <c r="R861" s="51">
        <f>(Table_7[[#This Row],[列2]]+Q1828)/2</f>
        <v>0.84784255390541174</v>
      </c>
      <c r="S861" s="71"/>
    </row>
    <row r="862" spans="1:19" hidden="1" x14ac:dyDescent="0.45">
      <c r="A862" s="1" t="s">
        <v>135</v>
      </c>
      <c r="B862" s="2" t="s">
        <v>527</v>
      </c>
      <c r="C862" s="19">
        <v>45</v>
      </c>
      <c r="D862" s="3" t="s">
        <v>460</v>
      </c>
      <c r="E862" s="2" t="s">
        <v>239</v>
      </c>
      <c r="F862" s="55">
        <v>194401</v>
      </c>
      <c r="G862" s="15">
        <v>2011</v>
      </c>
      <c r="H862" s="45">
        <v>14.11</v>
      </c>
      <c r="I862" s="45">
        <v>6.58</v>
      </c>
      <c r="J862" s="45">
        <v>10426</v>
      </c>
      <c r="K862" s="45">
        <v>849</v>
      </c>
      <c r="L862" s="45">
        <v>530</v>
      </c>
      <c r="M862" s="27">
        <v>229.03186052077729</v>
      </c>
      <c r="N862" s="27">
        <v>18683.400000000001</v>
      </c>
      <c r="O862" s="27">
        <v>3353.62</v>
      </c>
      <c r="P862" s="51">
        <f t="shared" si="13"/>
        <v>204944.2373999983</v>
      </c>
      <c r="Q862" s="51">
        <f>ABS(Table_7[[#This Row],[列1]]-Table_7[[#This Row],[Listing Price (USD)]])/Table_7[[#This Row],[Listing Price (USD)]]</f>
        <v>5.4234481304099753E-2</v>
      </c>
      <c r="R862" s="51">
        <f>(Table_7[[#This Row],[列2]]+Q1829)/2</f>
        <v>0.29336078678542188</v>
      </c>
      <c r="S862" s="71"/>
    </row>
    <row r="863" spans="1:19" hidden="1" x14ac:dyDescent="0.45">
      <c r="A863" s="1" t="s">
        <v>135</v>
      </c>
      <c r="B863" s="2" t="s">
        <v>527</v>
      </c>
      <c r="C863" s="19">
        <v>45</v>
      </c>
      <c r="D863" s="3" t="s">
        <v>460</v>
      </c>
      <c r="E863" s="2" t="s">
        <v>15</v>
      </c>
      <c r="F863" s="55">
        <v>168886</v>
      </c>
      <c r="G863" s="15">
        <v>2006</v>
      </c>
      <c r="H863" s="45">
        <v>14.11</v>
      </c>
      <c r="I863" s="45">
        <v>6.58</v>
      </c>
      <c r="J863" s="45">
        <v>10426</v>
      </c>
      <c r="K863" s="45">
        <v>849</v>
      </c>
      <c r="L863" s="45">
        <v>530</v>
      </c>
      <c r="M863" s="27">
        <v>1276.9626856482525</v>
      </c>
      <c r="N863" s="27">
        <v>21333.9</v>
      </c>
      <c r="O863" s="27">
        <v>4753.54</v>
      </c>
      <c r="P863" s="51">
        <f t="shared" si="13"/>
        <v>145125.05039999931</v>
      </c>
      <c r="Q863" s="51">
        <f>ABS(Table_7[[#This Row],[列1]]-Table_7[[#This Row],[Listing Price (USD)]])/Table_7[[#This Row],[Listing Price (USD)]]</f>
        <v>0.14069223973568379</v>
      </c>
      <c r="R863" s="51">
        <f>(Table_7[[#This Row],[列2]]+Q1830)/2</f>
        <v>0.20524032566888908</v>
      </c>
      <c r="S863" s="71"/>
    </row>
    <row r="864" spans="1:19" hidden="1" x14ac:dyDescent="0.45">
      <c r="A864" s="1" t="s">
        <v>135</v>
      </c>
      <c r="B864" s="2" t="s">
        <v>527</v>
      </c>
      <c r="C864" s="19">
        <v>45</v>
      </c>
      <c r="D864" s="3" t="s">
        <v>460</v>
      </c>
      <c r="E864" s="2" t="s">
        <v>15</v>
      </c>
      <c r="F864" s="55">
        <v>109323</v>
      </c>
      <c r="G864" s="15">
        <v>2008</v>
      </c>
      <c r="H864" s="45">
        <v>14.11</v>
      </c>
      <c r="I864" s="45">
        <v>6.58</v>
      </c>
      <c r="J864" s="45">
        <v>10426</v>
      </c>
      <c r="K864" s="45">
        <v>849</v>
      </c>
      <c r="L864" s="45">
        <v>530</v>
      </c>
      <c r="M864" s="27">
        <v>1276.9626856482525</v>
      </c>
      <c r="N864" s="27">
        <v>21333.9</v>
      </c>
      <c r="O864" s="27">
        <v>4753.54</v>
      </c>
      <c r="P864" s="51">
        <f t="shared" si="13"/>
        <v>171020.4563999988</v>
      </c>
      <c r="Q864" s="51">
        <f>ABS(Table_7[[#This Row],[列1]]-Table_7[[#This Row],[Listing Price (USD)]])/Table_7[[#This Row],[Listing Price (USD)]]</f>
        <v>0.5643593424988228</v>
      </c>
      <c r="R864" s="51">
        <f>(Table_7[[#This Row],[列2]]+Q1831)/2</f>
        <v>0.41989502645345728</v>
      </c>
      <c r="S864" s="71"/>
    </row>
    <row r="865" spans="1:19" hidden="1" x14ac:dyDescent="0.45">
      <c r="A865" s="1" t="s">
        <v>135</v>
      </c>
      <c r="B865" s="2" t="s">
        <v>527</v>
      </c>
      <c r="C865" s="19">
        <v>45</v>
      </c>
      <c r="D865" s="3" t="s">
        <v>459</v>
      </c>
      <c r="E865" s="2" t="s">
        <v>482</v>
      </c>
      <c r="F865" s="55">
        <v>189000</v>
      </c>
      <c r="G865" s="15">
        <v>2009</v>
      </c>
      <c r="H865" s="45">
        <v>14.11</v>
      </c>
      <c r="I865" s="45">
        <v>6.58</v>
      </c>
      <c r="J865" s="45">
        <v>10426</v>
      </c>
      <c r="K865" s="45">
        <v>849</v>
      </c>
      <c r="L865" s="45">
        <v>530</v>
      </c>
      <c r="M865" s="27">
        <v>1740.8046999999999</v>
      </c>
      <c r="N865" s="27">
        <v>47930</v>
      </c>
      <c r="O865" s="27">
        <v>70426.880000000005</v>
      </c>
      <c r="P865" s="51">
        <f t="shared" si="13"/>
        <v>233330.5209999971</v>
      </c>
      <c r="Q865" s="51">
        <f>ABS(Table_7[[#This Row],[列1]]-Table_7[[#This Row],[Listing Price (USD)]])/Table_7[[#This Row],[Listing Price (USD)]]</f>
        <v>0.23455302116400581</v>
      </c>
      <c r="R865" s="51">
        <f>(Table_7[[#This Row],[列2]]+Q1832)/2</f>
        <v>0.28003549490944729</v>
      </c>
      <c r="S865" s="71"/>
    </row>
    <row r="866" spans="1:19" hidden="1" x14ac:dyDescent="0.45">
      <c r="A866" s="1" t="s">
        <v>189</v>
      </c>
      <c r="B866" s="3" t="s">
        <v>327</v>
      </c>
      <c r="C866" s="19">
        <v>45</v>
      </c>
      <c r="D866" s="3" t="s">
        <v>459</v>
      </c>
      <c r="E866" s="2" t="s">
        <v>511</v>
      </c>
      <c r="F866" s="56">
        <v>210000</v>
      </c>
      <c r="G866" s="43">
        <v>2008</v>
      </c>
      <c r="H866" s="45">
        <v>14.5</v>
      </c>
      <c r="I866" s="45">
        <v>4.99</v>
      </c>
      <c r="J866" s="45">
        <v>10404</v>
      </c>
      <c r="K866" s="45">
        <v>834</v>
      </c>
      <c r="L866" s="45">
        <v>288</v>
      </c>
      <c r="M866" s="27">
        <v>6843.8258999999998</v>
      </c>
      <c r="N866" s="27">
        <v>39666</v>
      </c>
      <c r="O866" s="27">
        <v>23444.84</v>
      </c>
      <c r="P866" s="51">
        <f t="shared" si="13"/>
        <v>204544.57600000052</v>
      </c>
      <c r="Q866" s="51">
        <f>ABS(Table_7[[#This Row],[列1]]-Table_7[[#This Row],[Listing Price (USD)]])/Table_7[[#This Row],[Listing Price (USD)]]</f>
        <v>2.5978209523807024E-2</v>
      </c>
      <c r="R866" s="51">
        <f>(Table_7[[#This Row],[列2]]+Q1833)/2</f>
        <v>1.2991705151898021E-2</v>
      </c>
      <c r="S866" s="71"/>
    </row>
    <row r="867" spans="1:19" hidden="1" x14ac:dyDescent="0.45">
      <c r="A867" s="1" t="s">
        <v>189</v>
      </c>
      <c r="B867" s="3" t="s">
        <v>327</v>
      </c>
      <c r="C867" s="19">
        <v>45</v>
      </c>
      <c r="D867" s="3" t="s">
        <v>459</v>
      </c>
      <c r="E867" s="2" t="s">
        <v>516</v>
      </c>
      <c r="F867" s="56">
        <v>179900</v>
      </c>
      <c r="G867" s="43">
        <v>2006</v>
      </c>
      <c r="H867" s="45">
        <v>14.5</v>
      </c>
      <c r="I867" s="45">
        <v>4.99</v>
      </c>
      <c r="J867" s="45">
        <v>10404</v>
      </c>
      <c r="K867" s="45">
        <v>834</v>
      </c>
      <c r="L867" s="45">
        <v>288</v>
      </c>
      <c r="M867" s="27">
        <v>340.59109999999998</v>
      </c>
      <c r="N867" s="27">
        <v>40726</v>
      </c>
      <c r="O867" s="27">
        <v>10470.06</v>
      </c>
      <c r="P867" s="51">
        <f t="shared" si="13"/>
        <v>180616.53000000044</v>
      </c>
      <c r="Q867" s="51">
        <f>ABS(Table_7[[#This Row],[列1]]-Table_7[[#This Row],[Listing Price (USD)]])/Table_7[[#This Row],[Listing Price (USD)]]</f>
        <v>3.9829349638712359E-3</v>
      </c>
      <c r="R867" s="51">
        <f>(Table_7[[#This Row],[列2]]+Q1834)/2</f>
        <v>5.548973111020003E-2</v>
      </c>
      <c r="S867" s="71"/>
    </row>
    <row r="868" spans="1:19" hidden="1" x14ac:dyDescent="0.45">
      <c r="A868" s="1" t="s">
        <v>121</v>
      </c>
      <c r="B868" s="2" t="s">
        <v>123</v>
      </c>
      <c r="C868" s="19">
        <v>45</v>
      </c>
      <c r="D868" s="3" t="s">
        <v>460</v>
      </c>
      <c r="E868" s="2" t="s">
        <v>480</v>
      </c>
      <c r="F868" s="55">
        <v>504099</v>
      </c>
      <c r="G868" s="15">
        <v>2011</v>
      </c>
      <c r="H868" s="44">
        <v>13.6</v>
      </c>
      <c r="I868" s="44">
        <v>6.5</v>
      </c>
      <c r="J868" s="44">
        <v>13500</v>
      </c>
      <c r="K868" s="44">
        <v>1109</v>
      </c>
      <c r="L868" s="44">
        <v>286</v>
      </c>
      <c r="M868" s="27">
        <v>909.79346666148103</v>
      </c>
      <c r="N868" s="27">
        <v>36186.300000000003</v>
      </c>
      <c r="O868" s="27">
        <v>19565.62</v>
      </c>
      <c r="P868" s="51">
        <f t="shared" si="13"/>
        <v>307329.30579999759</v>
      </c>
      <c r="Q868" s="51">
        <f>ABS(Table_7[[#This Row],[列1]]-Table_7[[#This Row],[Listing Price (USD)]])/Table_7[[#This Row],[Listing Price (USD)]]</f>
        <v>0.39033938611265329</v>
      </c>
      <c r="R868" s="51">
        <f>(Table_7[[#This Row],[列2]]+Q1835)/2</f>
        <v>0.34932011006591746</v>
      </c>
      <c r="S868" s="71"/>
    </row>
    <row r="869" spans="1:19" hidden="1" x14ac:dyDescent="0.45">
      <c r="A869" s="1" t="s">
        <v>121</v>
      </c>
      <c r="B869" s="2" t="s">
        <v>123</v>
      </c>
      <c r="C869" s="19">
        <v>45</v>
      </c>
      <c r="D869" s="3" t="s">
        <v>460</v>
      </c>
      <c r="E869" s="2" t="s">
        <v>15</v>
      </c>
      <c r="F869" s="55">
        <v>504099</v>
      </c>
      <c r="G869" s="15">
        <v>2011</v>
      </c>
      <c r="H869" s="44">
        <v>13.6</v>
      </c>
      <c r="I869" s="44">
        <v>6.5</v>
      </c>
      <c r="J869" s="44">
        <v>13500</v>
      </c>
      <c r="K869" s="44">
        <v>1109</v>
      </c>
      <c r="L869" s="44">
        <v>286</v>
      </c>
      <c r="M869" s="27">
        <v>1276.9626856482525</v>
      </c>
      <c r="N869" s="27">
        <v>21333.9</v>
      </c>
      <c r="O869" s="27">
        <v>4753.54</v>
      </c>
      <c r="P869" s="51">
        <f t="shared" si="13"/>
        <v>279763.25140000059</v>
      </c>
      <c r="Q869" s="51">
        <f>ABS(Table_7[[#This Row],[列1]]-Table_7[[#This Row],[Listing Price (USD)]])/Table_7[[#This Row],[Listing Price (USD)]]</f>
        <v>0.44502319703074078</v>
      </c>
      <c r="R869" s="51">
        <f>(Table_7[[#This Row],[列2]]+Q1836)/2</f>
        <v>0.41514145181964301</v>
      </c>
      <c r="S869" s="71"/>
    </row>
    <row r="870" spans="1:19" hidden="1" x14ac:dyDescent="0.45">
      <c r="A870" s="1" t="s">
        <v>359</v>
      </c>
      <c r="B870" s="3" t="s">
        <v>141</v>
      </c>
      <c r="C870" s="19">
        <v>45</v>
      </c>
      <c r="D870" s="3" t="s">
        <v>461</v>
      </c>
      <c r="E870" s="2" t="s">
        <v>470</v>
      </c>
      <c r="F870" s="55">
        <v>149950</v>
      </c>
      <c r="G870" s="15">
        <v>2010</v>
      </c>
      <c r="H870" s="44">
        <v>14.1</v>
      </c>
      <c r="I870" s="44">
        <v>6.39</v>
      </c>
      <c r="J870" s="44">
        <v>10870</v>
      </c>
      <c r="K870" s="44">
        <v>1217</v>
      </c>
      <c r="L870" s="44">
        <v>250</v>
      </c>
      <c r="M870" s="27">
        <v>1.3702814814814799</v>
      </c>
      <c r="N870" s="27">
        <v>8400.2000000000007</v>
      </c>
      <c r="O870" s="27">
        <v>2915.9007634038121</v>
      </c>
      <c r="P870" s="51">
        <f t="shared" si="13"/>
        <v>183007.0311999984</v>
      </c>
      <c r="Q870" s="51">
        <f>ABS(Table_7[[#This Row],[列1]]-Table_7[[#This Row],[Listing Price (USD)]])/Table_7[[#This Row],[Listing Price (USD)]]</f>
        <v>0.22045369256417738</v>
      </c>
      <c r="R870" s="51">
        <f>(Table_7[[#This Row],[列2]]+Q1837)/2</f>
        <v>0.45754384205326826</v>
      </c>
      <c r="S870" s="71"/>
    </row>
    <row r="871" spans="1:19" hidden="1" x14ac:dyDescent="0.45">
      <c r="A871" s="1" t="s">
        <v>135</v>
      </c>
      <c r="B871" s="3" t="s">
        <v>141</v>
      </c>
      <c r="C871" s="19">
        <v>45</v>
      </c>
      <c r="D871" s="3" t="s">
        <v>461</v>
      </c>
      <c r="E871" s="2" t="s">
        <v>353</v>
      </c>
      <c r="F871" s="55">
        <v>229578</v>
      </c>
      <c r="G871" s="15">
        <v>2011</v>
      </c>
      <c r="H871" s="44">
        <v>14.1</v>
      </c>
      <c r="I871" s="44">
        <v>6.39</v>
      </c>
      <c r="J871" s="44">
        <v>10870</v>
      </c>
      <c r="K871" s="44">
        <v>1217</v>
      </c>
      <c r="L871" s="44">
        <v>250</v>
      </c>
      <c r="M871" s="27">
        <v>96.621481289487278</v>
      </c>
      <c r="N871" s="27">
        <v>16666</v>
      </c>
      <c r="O871" s="27">
        <v>2854.6463757572787</v>
      </c>
      <c r="P871" s="51">
        <f t="shared" si="13"/>
        <v>211296.0589999996</v>
      </c>
      <c r="Q871" s="51">
        <f>ABS(Table_7[[#This Row],[列1]]-Table_7[[#This Row],[Listing Price (USD)]])/Table_7[[#This Row],[Listing Price (USD)]]</f>
        <v>7.9632808892839899E-2</v>
      </c>
      <c r="R871" s="51">
        <f>(Table_7[[#This Row],[列2]]+Q1838)/2</f>
        <v>0.3872438194446281</v>
      </c>
      <c r="S871" s="71"/>
    </row>
    <row r="872" spans="1:19" hidden="1" x14ac:dyDescent="0.45">
      <c r="A872" s="1" t="s">
        <v>135</v>
      </c>
      <c r="B872" s="3" t="s">
        <v>141</v>
      </c>
      <c r="C872" s="19">
        <v>45</v>
      </c>
      <c r="D872" s="3" t="s">
        <v>460</v>
      </c>
      <c r="E872" s="2" t="s">
        <v>3</v>
      </c>
      <c r="F872" s="55">
        <v>178560</v>
      </c>
      <c r="G872" s="15">
        <v>2010</v>
      </c>
      <c r="H872" s="44">
        <v>14.1</v>
      </c>
      <c r="I872" s="44">
        <v>6.39</v>
      </c>
      <c r="J872" s="44">
        <v>10870</v>
      </c>
      <c r="K872" s="44">
        <v>1217</v>
      </c>
      <c r="L872" s="44">
        <v>250</v>
      </c>
      <c r="M872" s="27">
        <v>2639.0087016482562</v>
      </c>
      <c r="N872" s="27">
        <v>30468.7</v>
      </c>
      <c r="O872" s="27">
        <v>62827.83</v>
      </c>
      <c r="P872" s="51">
        <f t="shared" si="13"/>
        <v>223966.16719999834</v>
      </c>
      <c r="Q872" s="51">
        <f>ABS(Table_7[[#This Row],[列1]]-Table_7[[#This Row],[Listing Price (USD)]])/Table_7[[#This Row],[Listing Price (USD)]]</f>
        <v>0.25429081093189032</v>
      </c>
      <c r="R872" s="51">
        <f>(Table_7[[#This Row],[列2]]+Q1839)/2</f>
        <v>0.46670541493726808</v>
      </c>
      <c r="S872" s="71"/>
    </row>
    <row r="873" spans="1:19" hidden="1" x14ac:dyDescent="0.45">
      <c r="A873" s="1" t="s">
        <v>135</v>
      </c>
      <c r="B873" s="2" t="s">
        <v>141</v>
      </c>
      <c r="C873" s="19">
        <v>45</v>
      </c>
      <c r="D873" s="3" t="s">
        <v>460</v>
      </c>
      <c r="E873" s="2" t="s">
        <v>200</v>
      </c>
      <c r="F873" s="55">
        <v>157889</v>
      </c>
      <c r="G873" s="15">
        <v>2011</v>
      </c>
      <c r="H873" s="44">
        <v>14.1</v>
      </c>
      <c r="I873" s="44">
        <v>6.39</v>
      </c>
      <c r="J873" s="44">
        <v>10870</v>
      </c>
      <c r="K873" s="44">
        <v>1217</v>
      </c>
      <c r="L873" s="44">
        <v>250</v>
      </c>
      <c r="M873" s="27">
        <v>53.706800043684197</v>
      </c>
      <c r="N873" s="27">
        <v>18244.400000000001</v>
      </c>
      <c r="O873" s="27">
        <v>3377.5</v>
      </c>
      <c r="P873" s="51">
        <f t="shared" si="13"/>
        <v>214225.56940000056</v>
      </c>
      <c r="Q873" s="51">
        <f>ABS(Table_7[[#This Row],[列1]]-Table_7[[#This Row],[Listing Price (USD)]])/Table_7[[#This Row],[Listing Price (USD)]]</f>
        <v>0.35681123700828155</v>
      </c>
      <c r="R873" s="51">
        <f>(Table_7[[#This Row],[列2]]+Q1840)/2</f>
        <v>0.2725291555565254</v>
      </c>
      <c r="S873" s="71"/>
    </row>
    <row r="874" spans="1:19" hidden="1" x14ac:dyDescent="0.45">
      <c r="A874" s="1" t="s">
        <v>169</v>
      </c>
      <c r="B874" s="2" t="s">
        <v>175</v>
      </c>
      <c r="C874" s="19">
        <v>47</v>
      </c>
      <c r="D874" s="3" t="s">
        <v>460</v>
      </c>
      <c r="E874" s="2" t="s">
        <v>35</v>
      </c>
      <c r="F874" s="55">
        <v>194351</v>
      </c>
      <c r="G874" s="15">
        <v>2009</v>
      </c>
      <c r="H874" s="44">
        <v>13.78</v>
      </c>
      <c r="I874" s="44">
        <v>6.57</v>
      </c>
      <c r="J874" s="44">
        <v>13000</v>
      </c>
      <c r="K874" s="44">
        <v>1302</v>
      </c>
      <c r="L874" s="44">
        <v>322</v>
      </c>
      <c r="M874" s="27">
        <v>1896.75530151814</v>
      </c>
      <c r="N874" s="27">
        <v>24592.6</v>
      </c>
      <c r="O874" s="27">
        <v>42421.33</v>
      </c>
      <c r="P874" s="51">
        <f t="shared" si="13"/>
        <v>248546.49260000064</v>
      </c>
      <c r="Q874" s="51">
        <f>ABS(Table_7[[#This Row],[列1]]-Table_7[[#This Row],[Listing Price (USD)]])/Table_7[[#This Row],[Listing Price (USD)]]</f>
        <v>0.27885368534250216</v>
      </c>
      <c r="R874" s="51">
        <f>(Table_7[[#This Row],[列2]]+Q1841)/2</f>
        <v>0.18906418831150126</v>
      </c>
      <c r="S874" s="71"/>
    </row>
    <row r="875" spans="1:19" hidden="1" x14ac:dyDescent="0.45">
      <c r="A875" s="1" t="s">
        <v>169</v>
      </c>
      <c r="B875" s="2" t="s">
        <v>176</v>
      </c>
      <c r="C875" s="19">
        <v>47</v>
      </c>
      <c r="D875" s="3" t="s">
        <v>460</v>
      </c>
      <c r="E875" s="2" t="s">
        <v>35</v>
      </c>
      <c r="F875" s="55">
        <v>508978</v>
      </c>
      <c r="G875" s="15">
        <v>2015</v>
      </c>
      <c r="H875" s="44">
        <v>14.47</v>
      </c>
      <c r="I875" s="44">
        <v>7.55</v>
      </c>
      <c r="J875" s="44">
        <v>12000</v>
      </c>
      <c r="K875" s="44">
        <v>1205.56</v>
      </c>
      <c r="L875" s="44">
        <v>300</v>
      </c>
      <c r="M875" s="27">
        <v>1896.75530151814</v>
      </c>
      <c r="N875" s="27">
        <v>24592.6</v>
      </c>
      <c r="O875" s="27">
        <v>42421.33</v>
      </c>
      <c r="P875" s="51">
        <f t="shared" si="13"/>
        <v>303493.71059999912</v>
      </c>
      <c r="Q875" s="51">
        <f>ABS(Table_7[[#This Row],[列1]]-Table_7[[#This Row],[Listing Price (USD)]])/Table_7[[#This Row],[Listing Price (USD)]]</f>
        <v>0.40371939337260332</v>
      </c>
      <c r="R875" s="51">
        <f>(Table_7[[#This Row],[列2]]+Q1842)/2</f>
        <v>0.65776284796650264</v>
      </c>
      <c r="S875" s="71"/>
    </row>
    <row r="876" spans="1:19" hidden="1" x14ac:dyDescent="0.45">
      <c r="A876" s="1" t="s">
        <v>169</v>
      </c>
      <c r="B876" s="2" t="s">
        <v>176</v>
      </c>
      <c r="C876" s="19">
        <v>47</v>
      </c>
      <c r="D876" s="3" t="s">
        <v>460</v>
      </c>
      <c r="E876" s="2" t="s">
        <v>35</v>
      </c>
      <c r="F876" s="55">
        <v>522452</v>
      </c>
      <c r="G876" s="15">
        <v>2016</v>
      </c>
      <c r="H876" s="44">
        <v>14.47</v>
      </c>
      <c r="I876" s="44">
        <v>7.55</v>
      </c>
      <c r="J876" s="44">
        <v>12000</v>
      </c>
      <c r="K876" s="44">
        <v>1205.56</v>
      </c>
      <c r="L876" s="44">
        <v>300</v>
      </c>
      <c r="M876" s="27">
        <v>1896.75530151814</v>
      </c>
      <c r="N876" s="27">
        <v>24592.6</v>
      </c>
      <c r="O876" s="27">
        <v>42421.33</v>
      </c>
      <c r="P876" s="51">
        <f t="shared" si="13"/>
        <v>316441.41360000073</v>
      </c>
      <c r="Q876" s="51">
        <f>ABS(Table_7[[#This Row],[列1]]-Table_7[[#This Row],[Listing Price (USD)]])/Table_7[[#This Row],[Listing Price (USD)]]</f>
        <v>0.39431485839847347</v>
      </c>
      <c r="R876" s="51">
        <f>(Table_7[[#This Row],[列2]]+Q1843)/2</f>
        <v>0.26858664819652028</v>
      </c>
      <c r="S876" s="71"/>
    </row>
    <row r="877" spans="1:19" hidden="1" x14ac:dyDescent="0.45">
      <c r="A877" s="1" t="s">
        <v>169</v>
      </c>
      <c r="B877" s="2" t="s">
        <v>176</v>
      </c>
      <c r="C877" s="19">
        <v>47</v>
      </c>
      <c r="D877" s="3" t="s">
        <v>460</v>
      </c>
      <c r="E877" s="2" t="s">
        <v>15</v>
      </c>
      <c r="F877" s="55">
        <v>522319</v>
      </c>
      <c r="G877" s="15">
        <v>2015</v>
      </c>
      <c r="H877" s="44">
        <v>14.47</v>
      </c>
      <c r="I877" s="44">
        <v>7.55</v>
      </c>
      <c r="J877" s="44">
        <v>12000</v>
      </c>
      <c r="K877" s="44">
        <v>1205.56</v>
      </c>
      <c r="L877" s="44">
        <v>300</v>
      </c>
      <c r="M877" s="27">
        <v>1276.9626856482525</v>
      </c>
      <c r="N877" s="27">
        <v>21333.9</v>
      </c>
      <c r="O877" s="27">
        <v>4753.54</v>
      </c>
      <c r="P877" s="51">
        <f t="shared" si="13"/>
        <v>297445.56339999958</v>
      </c>
      <c r="Q877" s="51">
        <f>ABS(Table_7[[#This Row],[列1]]-Table_7[[#This Row],[Listing Price (USD)]])/Table_7[[#This Row],[Listing Price (USD)]]</f>
        <v>0.43052892312935281</v>
      </c>
      <c r="R877" s="51">
        <f>(Table_7[[#This Row],[列2]]+Q1844)/2</f>
        <v>0.38506231637756411</v>
      </c>
      <c r="S877" s="71"/>
    </row>
    <row r="878" spans="1:19" hidden="1" x14ac:dyDescent="0.45">
      <c r="A878" s="1" t="s">
        <v>135</v>
      </c>
      <c r="B878" s="2" t="s">
        <v>144</v>
      </c>
      <c r="C878" s="19">
        <v>46</v>
      </c>
      <c r="D878" s="3" t="s">
        <v>460</v>
      </c>
      <c r="E878" s="2" t="s">
        <v>46</v>
      </c>
      <c r="F878" s="55">
        <v>188326</v>
      </c>
      <c r="G878" s="15">
        <v>2015</v>
      </c>
      <c r="H878" s="44">
        <v>14.76</v>
      </c>
      <c r="I878" s="44">
        <v>7.22</v>
      </c>
      <c r="J878" s="44">
        <v>10760</v>
      </c>
      <c r="K878" s="44">
        <v>1073</v>
      </c>
      <c r="L878" s="44">
        <v>250</v>
      </c>
      <c r="M878" s="27">
        <v>57.472012426685268</v>
      </c>
      <c r="N878" s="27">
        <v>11544.2</v>
      </c>
      <c r="O878" s="27">
        <v>7827.84</v>
      </c>
      <c r="P878" s="51">
        <f t="shared" si="13"/>
        <v>251079.52019999846</v>
      </c>
      <c r="Q878" s="51">
        <f>ABS(Table_7[[#This Row],[列1]]-Table_7[[#This Row],[Listing Price (USD)]])/Table_7[[#This Row],[Listing Price (USD)]]</f>
        <v>0.33321750687636575</v>
      </c>
      <c r="R878" s="51">
        <f>(Table_7[[#This Row],[列2]]+Q1845)/2</f>
        <v>0.52553248812711628</v>
      </c>
      <c r="S878" s="71"/>
    </row>
    <row r="879" spans="1:19" hidden="1" x14ac:dyDescent="0.45">
      <c r="A879" s="1" t="s">
        <v>135</v>
      </c>
      <c r="B879" s="2" t="s">
        <v>144</v>
      </c>
      <c r="C879" s="19">
        <v>46</v>
      </c>
      <c r="D879" s="3" t="s">
        <v>460</v>
      </c>
      <c r="E879" s="2" t="s">
        <v>46</v>
      </c>
      <c r="F879" s="55">
        <v>241786</v>
      </c>
      <c r="G879" s="15">
        <v>2016</v>
      </c>
      <c r="H879" s="44">
        <v>14.76</v>
      </c>
      <c r="I879" s="44">
        <v>7.22</v>
      </c>
      <c r="J879" s="44">
        <v>10760</v>
      </c>
      <c r="K879" s="44">
        <v>1073</v>
      </c>
      <c r="L879" s="44">
        <v>250</v>
      </c>
      <c r="M879" s="27">
        <v>57.472012426685268</v>
      </c>
      <c r="N879" s="27">
        <v>11544.2</v>
      </c>
      <c r="O879" s="27">
        <v>7827.84</v>
      </c>
      <c r="P879" s="51">
        <f t="shared" si="13"/>
        <v>264027.22320000007</v>
      </c>
      <c r="Q879" s="51">
        <f>ABS(Table_7[[#This Row],[列1]]-Table_7[[#This Row],[Listing Price (USD)]])/Table_7[[#This Row],[Listing Price (USD)]]</f>
        <v>9.1987225066794881E-2</v>
      </c>
      <c r="R879" s="51">
        <f>(Table_7[[#This Row],[列2]]+Q1846)/2</f>
        <v>0.24923646928093179</v>
      </c>
      <c r="S879" s="71"/>
    </row>
    <row r="880" spans="1:19" hidden="1" x14ac:dyDescent="0.45">
      <c r="A880" s="1" t="s">
        <v>135</v>
      </c>
      <c r="B880" s="2" t="s">
        <v>144</v>
      </c>
      <c r="C880" s="19">
        <v>46</v>
      </c>
      <c r="D880" s="3" t="s">
        <v>460</v>
      </c>
      <c r="E880" s="2" t="s">
        <v>46</v>
      </c>
      <c r="F880" s="55">
        <v>204069</v>
      </c>
      <c r="G880" s="15">
        <v>2016</v>
      </c>
      <c r="H880" s="44">
        <v>14.76</v>
      </c>
      <c r="I880" s="44">
        <v>7.22</v>
      </c>
      <c r="J880" s="44">
        <v>10760</v>
      </c>
      <c r="K880" s="44">
        <v>1073</v>
      </c>
      <c r="L880" s="44">
        <v>250</v>
      </c>
      <c r="M880" s="27">
        <v>57.472012426685268</v>
      </c>
      <c r="N880" s="27">
        <v>11544.2</v>
      </c>
      <c r="O880" s="27">
        <v>7827.84</v>
      </c>
      <c r="P880" s="51">
        <f t="shared" si="13"/>
        <v>264027.22320000007</v>
      </c>
      <c r="Q880" s="51">
        <f>ABS(Table_7[[#This Row],[列1]]-Table_7[[#This Row],[Listing Price (USD)]])/Table_7[[#This Row],[Listing Price (USD)]]</f>
        <v>0.29381348073445779</v>
      </c>
      <c r="R880" s="51">
        <f>(Table_7[[#This Row],[列2]]+Q1847)/2</f>
        <v>0.37442382165488719</v>
      </c>
      <c r="S880" s="71"/>
    </row>
    <row r="881" spans="1:19" hidden="1" x14ac:dyDescent="0.45">
      <c r="A881" s="1" t="s">
        <v>135</v>
      </c>
      <c r="B881" s="2" t="s">
        <v>144</v>
      </c>
      <c r="C881" s="19">
        <v>46</v>
      </c>
      <c r="D881" s="3" t="s">
        <v>460</v>
      </c>
      <c r="E881" s="2" t="s">
        <v>46</v>
      </c>
      <c r="F881" s="55">
        <v>194401</v>
      </c>
      <c r="G881" s="15">
        <v>2016</v>
      </c>
      <c r="H881" s="44">
        <v>14.76</v>
      </c>
      <c r="I881" s="44">
        <v>7.22</v>
      </c>
      <c r="J881" s="44">
        <v>10760</v>
      </c>
      <c r="K881" s="44">
        <v>1073</v>
      </c>
      <c r="L881" s="44">
        <v>250</v>
      </c>
      <c r="M881" s="27">
        <v>57.472012426685268</v>
      </c>
      <c r="N881" s="27">
        <v>11544.2</v>
      </c>
      <c r="O881" s="27">
        <v>7827.84</v>
      </c>
      <c r="P881" s="51">
        <f t="shared" si="13"/>
        <v>264027.22320000007</v>
      </c>
      <c r="Q881" s="51">
        <f>ABS(Table_7[[#This Row],[列1]]-Table_7[[#This Row],[Listing Price (USD)]])/Table_7[[#This Row],[Listing Price (USD)]]</f>
        <v>0.35815774198692429</v>
      </c>
      <c r="R881" s="51">
        <f>(Table_7[[#This Row],[列2]]+Q1848)/2</f>
        <v>0.20075532219582753</v>
      </c>
      <c r="S881" s="71"/>
    </row>
    <row r="882" spans="1:19" hidden="1" x14ac:dyDescent="0.45">
      <c r="A882" s="1" t="s">
        <v>135</v>
      </c>
      <c r="B882" s="2" t="s">
        <v>144</v>
      </c>
      <c r="C882" s="19">
        <v>46</v>
      </c>
      <c r="D882" s="3" t="s">
        <v>460</v>
      </c>
      <c r="E882" s="2" t="s">
        <v>46</v>
      </c>
      <c r="F882" s="55">
        <v>188278</v>
      </c>
      <c r="G882" s="15">
        <v>2016</v>
      </c>
      <c r="H882" s="44">
        <v>14.76</v>
      </c>
      <c r="I882" s="44">
        <v>7.22</v>
      </c>
      <c r="J882" s="44">
        <v>10760</v>
      </c>
      <c r="K882" s="44">
        <v>1073</v>
      </c>
      <c r="L882" s="44">
        <v>250</v>
      </c>
      <c r="M882" s="27">
        <v>57.472012426685268</v>
      </c>
      <c r="N882" s="27">
        <v>11544.2</v>
      </c>
      <c r="O882" s="27">
        <v>7827.84</v>
      </c>
      <c r="P882" s="51">
        <f t="shared" si="13"/>
        <v>264027.22320000007</v>
      </c>
      <c r="Q882" s="51">
        <f>ABS(Table_7[[#This Row],[列1]]-Table_7[[#This Row],[Listing Price (USD)]])/Table_7[[#This Row],[Listing Price (USD)]]</f>
        <v>0.40232647043202108</v>
      </c>
      <c r="R882" s="51">
        <f>(Table_7[[#This Row],[列2]]+Q1849)/2</f>
        <v>0.22294697951840087</v>
      </c>
      <c r="S882" s="71"/>
    </row>
    <row r="883" spans="1:19" hidden="1" x14ac:dyDescent="0.45">
      <c r="A883" s="1" t="s">
        <v>135</v>
      </c>
      <c r="B883" s="2" t="s">
        <v>144</v>
      </c>
      <c r="C883" s="19">
        <v>46</v>
      </c>
      <c r="D883" s="3" t="s">
        <v>460</v>
      </c>
      <c r="E883" s="2" t="s">
        <v>46</v>
      </c>
      <c r="F883" s="55">
        <v>230792</v>
      </c>
      <c r="G883" s="15">
        <v>2017</v>
      </c>
      <c r="H883" s="44">
        <v>14.76</v>
      </c>
      <c r="I883" s="44">
        <v>7.22</v>
      </c>
      <c r="J883" s="44">
        <v>10760</v>
      </c>
      <c r="K883" s="44">
        <v>1073</v>
      </c>
      <c r="L883" s="44">
        <v>250</v>
      </c>
      <c r="M883" s="27">
        <v>57.472012426685268</v>
      </c>
      <c r="N883" s="27">
        <v>11544.2</v>
      </c>
      <c r="O883" s="27">
        <v>7827.84</v>
      </c>
      <c r="P883" s="51">
        <f t="shared" si="13"/>
        <v>276974.92619999795</v>
      </c>
      <c r="Q883" s="51">
        <f>ABS(Table_7[[#This Row],[列1]]-Table_7[[#This Row],[Listing Price (USD)]])/Table_7[[#This Row],[Listing Price (USD)]]</f>
        <v>0.2001062697147126</v>
      </c>
      <c r="R883" s="51">
        <f>(Table_7[[#This Row],[列2]]+Q1850)/2</f>
        <v>0.13818358002801792</v>
      </c>
      <c r="S883" s="71"/>
    </row>
    <row r="884" spans="1:19" hidden="1" x14ac:dyDescent="0.45">
      <c r="A884" s="1" t="s">
        <v>135</v>
      </c>
      <c r="B884" s="2" t="s">
        <v>144</v>
      </c>
      <c r="C884" s="19">
        <v>46</v>
      </c>
      <c r="D884" s="3" t="s">
        <v>460</v>
      </c>
      <c r="E884" s="2" t="s">
        <v>46</v>
      </c>
      <c r="F884" s="55">
        <v>321895</v>
      </c>
      <c r="G884" s="15">
        <v>2019</v>
      </c>
      <c r="H884" s="44">
        <v>14.76</v>
      </c>
      <c r="I884" s="44">
        <v>7.22</v>
      </c>
      <c r="J884" s="44">
        <v>10760</v>
      </c>
      <c r="K884" s="44">
        <v>1073</v>
      </c>
      <c r="L884" s="44">
        <v>250</v>
      </c>
      <c r="M884" s="27">
        <v>57.472012426685268</v>
      </c>
      <c r="N884" s="27">
        <v>11544.2</v>
      </c>
      <c r="O884" s="27">
        <v>7827.84</v>
      </c>
      <c r="P884" s="51">
        <f t="shared" si="13"/>
        <v>302870.33220000117</v>
      </c>
      <c r="Q884" s="51">
        <f>ABS(Table_7[[#This Row],[列1]]-Table_7[[#This Row],[Listing Price (USD)]])/Table_7[[#This Row],[Listing Price (USD)]]</f>
        <v>5.9102091675853403E-2</v>
      </c>
      <c r="R884" s="51">
        <f>(Table_7[[#This Row],[列2]]+Q1851)/2</f>
        <v>9.6768347425227857E-2</v>
      </c>
      <c r="S884" s="71"/>
    </row>
    <row r="885" spans="1:19" hidden="1" x14ac:dyDescent="0.45">
      <c r="A885" s="1" t="s">
        <v>135</v>
      </c>
      <c r="B885" s="2" t="s">
        <v>144</v>
      </c>
      <c r="C885" s="19">
        <v>46</v>
      </c>
      <c r="D885" s="3" t="s">
        <v>460</v>
      </c>
      <c r="E885" s="2" t="s">
        <v>3</v>
      </c>
      <c r="F885" s="55">
        <v>279380</v>
      </c>
      <c r="G885" s="15">
        <v>2016</v>
      </c>
      <c r="H885" s="44">
        <v>14.76</v>
      </c>
      <c r="I885" s="44">
        <v>7.22</v>
      </c>
      <c r="J885" s="44">
        <v>10760</v>
      </c>
      <c r="K885" s="44">
        <v>1073</v>
      </c>
      <c r="L885" s="44">
        <v>250</v>
      </c>
      <c r="M885" s="27">
        <v>2639.0087016482562</v>
      </c>
      <c r="N885" s="27">
        <v>30468.7</v>
      </c>
      <c r="O885" s="27">
        <v>62827.83</v>
      </c>
      <c r="P885" s="51">
        <f t="shared" si="13"/>
        <v>299151.09520000144</v>
      </c>
      <c r="Q885" s="51">
        <f>ABS(Table_7[[#This Row],[列1]]-Table_7[[#This Row],[Listing Price (USD)]])/Table_7[[#This Row],[Listing Price (USD)]]</f>
        <v>7.0767754313127054E-2</v>
      </c>
      <c r="R885" s="51">
        <f>(Table_7[[#This Row],[列2]]+Q1852)/2</f>
        <v>0.14861551317602237</v>
      </c>
      <c r="S885" s="71"/>
    </row>
    <row r="886" spans="1:19" hidden="1" x14ac:dyDescent="0.45">
      <c r="A886" s="1" t="s">
        <v>135</v>
      </c>
      <c r="B886" s="2" t="s">
        <v>144</v>
      </c>
      <c r="C886" s="19">
        <v>46</v>
      </c>
      <c r="D886" s="3" t="s">
        <v>460</v>
      </c>
      <c r="E886" s="2" t="s">
        <v>31</v>
      </c>
      <c r="F886" s="55">
        <v>399659</v>
      </c>
      <c r="G886" s="15">
        <v>2018</v>
      </c>
      <c r="H886" s="44">
        <v>14.76</v>
      </c>
      <c r="I886" s="44">
        <v>7.22</v>
      </c>
      <c r="J886" s="44">
        <v>10760</v>
      </c>
      <c r="K886" s="44">
        <v>1073</v>
      </c>
      <c r="L886" s="44">
        <v>250</v>
      </c>
      <c r="M886" s="27">
        <v>3889.6688952996215</v>
      </c>
      <c r="N886" s="27">
        <v>33570.800000000003</v>
      </c>
      <c r="O886" s="27">
        <v>34377.89</v>
      </c>
      <c r="P886" s="51">
        <f t="shared" si="13"/>
        <v>330803.99880000128</v>
      </c>
      <c r="Q886" s="51">
        <f>ABS(Table_7[[#This Row],[列1]]-Table_7[[#This Row],[Listing Price (USD)]])/Table_7[[#This Row],[Listing Price (USD)]]</f>
        <v>0.1722843754300509</v>
      </c>
      <c r="R886" s="51">
        <f>(Table_7[[#This Row],[列2]]+Q1853)/2</f>
        <v>0.20042019042099057</v>
      </c>
      <c r="S886" s="71"/>
    </row>
    <row r="887" spans="1:19" hidden="1" x14ac:dyDescent="0.45">
      <c r="A887" s="1" t="s">
        <v>135</v>
      </c>
      <c r="B887" s="2" t="s">
        <v>144</v>
      </c>
      <c r="C887" s="19">
        <v>46</v>
      </c>
      <c r="D887" s="3" t="s">
        <v>460</v>
      </c>
      <c r="E887" s="2" t="s">
        <v>25</v>
      </c>
      <c r="F887" s="55">
        <v>243001</v>
      </c>
      <c r="G887" s="15">
        <v>2017</v>
      </c>
      <c r="H887" s="44">
        <v>14.76</v>
      </c>
      <c r="I887" s="44">
        <v>7.22</v>
      </c>
      <c r="J887" s="44">
        <v>10760</v>
      </c>
      <c r="K887" s="44">
        <v>1073</v>
      </c>
      <c r="L887" s="44">
        <v>250</v>
      </c>
      <c r="M887" s="27">
        <v>188.92599593680674</v>
      </c>
      <c r="N887" s="27">
        <v>16779.7</v>
      </c>
      <c r="O887" s="27">
        <v>1073.48</v>
      </c>
      <c r="P887" s="51">
        <f t="shared" si="13"/>
        <v>286692.01419999747</v>
      </c>
      <c r="Q887" s="51">
        <f>ABS(Table_7[[#This Row],[列1]]-Table_7[[#This Row],[Listing Price (USD)]])/Table_7[[#This Row],[Listing Price (USD)]]</f>
        <v>0.1797976724375516</v>
      </c>
      <c r="R887" s="51">
        <f>(Table_7[[#This Row],[列2]]+Q1854)/2</f>
        <v>0.11078910821260771</v>
      </c>
      <c r="S887" s="71"/>
    </row>
    <row r="888" spans="1:19" hidden="1" x14ac:dyDescent="0.45">
      <c r="A888" s="1" t="s">
        <v>135</v>
      </c>
      <c r="B888" s="2" t="s">
        <v>144</v>
      </c>
      <c r="C888" s="19">
        <v>46</v>
      </c>
      <c r="D888" s="3" t="s">
        <v>460</v>
      </c>
      <c r="E888" s="2" t="s">
        <v>500</v>
      </c>
      <c r="F888" s="55">
        <v>364409</v>
      </c>
      <c r="G888" s="15">
        <v>2017</v>
      </c>
      <c r="H888" s="44">
        <v>14.76</v>
      </c>
      <c r="I888" s="44">
        <v>7.22</v>
      </c>
      <c r="J888" s="44">
        <v>10760</v>
      </c>
      <c r="K888" s="44">
        <v>1073</v>
      </c>
      <c r="L888" s="44">
        <v>250</v>
      </c>
      <c r="M888" s="27">
        <v>157.18204526022993</v>
      </c>
      <c r="N888" s="27">
        <v>11420.1</v>
      </c>
      <c r="O888" s="27">
        <v>7820.83</v>
      </c>
      <c r="P888" s="51">
        <f t="shared" si="13"/>
        <v>276744.59659999906</v>
      </c>
      <c r="Q888" s="51">
        <f>ABS(Table_7[[#This Row],[列1]]-Table_7[[#This Row],[Listing Price (USD)]])/Table_7[[#This Row],[Listing Price (USD)]]</f>
        <v>0.24056596681201875</v>
      </c>
      <c r="R888" s="51">
        <f>(Table_7[[#This Row],[列2]]+Q1855)/2</f>
        <v>0.27426818186754881</v>
      </c>
      <c r="S888" s="71"/>
    </row>
    <row r="889" spans="1:19" hidden="1" x14ac:dyDescent="0.45">
      <c r="A889" s="1" t="s">
        <v>135</v>
      </c>
      <c r="B889" s="2" t="s">
        <v>144</v>
      </c>
      <c r="C889" s="19">
        <v>46</v>
      </c>
      <c r="D889" s="3" t="s">
        <v>460</v>
      </c>
      <c r="E889" s="2" t="s">
        <v>35</v>
      </c>
      <c r="F889" s="55">
        <v>217486</v>
      </c>
      <c r="G889" s="15">
        <v>2016</v>
      </c>
      <c r="H889" s="44">
        <v>14.76</v>
      </c>
      <c r="I889" s="44">
        <v>7.22</v>
      </c>
      <c r="J889" s="44">
        <v>10760</v>
      </c>
      <c r="K889" s="44">
        <v>1073</v>
      </c>
      <c r="L889" s="44">
        <v>250</v>
      </c>
      <c r="M889" s="27">
        <v>1896.7553015181375</v>
      </c>
      <c r="N889" s="27">
        <v>24592.6</v>
      </c>
      <c r="O889" s="27">
        <v>42421.33</v>
      </c>
      <c r="P889" s="51">
        <f t="shared" si="13"/>
        <v>288245.05360000132</v>
      </c>
      <c r="Q889" s="51">
        <f>ABS(Table_7[[#This Row],[列1]]-Table_7[[#This Row],[Listing Price (USD)]])/Table_7[[#This Row],[Listing Price (USD)]]</f>
        <v>0.32534992413305375</v>
      </c>
      <c r="R889" s="51">
        <f>(Table_7[[#This Row],[列2]]+Q1856)/2</f>
        <v>0.33563779910449287</v>
      </c>
      <c r="S889" s="71"/>
    </row>
    <row r="890" spans="1:19" hidden="1" x14ac:dyDescent="0.45">
      <c r="A890" s="1" t="s">
        <v>135</v>
      </c>
      <c r="B890" s="2" t="s">
        <v>144</v>
      </c>
      <c r="C890" s="19">
        <v>46</v>
      </c>
      <c r="D890" s="3" t="s">
        <v>460</v>
      </c>
      <c r="E890" s="2" t="s">
        <v>35</v>
      </c>
      <c r="F890" s="55">
        <v>211965</v>
      </c>
      <c r="G890" s="15">
        <v>2016</v>
      </c>
      <c r="H890" s="44">
        <v>14.76</v>
      </c>
      <c r="I890" s="44">
        <v>7.22</v>
      </c>
      <c r="J890" s="44">
        <v>10760</v>
      </c>
      <c r="K890" s="44">
        <v>1073</v>
      </c>
      <c r="L890" s="44">
        <v>250</v>
      </c>
      <c r="M890" s="27">
        <v>1896.7553015181375</v>
      </c>
      <c r="N890" s="27">
        <v>24592.6</v>
      </c>
      <c r="O890" s="27">
        <v>42421.33</v>
      </c>
      <c r="P890" s="51">
        <f t="shared" si="13"/>
        <v>288245.05360000132</v>
      </c>
      <c r="Q890" s="51">
        <f>ABS(Table_7[[#This Row],[列1]]-Table_7[[#This Row],[Listing Price (USD)]])/Table_7[[#This Row],[Listing Price (USD)]]</f>
        <v>0.35987098624773584</v>
      </c>
      <c r="R890" s="51">
        <f>(Table_7[[#This Row],[列2]]+Q1857)/2</f>
        <v>0.24794857548781238</v>
      </c>
      <c r="S890" s="71"/>
    </row>
    <row r="891" spans="1:19" hidden="1" x14ac:dyDescent="0.45">
      <c r="A891" s="1" t="s">
        <v>135</v>
      </c>
      <c r="B891" s="2" t="s">
        <v>144</v>
      </c>
      <c r="C891" s="19">
        <v>46</v>
      </c>
      <c r="D891" s="3" t="s">
        <v>460</v>
      </c>
      <c r="E891" s="2" t="s">
        <v>35</v>
      </c>
      <c r="F891" s="55">
        <v>372982</v>
      </c>
      <c r="G891" s="15">
        <v>2018</v>
      </c>
      <c r="H891" s="44">
        <v>14.76</v>
      </c>
      <c r="I891" s="44">
        <v>7.22</v>
      </c>
      <c r="J891" s="44">
        <v>10760</v>
      </c>
      <c r="K891" s="44">
        <v>1073</v>
      </c>
      <c r="L891" s="44">
        <v>250</v>
      </c>
      <c r="M891" s="27">
        <v>1896.7553015181375</v>
      </c>
      <c r="N891" s="27">
        <v>24592.6</v>
      </c>
      <c r="O891" s="27">
        <v>42421.33</v>
      </c>
      <c r="P891" s="51">
        <f t="shared" si="13"/>
        <v>314140.45960000082</v>
      </c>
      <c r="Q891" s="51">
        <f>ABS(Table_7[[#This Row],[列1]]-Table_7[[#This Row],[Listing Price (USD)]])/Table_7[[#This Row],[Listing Price (USD)]]</f>
        <v>0.15775973210503236</v>
      </c>
      <c r="R891" s="51">
        <f>(Table_7[[#This Row],[列2]]+Q1858)/2</f>
        <v>0.17805708050472935</v>
      </c>
      <c r="S891" s="71"/>
    </row>
    <row r="892" spans="1:19" hidden="1" x14ac:dyDescent="0.45">
      <c r="A892" s="1" t="s">
        <v>135</v>
      </c>
      <c r="B892" s="2" t="s">
        <v>144</v>
      </c>
      <c r="C892" s="19">
        <v>46</v>
      </c>
      <c r="D892" s="3" t="s">
        <v>460</v>
      </c>
      <c r="E892" s="2" t="s">
        <v>15</v>
      </c>
      <c r="F892" s="55">
        <v>291527</v>
      </c>
      <c r="G892" s="15">
        <v>2016</v>
      </c>
      <c r="H892" s="44">
        <v>14.76</v>
      </c>
      <c r="I892" s="44">
        <v>7.22</v>
      </c>
      <c r="J892" s="44">
        <v>10760</v>
      </c>
      <c r="K892" s="44">
        <v>1073</v>
      </c>
      <c r="L892" s="44">
        <v>250</v>
      </c>
      <c r="M892" s="27">
        <v>1276.9626856482525</v>
      </c>
      <c r="N892" s="27">
        <v>21333.9</v>
      </c>
      <c r="O892" s="27">
        <v>4753.54</v>
      </c>
      <c r="P892" s="51">
        <f t="shared" si="13"/>
        <v>282196.90640000178</v>
      </c>
      <c r="Q892" s="51">
        <f>ABS(Table_7[[#This Row],[列1]]-Table_7[[#This Row],[Listing Price (USD)]])/Table_7[[#This Row],[Listing Price (USD)]]</f>
        <v>3.2004217791141876E-2</v>
      </c>
      <c r="R892" s="51">
        <f>(Table_7[[#This Row],[列2]]+Q1859)/2</f>
        <v>3.8044867429982462E-2</v>
      </c>
      <c r="S892" s="71"/>
    </row>
    <row r="893" spans="1:19" hidden="1" x14ac:dyDescent="0.45">
      <c r="A893" s="1" t="s">
        <v>135</v>
      </c>
      <c r="B893" s="2" t="s">
        <v>144</v>
      </c>
      <c r="C893" s="19">
        <v>46</v>
      </c>
      <c r="D893" s="3" t="s">
        <v>460</v>
      </c>
      <c r="E893" s="2" t="s">
        <v>15</v>
      </c>
      <c r="F893" s="55">
        <v>206429</v>
      </c>
      <c r="G893" s="15">
        <v>2016</v>
      </c>
      <c r="H893" s="44">
        <v>14.76</v>
      </c>
      <c r="I893" s="44">
        <v>7.22</v>
      </c>
      <c r="J893" s="44">
        <v>10760</v>
      </c>
      <c r="K893" s="44">
        <v>1073</v>
      </c>
      <c r="L893" s="44">
        <v>250</v>
      </c>
      <c r="M893" s="27">
        <v>1276.9626856482525</v>
      </c>
      <c r="N893" s="27">
        <v>21333.9</v>
      </c>
      <c r="O893" s="27">
        <v>4753.54</v>
      </c>
      <c r="P893" s="51">
        <f t="shared" si="13"/>
        <v>282196.90640000178</v>
      </c>
      <c r="Q893" s="51">
        <f>ABS(Table_7[[#This Row],[列1]]-Table_7[[#This Row],[Listing Price (USD)]])/Table_7[[#This Row],[Listing Price (USD)]]</f>
        <v>0.3670409990844396</v>
      </c>
      <c r="R893" s="51">
        <f>(Table_7[[#This Row],[列2]]+Q1860)/2</f>
        <v>0.33341733527899453</v>
      </c>
      <c r="S893" s="71"/>
    </row>
    <row r="894" spans="1:19" hidden="1" x14ac:dyDescent="0.45">
      <c r="A894" s="1" t="s">
        <v>135</v>
      </c>
      <c r="B894" s="2" t="s">
        <v>144</v>
      </c>
      <c r="C894" s="19">
        <v>46</v>
      </c>
      <c r="D894" s="3" t="s">
        <v>460</v>
      </c>
      <c r="E894" s="2" t="s">
        <v>15</v>
      </c>
      <c r="F894" s="55">
        <v>291527</v>
      </c>
      <c r="G894" s="15">
        <v>2017</v>
      </c>
      <c r="H894" s="44">
        <v>14.76</v>
      </c>
      <c r="I894" s="44">
        <v>7.22</v>
      </c>
      <c r="J894" s="44">
        <v>10760</v>
      </c>
      <c r="K894" s="44">
        <v>1073</v>
      </c>
      <c r="L894" s="44">
        <v>250</v>
      </c>
      <c r="M894" s="27">
        <v>1276.9626856482525</v>
      </c>
      <c r="N894" s="27">
        <v>21333.9</v>
      </c>
      <c r="O894" s="27">
        <v>4753.54</v>
      </c>
      <c r="P894" s="51">
        <f t="shared" si="13"/>
        <v>295144.60939999967</v>
      </c>
      <c r="Q894" s="51">
        <f>ABS(Table_7[[#This Row],[列1]]-Table_7[[#This Row],[Listing Price (USD)]])/Table_7[[#This Row],[Listing Price (USD)]]</f>
        <v>1.2409174450392815E-2</v>
      </c>
      <c r="R894" s="51">
        <f>(Table_7[[#This Row],[列2]]+Q1861)/2</f>
        <v>0.26297768582017922</v>
      </c>
      <c r="S894" s="71"/>
    </row>
    <row r="895" spans="1:19" hidden="1" x14ac:dyDescent="0.45">
      <c r="A895" s="1" t="s">
        <v>135</v>
      </c>
      <c r="B895" s="2" t="s">
        <v>144</v>
      </c>
      <c r="C895" s="19">
        <v>46</v>
      </c>
      <c r="D895" s="3" t="s">
        <v>460</v>
      </c>
      <c r="E895" s="2" t="s">
        <v>76</v>
      </c>
      <c r="F895" s="55">
        <v>255086</v>
      </c>
      <c r="G895" s="15">
        <v>2018</v>
      </c>
      <c r="H895" s="44">
        <v>14.76</v>
      </c>
      <c r="I895" s="44">
        <v>7.22</v>
      </c>
      <c r="J895" s="44">
        <v>10760</v>
      </c>
      <c r="K895" s="44">
        <v>1073</v>
      </c>
      <c r="L895" s="44">
        <v>250</v>
      </c>
      <c r="M895" s="27">
        <v>720.28936833319096</v>
      </c>
      <c r="N895" s="27">
        <v>6140.9</v>
      </c>
      <c r="O895" s="27">
        <v>2659.28</v>
      </c>
      <c r="P895" s="51">
        <f t="shared" si="13"/>
        <v>279894.10440000071</v>
      </c>
      <c r="Q895" s="51">
        <f>ABS(Table_7[[#This Row],[列1]]-Table_7[[#This Row],[Listing Price (USD)]])/Table_7[[#This Row],[Listing Price (USD)]]</f>
        <v>9.7253884572264679E-2</v>
      </c>
      <c r="R895" s="51">
        <f>(Table_7[[#This Row],[列2]]+Q1862)/2</f>
        <v>7.8226874248372075E-2</v>
      </c>
      <c r="S895" s="71"/>
    </row>
    <row r="896" spans="1:19" hidden="1" x14ac:dyDescent="0.45">
      <c r="A896" s="1" t="s">
        <v>135</v>
      </c>
      <c r="B896" s="2" t="s">
        <v>144</v>
      </c>
      <c r="C896" s="19">
        <v>46</v>
      </c>
      <c r="D896" s="3" t="s">
        <v>460</v>
      </c>
      <c r="E896" s="2" t="s">
        <v>76</v>
      </c>
      <c r="F896" s="55">
        <v>327968</v>
      </c>
      <c r="G896" s="15">
        <v>2019</v>
      </c>
      <c r="H896" s="44">
        <v>14.76</v>
      </c>
      <c r="I896" s="44">
        <v>7.22</v>
      </c>
      <c r="J896" s="44">
        <v>10760</v>
      </c>
      <c r="K896" s="44">
        <v>1073</v>
      </c>
      <c r="L896" s="44">
        <v>250</v>
      </c>
      <c r="M896" s="27">
        <v>720.28936833319096</v>
      </c>
      <c r="N896" s="27">
        <v>6140.9</v>
      </c>
      <c r="O896" s="27">
        <v>2659.28</v>
      </c>
      <c r="P896" s="51">
        <f t="shared" si="13"/>
        <v>292841.80740000232</v>
      </c>
      <c r="Q896" s="51">
        <f>ABS(Table_7[[#This Row],[列1]]-Table_7[[#This Row],[Listing Price (USD)]])/Table_7[[#This Row],[Listing Price (USD)]]</f>
        <v>0.10710249963410358</v>
      </c>
      <c r="R896" s="51">
        <f>(Table_7[[#This Row],[列2]]+Q1863)/2</f>
        <v>0.11092607971898194</v>
      </c>
      <c r="S896" s="71"/>
    </row>
    <row r="897" spans="1:19" hidden="1" x14ac:dyDescent="0.45">
      <c r="A897" s="1" t="s">
        <v>135</v>
      </c>
      <c r="B897" s="2" t="s">
        <v>143</v>
      </c>
      <c r="C897" s="19">
        <v>46</v>
      </c>
      <c r="D897" s="3" t="s">
        <v>460</v>
      </c>
      <c r="E897" s="2" t="s">
        <v>46</v>
      </c>
      <c r="F897" s="55">
        <v>218524</v>
      </c>
      <c r="G897" s="15">
        <v>2017</v>
      </c>
      <c r="H897" s="44">
        <v>14.76</v>
      </c>
      <c r="I897" s="44">
        <v>7.22</v>
      </c>
      <c r="J897" s="44">
        <v>10760</v>
      </c>
      <c r="K897" s="44">
        <v>1073</v>
      </c>
      <c r="L897" s="44">
        <v>250</v>
      </c>
      <c r="M897" s="27">
        <v>57.472012426685268</v>
      </c>
      <c r="N897" s="27">
        <v>11544.2</v>
      </c>
      <c r="O897" s="27">
        <v>7827.84</v>
      </c>
      <c r="P897" s="51">
        <f t="shared" si="13"/>
        <v>276974.92619999795</v>
      </c>
      <c r="Q897" s="51">
        <f>ABS(Table_7[[#This Row],[列1]]-Table_7[[#This Row],[Listing Price (USD)]])/Table_7[[#This Row],[Listing Price (USD)]]</f>
        <v>0.26748057970748268</v>
      </c>
      <c r="R897" s="51">
        <f>(Table_7[[#This Row],[列2]]+Q1864)/2</f>
        <v>0.15074280146502483</v>
      </c>
      <c r="S897" s="71"/>
    </row>
    <row r="898" spans="1:19" hidden="1" x14ac:dyDescent="0.45">
      <c r="A898" s="1" t="s">
        <v>21</v>
      </c>
      <c r="B898" s="2" t="s">
        <v>51</v>
      </c>
      <c r="C898" s="19">
        <v>47</v>
      </c>
      <c r="D898" s="3" t="s">
        <v>460</v>
      </c>
      <c r="E898" s="2" t="s">
        <v>25</v>
      </c>
      <c r="F898" s="55">
        <v>127543</v>
      </c>
      <c r="G898" s="15">
        <v>2009</v>
      </c>
      <c r="H898" s="45">
        <v>4.45</v>
      </c>
      <c r="I898" s="45">
        <v>1.95</v>
      </c>
      <c r="J898" s="45">
        <v>11500</v>
      </c>
      <c r="K898" s="46">
        <v>1159.2720300000001</v>
      </c>
      <c r="L898" s="45">
        <v>230</v>
      </c>
      <c r="M898" s="27">
        <v>188.92599593680674</v>
      </c>
      <c r="N898" s="27">
        <v>16779.7</v>
      </c>
      <c r="O898" s="27">
        <v>1073.48</v>
      </c>
      <c r="P898" s="51">
        <f t="shared" ref="P898:P961" si="14">J898*22.739+12947.703*G898+1.856*N898-26169390+64750.3</f>
        <v>199937.2501999989</v>
      </c>
      <c r="Q898" s="51">
        <f>ABS(Table_7[[#This Row],[列1]]-Table_7[[#This Row],[Listing Price (USD)]])/Table_7[[#This Row],[Listing Price (USD)]]</f>
        <v>0.56760661267179624</v>
      </c>
      <c r="R898" s="51">
        <f>(Table_7[[#This Row],[列2]]+Q1865)/2</f>
        <v>0.29283648647057509</v>
      </c>
      <c r="S898" s="71"/>
    </row>
    <row r="899" spans="1:19" hidden="1" x14ac:dyDescent="0.45">
      <c r="A899" s="1" t="s">
        <v>21</v>
      </c>
      <c r="B899" s="2" t="s">
        <v>51</v>
      </c>
      <c r="C899" s="19">
        <v>47</v>
      </c>
      <c r="D899" s="3" t="s">
        <v>460</v>
      </c>
      <c r="E899" s="2" t="s">
        <v>35</v>
      </c>
      <c r="F899" s="55">
        <v>120239</v>
      </c>
      <c r="G899" s="15">
        <v>2009</v>
      </c>
      <c r="H899" s="45">
        <v>4.45</v>
      </c>
      <c r="I899" s="45">
        <v>1.95</v>
      </c>
      <c r="J899" s="45">
        <v>11500</v>
      </c>
      <c r="K899" s="46">
        <v>1159.2720300000001</v>
      </c>
      <c r="L899" s="45">
        <v>230</v>
      </c>
      <c r="M899" s="27">
        <v>1896.7553015181375</v>
      </c>
      <c r="N899" s="27">
        <v>24592.6</v>
      </c>
      <c r="O899" s="27">
        <v>42421.33</v>
      </c>
      <c r="P899" s="51">
        <f t="shared" si="14"/>
        <v>214437.99260000064</v>
      </c>
      <c r="Q899" s="51">
        <f>ABS(Table_7[[#This Row],[列1]]-Table_7[[#This Row],[Listing Price (USD)]])/Table_7[[#This Row],[Listing Price (USD)]]</f>
        <v>0.78343127105182708</v>
      </c>
      <c r="R899" s="51">
        <f>(Table_7[[#This Row],[列2]]+Q1866)/2</f>
        <v>0.49538874461681576</v>
      </c>
      <c r="S899" s="71"/>
    </row>
    <row r="900" spans="1:19" hidden="1" x14ac:dyDescent="0.45">
      <c r="A900" s="1" t="s">
        <v>21</v>
      </c>
      <c r="B900" s="2" t="s">
        <v>51</v>
      </c>
      <c r="C900" s="19">
        <v>47</v>
      </c>
      <c r="D900" s="3" t="s">
        <v>460</v>
      </c>
      <c r="E900" s="2" t="s">
        <v>35</v>
      </c>
      <c r="F900" s="55">
        <v>91106</v>
      </c>
      <c r="G900" s="15">
        <v>2009</v>
      </c>
      <c r="H900" s="45">
        <v>4.45</v>
      </c>
      <c r="I900" s="45">
        <v>1.95</v>
      </c>
      <c r="J900" s="45">
        <v>11500</v>
      </c>
      <c r="K900" s="46">
        <v>1159.2720300000001</v>
      </c>
      <c r="L900" s="45">
        <v>230</v>
      </c>
      <c r="M900" s="27">
        <v>1896.7553015181375</v>
      </c>
      <c r="N900" s="27">
        <v>24592.6</v>
      </c>
      <c r="O900" s="27">
        <v>42421.33</v>
      </c>
      <c r="P900" s="51">
        <f t="shared" si="14"/>
        <v>214437.99260000064</v>
      </c>
      <c r="Q900" s="51">
        <f>ABS(Table_7[[#This Row],[列1]]-Table_7[[#This Row],[Listing Price (USD)]])/Table_7[[#This Row],[Listing Price (USD)]]</f>
        <v>1.3537197615963892</v>
      </c>
      <c r="R900" s="51">
        <f>(Table_7[[#This Row],[列2]]+Q1867)/2</f>
        <v>0.68622543871324593</v>
      </c>
      <c r="S900" s="71"/>
    </row>
    <row r="901" spans="1:19" hidden="1" x14ac:dyDescent="0.45">
      <c r="A901" s="1" t="s">
        <v>21</v>
      </c>
      <c r="B901" s="2" t="s">
        <v>51</v>
      </c>
      <c r="C901" s="19">
        <v>47</v>
      </c>
      <c r="D901" s="3" t="s">
        <v>460</v>
      </c>
      <c r="E901" s="2" t="s">
        <v>26</v>
      </c>
      <c r="F901" s="55">
        <v>265131</v>
      </c>
      <c r="G901" s="15">
        <v>2009</v>
      </c>
      <c r="H901" s="45">
        <v>4.45</v>
      </c>
      <c r="I901" s="45">
        <v>1.95</v>
      </c>
      <c r="J901" s="45">
        <v>11500</v>
      </c>
      <c r="K901" s="46">
        <v>1159.2720300000001</v>
      </c>
      <c r="L901" s="45">
        <v>230</v>
      </c>
      <c r="M901" s="27">
        <v>2704.6091600881505</v>
      </c>
      <c r="N901" s="27">
        <v>33874.199999999997</v>
      </c>
      <c r="O901" s="27">
        <v>12220.24236</v>
      </c>
      <c r="P901" s="51">
        <f t="shared" si="14"/>
        <v>231664.64219999983</v>
      </c>
      <c r="Q901" s="51">
        <f>ABS(Table_7[[#This Row],[列1]]-Table_7[[#This Row],[Listing Price (USD)]])/Table_7[[#This Row],[Listing Price (USD)]]</f>
        <v>0.12622574425472757</v>
      </c>
      <c r="R901" s="51">
        <f>(Table_7[[#This Row],[列2]]+Q1868)/2</f>
        <v>0.10551254520428197</v>
      </c>
      <c r="S901" s="71"/>
    </row>
    <row r="902" spans="1:19" hidden="1" x14ac:dyDescent="0.45">
      <c r="A902" s="1" t="s">
        <v>316</v>
      </c>
      <c r="B902" s="3" t="s">
        <v>318</v>
      </c>
      <c r="C902" s="19">
        <v>48</v>
      </c>
      <c r="D902" s="3" t="s">
        <v>459</v>
      </c>
      <c r="E902" s="2" t="s">
        <v>319</v>
      </c>
      <c r="F902" s="55">
        <v>339950</v>
      </c>
      <c r="G902" s="15">
        <v>2007</v>
      </c>
      <c r="H902" s="44">
        <v>13.16</v>
      </c>
      <c r="I902" s="44">
        <v>5.16</v>
      </c>
      <c r="J902" s="44">
        <v>14969</v>
      </c>
      <c r="K902" s="44">
        <v>1014</v>
      </c>
      <c r="L902" s="44">
        <v>1049</v>
      </c>
      <c r="M902" s="27">
        <v>1116.7267999999999</v>
      </c>
      <c r="N902" s="27">
        <v>44269</v>
      </c>
      <c r="O902" s="27">
        <v>61343.7</v>
      </c>
      <c r="P902" s="51">
        <f t="shared" si="14"/>
        <v>303943.57600000052</v>
      </c>
      <c r="Q902" s="51">
        <f>ABS(Table_7[[#This Row],[列1]]-Table_7[[#This Row],[Listing Price (USD)]])/Table_7[[#This Row],[Listing Price (USD)]]</f>
        <v>0.10591682306221349</v>
      </c>
      <c r="R902" s="51">
        <f>(Table_7[[#This Row],[列2]]+Q1869)/2</f>
        <v>0.10016726626887847</v>
      </c>
      <c r="S902" s="71"/>
    </row>
    <row r="903" spans="1:19" hidden="1" x14ac:dyDescent="0.45">
      <c r="A903" s="1" t="s">
        <v>316</v>
      </c>
      <c r="B903" s="3" t="s">
        <v>318</v>
      </c>
      <c r="C903" s="19">
        <v>48</v>
      </c>
      <c r="D903" s="3" t="s">
        <v>459</v>
      </c>
      <c r="E903" s="2" t="s">
        <v>319</v>
      </c>
      <c r="F903" s="55">
        <v>309950</v>
      </c>
      <c r="G903" s="15">
        <v>2008</v>
      </c>
      <c r="H903" s="44">
        <v>13.16</v>
      </c>
      <c r="I903" s="44">
        <v>5.16</v>
      </c>
      <c r="J903" s="44">
        <v>14969</v>
      </c>
      <c r="K903" s="44">
        <v>1014</v>
      </c>
      <c r="L903" s="44">
        <v>1049</v>
      </c>
      <c r="M903" s="27">
        <v>1116.7267999999999</v>
      </c>
      <c r="N903" s="27">
        <v>44269</v>
      </c>
      <c r="O903" s="27">
        <v>61343.7</v>
      </c>
      <c r="P903" s="51">
        <f t="shared" si="14"/>
        <v>316891.27899999468</v>
      </c>
      <c r="Q903" s="51">
        <f>ABS(Table_7[[#This Row],[列1]]-Table_7[[#This Row],[Listing Price (USD)]])/Table_7[[#This Row],[Listing Price (USD)]]</f>
        <v>2.239483465073297E-2</v>
      </c>
      <c r="R903" s="51">
        <f>(Table_7[[#This Row],[列2]]+Q1870)/2</f>
        <v>4.1644214268591002E-2</v>
      </c>
      <c r="S903" s="71"/>
    </row>
    <row r="904" spans="1:19" hidden="1" x14ac:dyDescent="0.45">
      <c r="A904" s="1" t="s">
        <v>126</v>
      </c>
      <c r="B904" s="2" t="s">
        <v>130</v>
      </c>
      <c r="C904" s="19">
        <v>47</v>
      </c>
      <c r="D904" s="3" t="s">
        <v>460</v>
      </c>
      <c r="E904" s="2" t="s">
        <v>35</v>
      </c>
      <c r="F904" s="55">
        <v>261160</v>
      </c>
      <c r="G904" s="15">
        <v>2007</v>
      </c>
      <c r="H904" s="44">
        <v>13.81</v>
      </c>
      <c r="I904" s="44">
        <v>7.87</v>
      </c>
      <c r="J904" s="44">
        <v>12700</v>
      </c>
      <c r="K904" s="44">
        <v>1460</v>
      </c>
      <c r="L904" s="44">
        <v>140</v>
      </c>
      <c r="M904" s="27">
        <v>1896.7553015181375</v>
      </c>
      <c r="N904" s="27">
        <v>24592.6</v>
      </c>
      <c r="O904" s="27">
        <v>42421.33</v>
      </c>
      <c r="P904" s="51">
        <f t="shared" si="14"/>
        <v>215829.38660000189</v>
      </c>
      <c r="Q904" s="51">
        <f>ABS(Table_7[[#This Row],[列1]]-Table_7[[#This Row],[Listing Price (USD)]])/Table_7[[#This Row],[Listing Price (USD)]]</f>
        <v>0.17357410552917027</v>
      </c>
      <c r="R904" s="51">
        <f>(Table_7[[#This Row],[列2]]+Q1871)/2</f>
        <v>9.5457286285590526E-2</v>
      </c>
      <c r="S904" s="71"/>
    </row>
    <row r="905" spans="1:19" hidden="1" x14ac:dyDescent="0.45">
      <c r="A905" s="1" t="s">
        <v>179</v>
      </c>
      <c r="B905" s="2" t="s">
        <v>184</v>
      </c>
      <c r="C905" s="19">
        <v>47</v>
      </c>
      <c r="D905" s="3" t="s">
        <v>460</v>
      </c>
      <c r="E905" s="2" t="s">
        <v>46</v>
      </c>
      <c r="F905" s="55">
        <v>193137</v>
      </c>
      <c r="G905" s="15">
        <v>2010</v>
      </c>
      <c r="H905" s="44">
        <v>14.7</v>
      </c>
      <c r="I905" s="44">
        <v>8.6</v>
      </c>
      <c r="J905" s="44">
        <v>12200</v>
      </c>
      <c r="K905" s="44">
        <v>1334</v>
      </c>
      <c r="L905" s="44">
        <v>250</v>
      </c>
      <c r="M905" s="27">
        <v>57.472012426685268</v>
      </c>
      <c r="N905" s="27">
        <v>11544.2</v>
      </c>
      <c r="O905" s="27">
        <v>7827.84</v>
      </c>
      <c r="P905" s="51">
        <f t="shared" si="14"/>
        <v>219085.16519999801</v>
      </c>
      <c r="Q905" s="51">
        <f>ABS(Table_7[[#This Row],[列1]]-Table_7[[#This Row],[Listing Price (USD)]])/Table_7[[#This Row],[Listing Price (USD)]]</f>
        <v>0.13435108342781554</v>
      </c>
      <c r="R905" s="51">
        <f>(Table_7[[#This Row],[列2]]+Q1872)/2</f>
        <v>0.10330597867187383</v>
      </c>
      <c r="S905" s="71"/>
    </row>
    <row r="906" spans="1:19" hidden="1" x14ac:dyDescent="0.45">
      <c r="A906" s="1" t="s">
        <v>179</v>
      </c>
      <c r="B906" s="2" t="s">
        <v>184</v>
      </c>
      <c r="C906" s="19">
        <v>47</v>
      </c>
      <c r="D906" s="3" t="s">
        <v>460</v>
      </c>
      <c r="E906" s="2" t="s">
        <v>497</v>
      </c>
      <c r="F906" s="55">
        <v>199990</v>
      </c>
      <c r="G906" s="15">
        <v>2006</v>
      </c>
      <c r="H906" s="44">
        <v>14.7</v>
      </c>
      <c r="I906" s="44">
        <v>8.6</v>
      </c>
      <c r="J906" s="44">
        <v>12200</v>
      </c>
      <c r="K906" s="44">
        <v>1334</v>
      </c>
      <c r="L906" s="44">
        <v>250</v>
      </c>
      <c r="M906" s="27">
        <v>355.22244950521105</v>
      </c>
      <c r="N906" s="27">
        <v>43416.800000000003</v>
      </c>
      <c r="O906" s="27">
        <v>7648.5</v>
      </c>
      <c r="P906" s="51">
        <f t="shared" si="14"/>
        <v>226449.89879999979</v>
      </c>
      <c r="Q906" s="51">
        <f>ABS(Table_7[[#This Row],[列1]]-Table_7[[#This Row],[Listing Price (USD)]])/Table_7[[#This Row],[Listing Price (USD)]]</f>
        <v>0.13230610930546424</v>
      </c>
      <c r="R906" s="51">
        <f>(Table_7[[#This Row],[列2]]+Q1873)/2</f>
        <v>0.1322496987906629</v>
      </c>
      <c r="S906" s="71"/>
    </row>
    <row r="907" spans="1:19" hidden="1" x14ac:dyDescent="0.45">
      <c r="A907" s="1" t="s">
        <v>179</v>
      </c>
      <c r="B907" s="2" t="s">
        <v>184</v>
      </c>
      <c r="C907" s="19">
        <v>47</v>
      </c>
      <c r="D907" s="3" t="s">
        <v>460</v>
      </c>
      <c r="E907" s="2" t="s">
        <v>3</v>
      </c>
      <c r="F907" s="55">
        <v>181036</v>
      </c>
      <c r="G907" s="15">
        <v>2007</v>
      </c>
      <c r="H907" s="44">
        <v>14.7</v>
      </c>
      <c r="I907" s="44">
        <v>8.6</v>
      </c>
      <c r="J907" s="44">
        <v>12200</v>
      </c>
      <c r="K907" s="44">
        <v>1334</v>
      </c>
      <c r="L907" s="44">
        <v>250</v>
      </c>
      <c r="M907" s="27">
        <v>2639.0087016482562</v>
      </c>
      <c r="N907" s="27">
        <v>30468.7</v>
      </c>
      <c r="O907" s="27">
        <v>62827.83</v>
      </c>
      <c r="P907" s="51">
        <f t="shared" si="14"/>
        <v>215365.928200002</v>
      </c>
      <c r="Q907" s="51">
        <f>ABS(Table_7[[#This Row],[列1]]-Table_7[[#This Row],[Listing Price (USD)]])/Table_7[[#This Row],[Listing Price (USD)]]</f>
        <v>0.18963039505955723</v>
      </c>
      <c r="R907" s="51">
        <f>(Table_7[[#This Row],[列2]]+Q1874)/2</f>
        <v>0.13559865591904796</v>
      </c>
      <c r="S907" s="71"/>
    </row>
    <row r="908" spans="1:19" hidden="1" x14ac:dyDescent="0.45">
      <c r="A908" s="1" t="s">
        <v>179</v>
      </c>
      <c r="B908" s="2" t="s">
        <v>184</v>
      </c>
      <c r="C908" s="19">
        <v>47</v>
      </c>
      <c r="D908" s="3" t="s">
        <v>460</v>
      </c>
      <c r="E908" s="2" t="s">
        <v>3</v>
      </c>
      <c r="F908" s="55">
        <v>180990</v>
      </c>
      <c r="G908" s="15">
        <v>2007</v>
      </c>
      <c r="H908" s="44">
        <v>14.7</v>
      </c>
      <c r="I908" s="44">
        <v>8.6</v>
      </c>
      <c r="J908" s="44">
        <v>12200</v>
      </c>
      <c r="K908" s="44">
        <v>1334</v>
      </c>
      <c r="L908" s="44">
        <v>250</v>
      </c>
      <c r="M908" s="27">
        <v>2639.0087016482562</v>
      </c>
      <c r="N908" s="27">
        <v>30468.7</v>
      </c>
      <c r="O908" s="27">
        <v>62827.83</v>
      </c>
      <c r="P908" s="51">
        <f t="shared" si="14"/>
        <v>215365.928200002</v>
      </c>
      <c r="Q908" s="51">
        <f>ABS(Table_7[[#This Row],[列1]]-Table_7[[#This Row],[Listing Price (USD)]])/Table_7[[#This Row],[Listing Price (USD)]]</f>
        <v>0.18993274877066138</v>
      </c>
      <c r="R908" s="51">
        <f>(Table_7[[#This Row],[列2]]+Q1875)/2</f>
        <v>0.20652907516053284</v>
      </c>
      <c r="S908" s="71"/>
    </row>
    <row r="909" spans="1:19" hidden="1" x14ac:dyDescent="0.45">
      <c r="A909" s="1" t="s">
        <v>179</v>
      </c>
      <c r="B909" s="2" t="s">
        <v>184</v>
      </c>
      <c r="C909" s="19">
        <v>47</v>
      </c>
      <c r="D909" s="3" t="s">
        <v>460</v>
      </c>
      <c r="E909" s="2" t="s">
        <v>3</v>
      </c>
      <c r="F909" s="55">
        <v>224719</v>
      </c>
      <c r="G909" s="15">
        <v>2008</v>
      </c>
      <c r="H909" s="44">
        <v>14.7</v>
      </c>
      <c r="I909" s="44">
        <v>8.6</v>
      </c>
      <c r="J909" s="44">
        <v>12200</v>
      </c>
      <c r="K909" s="44">
        <v>1334</v>
      </c>
      <c r="L909" s="44">
        <v>250</v>
      </c>
      <c r="M909" s="27">
        <v>2639.0087016482562</v>
      </c>
      <c r="N909" s="27">
        <v>30468.7</v>
      </c>
      <c r="O909" s="27">
        <v>62827.83</v>
      </c>
      <c r="P909" s="51">
        <f t="shared" si="14"/>
        <v>228313.63119999989</v>
      </c>
      <c r="Q909" s="51">
        <f>ABS(Table_7[[#This Row],[列1]]-Table_7[[#This Row],[Listing Price (USD)]])/Table_7[[#This Row],[Listing Price (USD)]]</f>
        <v>1.5996116038251715E-2</v>
      </c>
      <c r="R909" s="51">
        <f>(Table_7[[#This Row],[列2]]+Q1876)/2</f>
        <v>0.2768219152413563</v>
      </c>
      <c r="S909" s="71"/>
    </row>
    <row r="910" spans="1:19" hidden="1" x14ac:dyDescent="0.45">
      <c r="A910" s="1" t="s">
        <v>179</v>
      </c>
      <c r="B910" s="2" t="s">
        <v>184</v>
      </c>
      <c r="C910" s="19">
        <v>47</v>
      </c>
      <c r="D910" s="3" t="s">
        <v>460</v>
      </c>
      <c r="E910" s="2" t="s">
        <v>3</v>
      </c>
      <c r="F910" s="55">
        <v>188326</v>
      </c>
      <c r="G910" s="15">
        <v>2008</v>
      </c>
      <c r="H910" s="44">
        <v>14.7</v>
      </c>
      <c r="I910" s="44">
        <v>8.6</v>
      </c>
      <c r="J910" s="44">
        <v>12200</v>
      </c>
      <c r="K910" s="44">
        <v>1334</v>
      </c>
      <c r="L910" s="44">
        <v>250</v>
      </c>
      <c r="M910" s="27">
        <v>2639.0087016482562</v>
      </c>
      <c r="N910" s="27">
        <v>30468.7</v>
      </c>
      <c r="O910" s="27">
        <v>62827.83</v>
      </c>
      <c r="P910" s="51">
        <f t="shared" si="14"/>
        <v>228313.63119999989</v>
      </c>
      <c r="Q910" s="51">
        <f>ABS(Table_7[[#This Row],[列1]]-Table_7[[#This Row],[Listing Price (USD)]])/Table_7[[#This Row],[Listing Price (USD)]]</f>
        <v>0.21233197328037492</v>
      </c>
      <c r="R910" s="51">
        <f>(Table_7[[#This Row],[列2]]+Q1877)/2</f>
        <v>0.1995034270521</v>
      </c>
      <c r="S910" s="71"/>
    </row>
    <row r="911" spans="1:19" hidden="1" x14ac:dyDescent="0.45">
      <c r="A911" s="1" t="s">
        <v>179</v>
      </c>
      <c r="B911" s="2" t="s">
        <v>184</v>
      </c>
      <c r="C911" s="19">
        <v>47</v>
      </c>
      <c r="D911" s="3" t="s">
        <v>460</v>
      </c>
      <c r="E911" s="2" t="s">
        <v>31</v>
      </c>
      <c r="F911" s="55">
        <v>236866</v>
      </c>
      <c r="G911" s="15">
        <v>2007</v>
      </c>
      <c r="H911" s="44">
        <v>14.7</v>
      </c>
      <c r="I911" s="44">
        <v>8.6</v>
      </c>
      <c r="J911" s="44">
        <v>12200</v>
      </c>
      <c r="K911" s="44">
        <v>1334</v>
      </c>
      <c r="L911" s="44">
        <v>250</v>
      </c>
      <c r="M911" s="27">
        <v>3889.6688952996215</v>
      </c>
      <c r="N911" s="27">
        <v>33570.800000000003</v>
      </c>
      <c r="O911" s="27">
        <v>34377.89</v>
      </c>
      <c r="P911" s="51">
        <f t="shared" si="14"/>
        <v>221123.42580000235</v>
      </c>
      <c r="Q911" s="51">
        <f>ABS(Table_7[[#This Row],[列1]]-Table_7[[#This Row],[Listing Price (USD)]])/Table_7[[#This Row],[Listing Price (USD)]]</f>
        <v>6.6461941350796E-2</v>
      </c>
      <c r="R911" s="51">
        <f>(Table_7[[#This Row],[列2]]+Q1878)/2</f>
        <v>4.8015250239251114E-2</v>
      </c>
      <c r="S911" s="71"/>
    </row>
    <row r="912" spans="1:19" hidden="1" x14ac:dyDescent="0.45">
      <c r="A912" s="1" t="s">
        <v>179</v>
      </c>
      <c r="B912" s="2" t="s">
        <v>184</v>
      </c>
      <c r="C912" s="19">
        <v>47</v>
      </c>
      <c r="D912" s="3" t="s">
        <v>460</v>
      </c>
      <c r="E912" s="2" t="s">
        <v>480</v>
      </c>
      <c r="F912" s="55">
        <v>181597</v>
      </c>
      <c r="G912" s="15">
        <v>2007</v>
      </c>
      <c r="H912" s="44">
        <v>14.7</v>
      </c>
      <c r="I912" s="44">
        <v>8.6</v>
      </c>
      <c r="J912" s="44">
        <v>12200</v>
      </c>
      <c r="K912" s="44">
        <v>1334</v>
      </c>
      <c r="L912" s="44">
        <v>250</v>
      </c>
      <c r="M912" s="27">
        <v>909.79346666148103</v>
      </c>
      <c r="N912" s="27">
        <v>36186.300000000003</v>
      </c>
      <c r="O912" s="27">
        <v>19565.62</v>
      </c>
      <c r="P912" s="51">
        <f t="shared" si="14"/>
        <v>225977.79379999934</v>
      </c>
      <c r="Q912" s="51">
        <f>ABS(Table_7[[#This Row],[列1]]-Table_7[[#This Row],[Listing Price (USD)]])/Table_7[[#This Row],[Listing Price (USD)]]</f>
        <v>0.24439166836456189</v>
      </c>
      <c r="R912" s="51">
        <f>(Table_7[[#This Row],[列2]]+Q1879)/2</f>
        <v>0.20564621547778772</v>
      </c>
      <c r="S912" s="71"/>
    </row>
    <row r="913" spans="1:19" hidden="1" x14ac:dyDescent="0.45">
      <c r="A913" s="1" t="s">
        <v>179</v>
      </c>
      <c r="B913" s="3" t="s">
        <v>184</v>
      </c>
      <c r="C913" s="19">
        <v>47</v>
      </c>
      <c r="D913" s="3" t="s">
        <v>459</v>
      </c>
      <c r="E913" s="2" t="s">
        <v>463</v>
      </c>
      <c r="F913" s="55">
        <v>249000</v>
      </c>
      <c r="G913" s="15">
        <v>2008</v>
      </c>
      <c r="H913" s="44">
        <v>14.7</v>
      </c>
      <c r="I913" s="44">
        <v>8.6</v>
      </c>
      <c r="J913" s="44">
        <v>12200</v>
      </c>
      <c r="K913" s="44">
        <v>1334</v>
      </c>
      <c r="L913" s="44">
        <v>250</v>
      </c>
      <c r="M913" s="27">
        <v>2762.2330000000002</v>
      </c>
      <c r="N913" s="27">
        <v>50018</v>
      </c>
      <c r="O913" s="27">
        <v>8897.94</v>
      </c>
      <c r="P913" s="51">
        <f t="shared" si="14"/>
        <v>264597.13199999853</v>
      </c>
      <c r="Q913" s="51">
        <f>ABS(Table_7[[#This Row],[列1]]-Table_7[[#This Row],[Listing Price (USD)]])/Table_7[[#This Row],[Listing Price (USD)]]</f>
        <v>6.2639084337343484E-2</v>
      </c>
      <c r="R913" s="51">
        <f>(Table_7[[#This Row],[列2]]+Q1880)/2</f>
        <v>0.14271896248650692</v>
      </c>
      <c r="S913" s="71"/>
    </row>
    <row r="914" spans="1:19" hidden="1" x14ac:dyDescent="0.45">
      <c r="A914" s="1" t="s">
        <v>316</v>
      </c>
      <c r="B914" s="3" t="s">
        <v>320</v>
      </c>
      <c r="C914" s="19">
        <v>48</v>
      </c>
      <c r="D914" s="3" t="s">
        <v>459</v>
      </c>
      <c r="E914" s="2" t="s">
        <v>487</v>
      </c>
      <c r="F914" s="56">
        <v>389900</v>
      </c>
      <c r="G914" s="43">
        <v>2007</v>
      </c>
      <c r="H914" s="45">
        <v>13.16</v>
      </c>
      <c r="I914" s="45">
        <v>5.16</v>
      </c>
      <c r="J914" s="45">
        <v>14969</v>
      </c>
      <c r="K914" s="45">
        <v>1014</v>
      </c>
      <c r="L914" s="44">
        <v>1049</v>
      </c>
      <c r="M914" s="27">
        <v>1789.9333999999999</v>
      </c>
      <c r="N914" s="27">
        <v>40003</v>
      </c>
      <c r="O914" s="27">
        <v>60296.14</v>
      </c>
      <c r="P914" s="51">
        <f t="shared" si="14"/>
        <v>296025.88000000193</v>
      </c>
      <c r="Q914" s="51">
        <f>ABS(Table_7[[#This Row],[列1]]-Table_7[[#This Row],[Listing Price (USD)]])/Table_7[[#This Row],[Listing Price (USD)]]</f>
        <v>0.24076460630930513</v>
      </c>
      <c r="R914" s="51">
        <f>(Table_7[[#This Row],[列2]]+Q1881)/2</f>
        <v>0.22246826009067178</v>
      </c>
      <c r="S914" s="71"/>
    </row>
    <row r="915" spans="1:19" hidden="1" x14ac:dyDescent="0.45">
      <c r="A915" s="1" t="s">
        <v>273</v>
      </c>
      <c r="B915" s="2" t="s">
        <v>275</v>
      </c>
      <c r="C915" s="19">
        <v>48</v>
      </c>
      <c r="D915" s="3" t="s">
        <v>460</v>
      </c>
      <c r="E915" s="2" t="s">
        <v>35</v>
      </c>
      <c r="F915" s="55">
        <v>388650</v>
      </c>
      <c r="G915" s="15">
        <v>2009</v>
      </c>
      <c r="H915" s="44">
        <v>14.44</v>
      </c>
      <c r="I915" s="44">
        <v>8.5299999999999994</v>
      </c>
      <c r="J915" s="44">
        <v>12800</v>
      </c>
      <c r="K915" s="44">
        <v>1384</v>
      </c>
      <c r="L915" s="44">
        <v>299</v>
      </c>
      <c r="M915" s="27">
        <v>1896.75530151814</v>
      </c>
      <c r="N915" s="27">
        <v>24592.6</v>
      </c>
      <c r="O915" s="27">
        <v>42421.33</v>
      </c>
      <c r="P915" s="51">
        <f t="shared" si="14"/>
        <v>243998.69259999989</v>
      </c>
      <c r="Q915" s="51">
        <f>ABS(Table_7[[#This Row],[列1]]-Table_7[[#This Row],[Listing Price (USD)]])/Table_7[[#This Row],[Listing Price (USD)]]</f>
        <v>0.37218913521163027</v>
      </c>
      <c r="R915" s="51">
        <f>(Table_7[[#This Row],[列2]]+Q1882)/2</f>
        <v>0.21035439617724971</v>
      </c>
      <c r="S915" s="71"/>
    </row>
    <row r="916" spans="1:19" hidden="1" x14ac:dyDescent="0.45">
      <c r="A916" s="1" t="s">
        <v>135</v>
      </c>
      <c r="B916" s="2" t="s">
        <v>528</v>
      </c>
      <c r="C916" s="19">
        <v>48</v>
      </c>
      <c r="D916" s="3" t="s">
        <v>460</v>
      </c>
      <c r="E916" s="2" t="s">
        <v>35</v>
      </c>
      <c r="F916" s="55">
        <v>212580</v>
      </c>
      <c r="G916" s="15">
        <v>2007</v>
      </c>
      <c r="H916" s="44">
        <v>15.42</v>
      </c>
      <c r="I916" s="44">
        <v>7.38</v>
      </c>
      <c r="J916" s="44">
        <v>12280</v>
      </c>
      <c r="K916" s="44">
        <v>1172</v>
      </c>
      <c r="L916" s="44">
        <v>250</v>
      </c>
      <c r="M916" s="27">
        <v>1896.7553015181375</v>
      </c>
      <c r="N916" s="27">
        <v>24592.6</v>
      </c>
      <c r="O916" s="27">
        <v>42421.33</v>
      </c>
      <c r="P916" s="51">
        <f t="shared" si="14"/>
        <v>206279.00660000293</v>
      </c>
      <c r="Q916" s="51">
        <f>ABS(Table_7[[#This Row],[列1]]-Table_7[[#This Row],[Listing Price (USD)]])/Table_7[[#This Row],[Listing Price (USD)]]</f>
        <v>2.9640574842398473E-2</v>
      </c>
      <c r="R916" s="51">
        <f>(Table_7[[#This Row],[列2]]+Q1883)/2</f>
        <v>0.10485505408786489</v>
      </c>
      <c r="S916" s="71"/>
    </row>
    <row r="917" spans="1:19" hidden="1" x14ac:dyDescent="0.45">
      <c r="A917" s="1" t="s">
        <v>135</v>
      </c>
      <c r="B917" s="2" t="s">
        <v>528</v>
      </c>
      <c r="C917" s="19">
        <v>48</v>
      </c>
      <c r="D917" s="3" t="s">
        <v>460</v>
      </c>
      <c r="E917" s="2" t="s">
        <v>35</v>
      </c>
      <c r="F917" s="55">
        <v>200433</v>
      </c>
      <c r="G917" s="15">
        <v>2007</v>
      </c>
      <c r="H917" s="44">
        <v>15.42</v>
      </c>
      <c r="I917" s="44">
        <v>7.38</v>
      </c>
      <c r="J917" s="44">
        <v>12280</v>
      </c>
      <c r="K917" s="44">
        <v>1172</v>
      </c>
      <c r="L917" s="44">
        <v>250</v>
      </c>
      <c r="M917" s="27">
        <v>1896.7553015181375</v>
      </c>
      <c r="N917" s="27">
        <v>24592.6</v>
      </c>
      <c r="O917" s="27">
        <v>42421.33</v>
      </c>
      <c r="P917" s="51">
        <f t="shared" si="14"/>
        <v>206279.00660000293</v>
      </c>
      <c r="Q917" s="51">
        <f>ABS(Table_7[[#This Row],[列1]]-Table_7[[#This Row],[Listing Price (USD)]])/Table_7[[#This Row],[Listing Price (USD)]]</f>
        <v>2.9166886690330098E-2</v>
      </c>
      <c r="R917" s="51">
        <f>(Table_7[[#This Row],[列2]]+Q1884)/2</f>
        <v>3.7508955249926632E-2</v>
      </c>
      <c r="S917" s="71"/>
    </row>
    <row r="918" spans="1:19" hidden="1" x14ac:dyDescent="0.45">
      <c r="A918" s="1" t="s">
        <v>135</v>
      </c>
      <c r="B918" s="2" t="s">
        <v>528</v>
      </c>
      <c r="C918" s="19">
        <v>48</v>
      </c>
      <c r="D918" s="3" t="s">
        <v>460</v>
      </c>
      <c r="E918" s="2" t="s">
        <v>35</v>
      </c>
      <c r="F918" s="55">
        <v>230802</v>
      </c>
      <c r="G918" s="15">
        <v>2008</v>
      </c>
      <c r="H918" s="44">
        <v>15.42</v>
      </c>
      <c r="I918" s="44">
        <v>7.38</v>
      </c>
      <c r="J918" s="44">
        <v>12280</v>
      </c>
      <c r="K918" s="44">
        <v>1172</v>
      </c>
      <c r="L918" s="44">
        <v>250</v>
      </c>
      <c r="M918" s="27">
        <v>1896.7553015181375</v>
      </c>
      <c r="N918" s="27">
        <v>24592.6</v>
      </c>
      <c r="O918" s="27">
        <v>42421.33</v>
      </c>
      <c r="P918" s="51">
        <f t="shared" si="14"/>
        <v>219226.70960000082</v>
      </c>
      <c r="Q918" s="51">
        <f>ABS(Table_7[[#This Row],[列1]]-Table_7[[#This Row],[Listing Price (USD)]])/Table_7[[#This Row],[Listing Price (USD)]]</f>
        <v>5.0152470082578067E-2</v>
      </c>
      <c r="R918" s="51">
        <f>(Table_7[[#This Row],[列2]]+Q1885)/2</f>
        <v>5.80599425884675E-2</v>
      </c>
      <c r="S918" s="71"/>
    </row>
    <row r="919" spans="1:19" hidden="1" x14ac:dyDescent="0.45">
      <c r="A919" s="1" t="s">
        <v>135</v>
      </c>
      <c r="B919" s="2" t="s">
        <v>528</v>
      </c>
      <c r="C919" s="19">
        <v>48</v>
      </c>
      <c r="D919" s="3" t="s">
        <v>460</v>
      </c>
      <c r="E919" s="2" t="s">
        <v>15</v>
      </c>
      <c r="F919" s="55">
        <v>204069</v>
      </c>
      <c r="G919" s="15">
        <v>2007</v>
      </c>
      <c r="H919" s="44">
        <v>15.42</v>
      </c>
      <c r="I919" s="44">
        <v>7.38</v>
      </c>
      <c r="J919" s="44">
        <v>12280</v>
      </c>
      <c r="K919" s="44">
        <v>1172</v>
      </c>
      <c r="L919" s="44">
        <v>250</v>
      </c>
      <c r="M919" s="27">
        <v>1276.9626856482525</v>
      </c>
      <c r="N919" s="27">
        <v>21333.9</v>
      </c>
      <c r="O919" s="27">
        <v>4753.54</v>
      </c>
      <c r="P919" s="51">
        <f t="shared" si="14"/>
        <v>200230.85940000339</v>
      </c>
      <c r="Q919" s="51">
        <f>ABS(Table_7[[#This Row],[列1]]-Table_7[[#This Row],[Listing Price (USD)]])/Table_7[[#This Row],[Listing Price (USD)]]</f>
        <v>1.8808053158473888E-2</v>
      </c>
      <c r="R919" s="51">
        <f>(Table_7[[#This Row],[列2]]+Q1886)/2</f>
        <v>1.1197487819542298E-2</v>
      </c>
      <c r="S919" s="71"/>
    </row>
    <row r="920" spans="1:19" hidden="1" x14ac:dyDescent="0.45">
      <c r="A920" s="1" t="s">
        <v>135</v>
      </c>
      <c r="B920" s="2" t="s">
        <v>528</v>
      </c>
      <c r="C920" s="19">
        <v>48</v>
      </c>
      <c r="D920" s="3" t="s">
        <v>460</v>
      </c>
      <c r="E920" s="2" t="s">
        <v>15</v>
      </c>
      <c r="F920" s="55">
        <v>188285</v>
      </c>
      <c r="G920" s="15">
        <v>2007</v>
      </c>
      <c r="H920" s="44">
        <v>15.42</v>
      </c>
      <c r="I920" s="44">
        <v>7.38</v>
      </c>
      <c r="J920" s="44">
        <v>12280</v>
      </c>
      <c r="K920" s="44">
        <v>1172</v>
      </c>
      <c r="L920" s="44">
        <v>250</v>
      </c>
      <c r="M920" s="27">
        <v>1276.9626856482525</v>
      </c>
      <c r="N920" s="27">
        <v>21333.9</v>
      </c>
      <c r="O920" s="27">
        <v>4753.54</v>
      </c>
      <c r="P920" s="51">
        <f t="shared" si="14"/>
        <v>200230.85940000339</v>
      </c>
      <c r="Q920" s="51">
        <f>ABS(Table_7[[#This Row],[列1]]-Table_7[[#This Row],[Listing Price (USD)]])/Table_7[[#This Row],[Listing Price (USD)]]</f>
        <v>6.3445624452311083E-2</v>
      </c>
      <c r="R920" s="51">
        <f>(Table_7[[#This Row],[列2]]+Q1887)/2</f>
        <v>8.642079420430207E-2</v>
      </c>
      <c r="S920" s="71"/>
    </row>
    <row r="921" spans="1:19" hidden="1" x14ac:dyDescent="0.45">
      <c r="A921" s="1" t="s">
        <v>21</v>
      </c>
      <c r="B921" s="2" t="s">
        <v>52</v>
      </c>
      <c r="C921" s="19">
        <v>50</v>
      </c>
      <c r="D921" s="3" t="s">
        <v>460</v>
      </c>
      <c r="E921" s="2" t="s">
        <v>46</v>
      </c>
      <c r="F921" s="55">
        <v>103249</v>
      </c>
      <c r="G921" s="15">
        <v>2005</v>
      </c>
      <c r="H921" s="45">
        <v>4.46</v>
      </c>
      <c r="I921" s="45">
        <v>1.8</v>
      </c>
      <c r="J921" s="45">
        <v>11000</v>
      </c>
      <c r="K921" s="46">
        <v>1145.2789600000001</v>
      </c>
      <c r="L921" s="45">
        <v>320</v>
      </c>
      <c r="M921" s="27">
        <v>57.472012426685268</v>
      </c>
      <c r="N921" s="27">
        <v>11544.2</v>
      </c>
      <c r="O921" s="27">
        <v>7827.84</v>
      </c>
      <c r="P921" s="51">
        <f t="shared" si="14"/>
        <v>127059.85020000041</v>
      </c>
      <c r="Q921" s="51">
        <f>ABS(Table_7[[#This Row],[列1]]-Table_7[[#This Row],[Listing Price (USD)]])/Table_7[[#This Row],[Listing Price (USD)]]</f>
        <v>0.23061579482610398</v>
      </c>
      <c r="R921" s="51">
        <f>(Table_7[[#This Row],[列2]]+Q1888)/2</f>
        <v>0.1523396609380753</v>
      </c>
      <c r="S921" s="71"/>
    </row>
    <row r="922" spans="1:19" hidden="1" x14ac:dyDescent="0.45">
      <c r="A922" s="1" t="s">
        <v>21</v>
      </c>
      <c r="B922" s="2" t="s">
        <v>52</v>
      </c>
      <c r="C922" s="19">
        <v>50</v>
      </c>
      <c r="D922" s="3" t="s">
        <v>460</v>
      </c>
      <c r="E922" s="2" t="s">
        <v>15</v>
      </c>
      <c r="F922" s="55">
        <v>145744</v>
      </c>
      <c r="G922" s="15">
        <v>2005</v>
      </c>
      <c r="H922" s="45">
        <v>4.46</v>
      </c>
      <c r="I922" s="45">
        <v>1.8</v>
      </c>
      <c r="J922" s="45">
        <v>11000</v>
      </c>
      <c r="K922" s="46">
        <v>1145.2789600000001</v>
      </c>
      <c r="L922" s="45">
        <v>320</v>
      </c>
      <c r="M922" s="27">
        <v>1276.9626856482525</v>
      </c>
      <c r="N922" s="27">
        <v>21333.9</v>
      </c>
      <c r="O922" s="27">
        <v>4753.54</v>
      </c>
      <c r="P922" s="51">
        <f t="shared" si="14"/>
        <v>145229.53340000211</v>
      </c>
      <c r="Q922" s="51">
        <f>ABS(Table_7[[#This Row],[列1]]-Table_7[[#This Row],[Listing Price (USD)]])/Table_7[[#This Row],[Listing Price (USD)]]</f>
        <v>3.5299333077031627E-3</v>
      </c>
      <c r="R922" s="51">
        <f>(Table_7[[#This Row],[列2]]+Q1889)/2</f>
        <v>7.3889076193068989E-2</v>
      </c>
      <c r="S922" s="71"/>
    </row>
    <row r="923" spans="1:19" hidden="1" x14ac:dyDescent="0.45">
      <c r="A923" s="1" t="s">
        <v>150</v>
      </c>
      <c r="B923" s="2" t="s">
        <v>164</v>
      </c>
      <c r="C923" s="19">
        <v>49</v>
      </c>
      <c r="D923" s="3" t="s">
        <v>460</v>
      </c>
      <c r="E923" s="2" t="s">
        <v>46</v>
      </c>
      <c r="F923" s="55">
        <v>182180</v>
      </c>
      <c r="G923" s="15">
        <v>2013</v>
      </c>
      <c r="H923" s="44">
        <v>15.35</v>
      </c>
      <c r="I923" s="44">
        <v>7.32</v>
      </c>
      <c r="J923" s="44">
        <v>14000</v>
      </c>
      <c r="K923" s="44">
        <v>1174</v>
      </c>
      <c r="L923" s="44">
        <v>295</v>
      </c>
      <c r="M923" s="27">
        <v>57.472012426685268</v>
      </c>
      <c r="N923" s="27">
        <v>11544.2</v>
      </c>
      <c r="O923" s="27">
        <v>7827.84</v>
      </c>
      <c r="P923" s="51">
        <f t="shared" si="14"/>
        <v>298858.47419999837</v>
      </c>
      <c r="Q923" s="51">
        <f>ABS(Table_7[[#This Row],[列1]]-Table_7[[#This Row],[Listing Price (USD)]])/Table_7[[#This Row],[Listing Price (USD)]]</f>
        <v>0.64045709847402765</v>
      </c>
      <c r="R923" s="51">
        <f>(Table_7[[#This Row],[列2]]+Q1890)/2</f>
        <v>0.38778053307485177</v>
      </c>
      <c r="S923" s="71"/>
    </row>
    <row r="924" spans="1:19" hidden="1" x14ac:dyDescent="0.45">
      <c r="A924" s="1" t="s">
        <v>150</v>
      </c>
      <c r="B924" s="2" t="s">
        <v>164</v>
      </c>
      <c r="C924" s="19">
        <v>49</v>
      </c>
      <c r="D924" s="3" t="s">
        <v>460</v>
      </c>
      <c r="E924" s="2" t="s">
        <v>46</v>
      </c>
      <c r="F924" s="55">
        <v>151230</v>
      </c>
      <c r="G924" s="15">
        <v>2014</v>
      </c>
      <c r="H924" s="44">
        <v>15.35</v>
      </c>
      <c r="I924" s="44">
        <v>7.32</v>
      </c>
      <c r="J924" s="44">
        <v>14000</v>
      </c>
      <c r="K924" s="44">
        <v>1174</v>
      </c>
      <c r="L924" s="44">
        <v>295</v>
      </c>
      <c r="M924" s="27">
        <v>57.472012426685268</v>
      </c>
      <c r="N924" s="27">
        <v>11544.2</v>
      </c>
      <c r="O924" s="27">
        <v>7827.84</v>
      </c>
      <c r="P924" s="51">
        <f t="shared" si="14"/>
        <v>311806.17719999998</v>
      </c>
      <c r="Q924" s="51">
        <f>ABS(Table_7[[#This Row],[列1]]-Table_7[[#This Row],[Listing Price (USD)]])/Table_7[[#This Row],[Listing Price (USD)]]</f>
        <v>1.061801079150962</v>
      </c>
      <c r="R924" s="51">
        <f>(Table_7[[#This Row],[列2]]+Q1891)/2</f>
        <v>0.61942532149730534</v>
      </c>
      <c r="S924" s="71"/>
    </row>
    <row r="925" spans="1:19" hidden="1" x14ac:dyDescent="0.45">
      <c r="A925" s="1" t="s">
        <v>197</v>
      </c>
      <c r="B925" s="3" t="s">
        <v>335</v>
      </c>
      <c r="C925" s="19">
        <v>49</v>
      </c>
      <c r="D925" s="3" t="s">
        <v>459</v>
      </c>
      <c r="E925" s="2" t="s">
        <v>516</v>
      </c>
      <c r="F925" s="55">
        <v>199900</v>
      </c>
      <c r="G925" s="15">
        <v>2008</v>
      </c>
      <c r="H925" s="45">
        <v>14.73</v>
      </c>
      <c r="I925" s="45">
        <v>7.05</v>
      </c>
      <c r="J925" s="45">
        <v>12600</v>
      </c>
      <c r="K925" s="45">
        <v>994</v>
      </c>
      <c r="L925" s="45">
        <v>238</v>
      </c>
      <c r="M925" s="27">
        <v>340.59109999999998</v>
      </c>
      <c r="N925" s="27">
        <v>40726</v>
      </c>
      <c r="O925" s="27">
        <v>10470.06</v>
      </c>
      <c r="P925" s="51">
        <f t="shared" si="14"/>
        <v>256446.77999999671</v>
      </c>
      <c r="Q925" s="51">
        <f>ABS(Table_7[[#This Row],[列1]]-Table_7[[#This Row],[Listing Price (USD)]])/Table_7[[#This Row],[Listing Price (USD)]]</f>
        <v>0.28287533766881795</v>
      </c>
      <c r="R925" s="51">
        <f>(Table_7[[#This Row],[列2]]+Q1892)/2</f>
        <v>0.24344836942658882</v>
      </c>
      <c r="S925" s="71"/>
    </row>
    <row r="926" spans="1:19" hidden="1" x14ac:dyDescent="0.45">
      <c r="A926" s="1" t="s">
        <v>108</v>
      </c>
      <c r="B926" s="2" t="s">
        <v>109</v>
      </c>
      <c r="C926" s="19">
        <v>49</v>
      </c>
      <c r="D926" s="3" t="s">
        <v>460</v>
      </c>
      <c r="E926" s="2" t="s">
        <v>480</v>
      </c>
      <c r="F926" s="55">
        <v>848957</v>
      </c>
      <c r="G926" s="15">
        <v>2009</v>
      </c>
      <c r="H926" s="44">
        <v>14.44</v>
      </c>
      <c r="I926" s="44">
        <v>6.89</v>
      </c>
      <c r="J926" s="44">
        <v>17000</v>
      </c>
      <c r="K926" s="44">
        <v>1127</v>
      </c>
      <c r="L926" s="44">
        <v>710</v>
      </c>
      <c r="M926" s="27">
        <v>909.79346666148103</v>
      </c>
      <c r="N926" s="27">
        <v>36186.300000000003</v>
      </c>
      <c r="O926" s="27">
        <v>19565.62</v>
      </c>
      <c r="P926" s="51">
        <f t="shared" si="14"/>
        <v>361020.39979999809</v>
      </c>
      <c r="Q926" s="51">
        <f>ABS(Table_7[[#This Row],[列1]]-Table_7[[#This Row],[Listing Price (USD)]])/Table_7[[#This Row],[Listing Price (USD)]]</f>
        <v>0.57474830904274532</v>
      </c>
      <c r="R926" s="51">
        <f>(Table_7[[#This Row],[列2]]+Q1893)/2</f>
        <v>0.47995948824378287</v>
      </c>
      <c r="S926" s="71"/>
    </row>
    <row r="927" spans="1:19" hidden="1" x14ac:dyDescent="0.45">
      <c r="A927" s="1" t="s">
        <v>108</v>
      </c>
      <c r="B927" s="2" t="s">
        <v>109</v>
      </c>
      <c r="C927" s="19">
        <v>49</v>
      </c>
      <c r="D927" s="3" t="s">
        <v>460</v>
      </c>
      <c r="E927" s="2" t="s">
        <v>480</v>
      </c>
      <c r="F927" s="55">
        <v>807805</v>
      </c>
      <c r="G927" s="15">
        <v>2014</v>
      </c>
      <c r="H927" s="44">
        <v>14.44</v>
      </c>
      <c r="I927" s="44">
        <v>6.89</v>
      </c>
      <c r="J927" s="44">
        <v>17000</v>
      </c>
      <c r="K927" s="44">
        <v>1127</v>
      </c>
      <c r="L927" s="44">
        <v>710</v>
      </c>
      <c r="M927" s="27">
        <v>909.79346666148103</v>
      </c>
      <c r="N927" s="27">
        <v>36186.300000000003</v>
      </c>
      <c r="O927" s="27">
        <v>19565.62</v>
      </c>
      <c r="P927" s="51">
        <f t="shared" si="14"/>
        <v>425758.91479999869</v>
      </c>
      <c r="Q927" s="51">
        <f>ABS(Table_7[[#This Row],[列1]]-Table_7[[#This Row],[Listing Price (USD)]])/Table_7[[#This Row],[Listing Price (USD)]]</f>
        <v>0.47294345194694426</v>
      </c>
      <c r="R927" s="51">
        <f>(Table_7[[#This Row],[列2]]+Q1894)/2</f>
        <v>0.47754116229519744</v>
      </c>
      <c r="S927" s="71"/>
    </row>
    <row r="928" spans="1:19" hidden="1" x14ac:dyDescent="0.45">
      <c r="A928" s="1" t="s">
        <v>189</v>
      </c>
      <c r="B928" s="3" t="s">
        <v>329</v>
      </c>
      <c r="C928" s="19">
        <v>50</v>
      </c>
      <c r="D928" s="3" t="s">
        <v>459</v>
      </c>
      <c r="E928" s="2" t="s">
        <v>319</v>
      </c>
      <c r="F928" s="55">
        <v>250000</v>
      </c>
      <c r="G928" s="15">
        <v>2010</v>
      </c>
      <c r="H928" s="45">
        <v>14.75</v>
      </c>
      <c r="I928" s="45">
        <v>5.5</v>
      </c>
      <c r="J928" s="45">
        <v>16758</v>
      </c>
      <c r="K928" s="45">
        <v>1013</v>
      </c>
      <c r="L928" s="45">
        <v>613</v>
      </c>
      <c r="M928" s="27">
        <v>1116.7267999999999</v>
      </c>
      <c r="N928" s="27">
        <v>44269</v>
      </c>
      <c r="O928" s="27">
        <v>61343.7</v>
      </c>
      <c r="P928" s="51">
        <f t="shared" si="14"/>
        <v>383466.7559999965</v>
      </c>
      <c r="Q928" s="51">
        <f>ABS(Table_7[[#This Row],[列1]]-Table_7[[#This Row],[Listing Price (USD)]])/Table_7[[#This Row],[Listing Price (USD)]]</f>
        <v>0.53386702399998598</v>
      </c>
      <c r="R928" s="51">
        <f>(Table_7[[#This Row],[列2]]+Q1895)/2</f>
        <v>0.38498448790567485</v>
      </c>
      <c r="S928" s="71"/>
    </row>
    <row r="929" spans="1:19" hidden="1" x14ac:dyDescent="0.45">
      <c r="A929" s="1" t="s">
        <v>189</v>
      </c>
      <c r="B929" s="3" t="s">
        <v>329</v>
      </c>
      <c r="C929" s="19">
        <v>50</v>
      </c>
      <c r="D929" s="3" t="s">
        <v>459</v>
      </c>
      <c r="E929" s="2" t="s">
        <v>479</v>
      </c>
      <c r="F929" s="55">
        <v>277500</v>
      </c>
      <c r="G929" s="15">
        <v>2011</v>
      </c>
      <c r="H929" s="45">
        <v>14.75</v>
      </c>
      <c r="I929" s="45">
        <v>5.5</v>
      </c>
      <c r="J929" s="45">
        <v>16758</v>
      </c>
      <c r="K929" s="45">
        <v>1013</v>
      </c>
      <c r="L929" s="45">
        <v>613</v>
      </c>
      <c r="M929" s="27">
        <v>41.0931</v>
      </c>
      <c r="N929" s="27">
        <v>43658</v>
      </c>
      <c r="O929" s="27">
        <v>15144.94</v>
      </c>
      <c r="P929" s="51">
        <f t="shared" si="14"/>
        <v>395280.44299999921</v>
      </c>
      <c r="Q929" s="51">
        <f>ABS(Table_7[[#This Row],[列1]]-Table_7[[#This Row],[Listing Price (USD)]])/Table_7[[#This Row],[Listing Price (USD)]]</f>
        <v>0.42443402882882597</v>
      </c>
      <c r="R929" s="51">
        <f>(Table_7[[#This Row],[列2]]+Q1896)/2</f>
        <v>0.40271056658093513</v>
      </c>
      <c r="S929" s="71"/>
    </row>
    <row r="930" spans="1:19" hidden="1" x14ac:dyDescent="0.45">
      <c r="A930" s="1" t="s">
        <v>189</v>
      </c>
      <c r="B930" s="3" t="s">
        <v>329</v>
      </c>
      <c r="C930" s="19">
        <v>50</v>
      </c>
      <c r="D930" s="3" t="s">
        <v>459</v>
      </c>
      <c r="E930" s="2" t="s">
        <v>515</v>
      </c>
      <c r="F930" s="55">
        <v>340000</v>
      </c>
      <c r="G930" s="15">
        <v>2013</v>
      </c>
      <c r="H930" s="45">
        <v>14.75</v>
      </c>
      <c r="I930" s="45">
        <v>5.5</v>
      </c>
      <c r="J930" s="45">
        <v>16758</v>
      </c>
      <c r="K930" s="45">
        <v>1013</v>
      </c>
      <c r="L930" s="45">
        <v>613</v>
      </c>
      <c r="M930" s="27">
        <v>556.99260000000004</v>
      </c>
      <c r="N930" s="27">
        <v>42831</v>
      </c>
      <c r="O930" s="27">
        <v>17471.759999999998</v>
      </c>
      <c r="P930" s="51">
        <f t="shared" si="14"/>
        <v>419640.93699999823</v>
      </c>
      <c r="Q930" s="51">
        <f>ABS(Table_7[[#This Row],[列1]]-Table_7[[#This Row],[Listing Price (USD)]])/Table_7[[#This Row],[Listing Price (USD)]]</f>
        <v>0.23423804999999479</v>
      </c>
      <c r="R930" s="51">
        <f>(Table_7[[#This Row],[列2]]+Q1897)/2</f>
        <v>0.36034162057257396</v>
      </c>
      <c r="S930" s="71"/>
    </row>
    <row r="931" spans="1:19" hidden="1" x14ac:dyDescent="0.45">
      <c r="A931" s="1" t="s">
        <v>21</v>
      </c>
      <c r="B931" s="2" t="s">
        <v>53</v>
      </c>
      <c r="C931" s="19">
        <v>49</v>
      </c>
      <c r="D931" s="3" t="s">
        <v>460</v>
      </c>
      <c r="E931" s="2" t="s">
        <v>46</v>
      </c>
      <c r="F931" s="55">
        <v>103249</v>
      </c>
      <c r="G931" s="15">
        <v>2005</v>
      </c>
      <c r="H931" s="45">
        <v>4.7</v>
      </c>
      <c r="I931" s="45">
        <v>1.9</v>
      </c>
      <c r="J931" s="45">
        <v>12600</v>
      </c>
      <c r="K931" s="46">
        <v>1255.0707399999999</v>
      </c>
      <c r="L931" s="45">
        <v>299</v>
      </c>
      <c r="M931" s="27">
        <v>57.472012426685268</v>
      </c>
      <c r="N931" s="27">
        <v>11544.2</v>
      </c>
      <c r="O931" s="27">
        <v>7827.84</v>
      </c>
      <c r="P931" s="51">
        <f t="shared" si="14"/>
        <v>163442.2501999989</v>
      </c>
      <c r="Q931" s="51">
        <f>ABS(Table_7[[#This Row],[列1]]-Table_7[[#This Row],[Listing Price (USD)]])/Table_7[[#This Row],[Listing Price (USD)]]</f>
        <v>0.58299112049510315</v>
      </c>
      <c r="R931" s="51">
        <f>(Table_7[[#This Row],[列2]]+Q1898)/2</f>
        <v>0.36807524894456267</v>
      </c>
      <c r="S931" s="71"/>
    </row>
    <row r="932" spans="1:19" hidden="1" x14ac:dyDescent="0.45">
      <c r="A932" s="1" t="s">
        <v>21</v>
      </c>
      <c r="B932" s="2" t="s">
        <v>53</v>
      </c>
      <c r="C932" s="19">
        <v>49</v>
      </c>
      <c r="D932" s="3" t="s">
        <v>460</v>
      </c>
      <c r="E932" s="2" t="s">
        <v>46</v>
      </c>
      <c r="F932" s="55">
        <v>173094</v>
      </c>
      <c r="G932" s="15">
        <v>2006</v>
      </c>
      <c r="H932" s="45">
        <v>4.7</v>
      </c>
      <c r="I932" s="45">
        <v>1.9</v>
      </c>
      <c r="J932" s="45">
        <v>12600</v>
      </c>
      <c r="K932" s="46">
        <v>1255.0707399999999</v>
      </c>
      <c r="L932" s="45">
        <v>299</v>
      </c>
      <c r="M932" s="27">
        <v>57.472012426685268</v>
      </c>
      <c r="N932" s="27">
        <v>11544.2</v>
      </c>
      <c r="O932" s="27">
        <v>7827.84</v>
      </c>
      <c r="P932" s="51">
        <f t="shared" si="14"/>
        <v>176389.95319999679</v>
      </c>
      <c r="Q932" s="51">
        <f>ABS(Table_7[[#This Row],[列1]]-Table_7[[#This Row],[Listing Price (USD)]])/Table_7[[#This Row],[Listing Price (USD)]]</f>
        <v>1.9041406403438522E-2</v>
      </c>
      <c r="R932" s="51">
        <f>(Table_7[[#This Row],[列2]]+Q1899)/2</f>
        <v>2.2535045263644821E-2</v>
      </c>
      <c r="S932" s="71"/>
    </row>
    <row r="933" spans="1:19" hidden="1" x14ac:dyDescent="0.45">
      <c r="A933" s="1" t="s">
        <v>21</v>
      </c>
      <c r="B933" s="2" t="s">
        <v>53</v>
      </c>
      <c r="C933" s="19">
        <v>49</v>
      </c>
      <c r="D933" s="3" t="s">
        <v>460</v>
      </c>
      <c r="E933" s="2" t="s">
        <v>46</v>
      </c>
      <c r="F933" s="55">
        <v>127543</v>
      </c>
      <c r="G933" s="15">
        <v>2006</v>
      </c>
      <c r="H933" s="45">
        <v>4.7</v>
      </c>
      <c r="I933" s="45">
        <v>1.9</v>
      </c>
      <c r="J933" s="45">
        <v>12600</v>
      </c>
      <c r="K933" s="46">
        <v>1255.0707399999999</v>
      </c>
      <c r="L933" s="45">
        <v>299</v>
      </c>
      <c r="M933" s="27">
        <v>57.472012426685268</v>
      </c>
      <c r="N933" s="27">
        <v>11544.2</v>
      </c>
      <c r="O933" s="27">
        <v>7827.84</v>
      </c>
      <c r="P933" s="51">
        <f t="shared" si="14"/>
        <v>176389.95319999679</v>
      </c>
      <c r="Q933" s="51">
        <f>ABS(Table_7[[#This Row],[列1]]-Table_7[[#This Row],[Listing Price (USD)]])/Table_7[[#This Row],[Listing Price (USD)]]</f>
        <v>0.38298419513416487</v>
      </c>
      <c r="R933" s="51">
        <f>(Table_7[[#This Row],[列2]]+Q1900)/2</f>
        <v>0.32412823633062515</v>
      </c>
      <c r="S933" s="71"/>
    </row>
    <row r="934" spans="1:19" hidden="1" x14ac:dyDescent="0.45">
      <c r="A934" s="1" t="s">
        <v>21</v>
      </c>
      <c r="B934" s="2" t="s">
        <v>53</v>
      </c>
      <c r="C934" s="19">
        <v>49</v>
      </c>
      <c r="D934" s="3" t="s">
        <v>460</v>
      </c>
      <c r="E934" s="2" t="s">
        <v>46</v>
      </c>
      <c r="F934" s="55">
        <v>180382</v>
      </c>
      <c r="G934" s="15">
        <v>2007</v>
      </c>
      <c r="H934" s="45">
        <v>4.7</v>
      </c>
      <c r="I934" s="45">
        <v>1.9</v>
      </c>
      <c r="J934" s="45">
        <v>12600</v>
      </c>
      <c r="K934" s="46">
        <v>1255.0707399999999</v>
      </c>
      <c r="L934" s="45">
        <v>299</v>
      </c>
      <c r="M934" s="27">
        <v>57.472012426685268</v>
      </c>
      <c r="N934" s="27">
        <v>11544.2</v>
      </c>
      <c r="O934" s="27">
        <v>7827.84</v>
      </c>
      <c r="P934" s="51">
        <f t="shared" si="14"/>
        <v>189337.6561999984</v>
      </c>
      <c r="Q934" s="51">
        <f>ABS(Table_7[[#This Row],[列1]]-Table_7[[#This Row],[Listing Price (USD)]])/Table_7[[#This Row],[Listing Price (USD)]]</f>
        <v>4.9648280870587959E-2</v>
      </c>
      <c r="R934" s="51">
        <f>(Table_7[[#This Row],[列2]]+Q1901)/2</f>
        <v>5.1118876593442469E-2</v>
      </c>
      <c r="S934" s="71"/>
    </row>
    <row r="935" spans="1:19" hidden="1" x14ac:dyDescent="0.45">
      <c r="A935" s="1" t="s">
        <v>21</v>
      </c>
      <c r="B935" s="2" t="s">
        <v>53</v>
      </c>
      <c r="C935" s="19">
        <v>49</v>
      </c>
      <c r="D935" s="3" t="s">
        <v>460</v>
      </c>
      <c r="E935" s="2" t="s">
        <v>46</v>
      </c>
      <c r="F935" s="55">
        <v>173094</v>
      </c>
      <c r="G935" s="15">
        <v>2007</v>
      </c>
      <c r="H935" s="45">
        <v>4.7</v>
      </c>
      <c r="I935" s="45">
        <v>1.9</v>
      </c>
      <c r="J935" s="45">
        <v>12600</v>
      </c>
      <c r="K935" s="46">
        <v>1255.0707399999999</v>
      </c>
      <c r="L935" s="45">
        <v>299</v>
      </c>
      <c r="M935" s="27">
        <v>57.472012426685268</v>
      </c>
      <c r="N935" s="27">
        <v>11544.2</v>
      </c>
      <c r="O935" s="27">
        <v>7827.84</v>
      </c>
      <c r="P935" s="51">
        <f t="shared" si="14"/>
        <v>189337.6561999984</v>
      </c>
      <c r="Q935" s="51">
        <f>ABS(Table_7[[#This Row],[列1]]-Table_7[[#This Row],[Listing Price (USD)]])/Table_7[[#This Row],[Listing Price (USD)]]</f>
        <v>9.3842976648516971E-2</v>
      </c>
      <c r="R935" s="51">
        <f>(Table_7[[#This Row],[列2]]+Q1902)/2</f>
        <v>8.3218662516980096E-2</v>
      </c>
      <c r="S935" s="71"/>
    </row>
    <row r="936" spans="1:19" hidden="1" x14ac:dyDescent="0.45">
      <c r="A936" s="1" t="s">
        <v>21</v>
      </c>
      <c r="B936" s="2" t="s">
        <v>53</v>
      </c>
      <c r="C936" s="19">
        <v>49</v>
      </c>
      <c r="D936" s="3" t="s">
        <v>460</v>
      </c>
      <c r="E936" s="2" t="s">
        <v>46</v>
      </c>
      <c r="F936" s="55">
        <v>108108</v>
      </c>
      <c r="G936" s="15">
        <v>2007</v>
      </c>
      <c r="H936" s="45">
        <v>4.7</v>
      </c>
      <c r="I936" s="45">
        <v>1.9</v>
      </c>
      <c r="J936" s="45">
        <v>12600</v>
      </c>
      <c r="K936" s="46">
        <v>1255.0707399999999</v>
      </c>
      <c r="L936" s="45">
        <v>299</v>
      </c>
      <c r="M936" s="27">
        <v>57.472012426685268</v>
      </c>
      <c r="N936" s="27">
        <v>11544.2</v>
      </c>
      <c r="O936" s="27">
        <v>7827.84</v>
      </c>
      <c r="P936" s="51">
        <f t="shared" si="14"/>
        <v>189337.6561999984</v>
      </c>
      <c r="Q936" s="51">
        <f>ABS(Table_7[[#This Row],[列1]]-Table_7[[#This Row],[Listing Price (USD)]])/Table_7[[#This Row],[Listing Price (USD)]]</f>
        <v>0.75137507122505642</v>
      </c>
      <c r="R936" s="51">
        <f>(Table_7[[#This Row],[列2]]+Q1903)/2</f>
        <v>0.41505679809466078</v>
      </c>
      <c r="S936" s="71"/>
    </row>
    <row r="937" spans="1:19" hidden="1" x14ac:dyDescent="0.45">
      <c r="A937" s="1" t="s">
        <v>21</v>
      </c>
      <c r="B937" s="2" t="s">
        <v>53</v>
      </c>
      <c r="C937" s="19">
        <v>49</v>
      </c>
      <c r="D937" s="3" t="s">
        <v>460</v>
      </c>
      <c r="E937" s="2" t="s">
        <v>46</v>
      </c>
      <c r="F937" s="55">
        <v>107486</v>
      </c>
      <c r="G937" s="15">
        <v>2007</v>
      </c>
      <c r="H937" s="45">
        <v>4.7</v>
      </c>
      <c r="I937" s="45">
        <v>1.9</v>
      </c>
      <c r="J937" s="45">
        <v>12600</v>
      </c>
      <c r="K937" s="46">
        <v>1255.0707399999999</v>
      </c>
      <c r="L937" s="45">
        <v>299</v>
      </c>
      <c r="M937" s="27">
        <v>57.472012426685268</v>
      </c>
      <c r="N937" s="27">
        <v>11544.2</v>
      </c>
      <c r="O937" s="27">
        <v>7827.84</v>
      </c>
      <c r="P937" s="51">
        <f t="shared" si="14"/>
        <v>189337.6561999984</v>
      </c>
      <c r="Q937" s="51">
        <f>ABS(Table_7[[#This Row],[列1]]-Table_7[[#This Row],[Listing Price (USD)]])/Table_7[[#This Row],[Listing Price (USD)]]</f>
        <v>0.7615099287348901</v>
      </c>
      <c r="R937" s="51">
        <f>(Table_7[[#This Row],[列2]]+Q1904)/2</f>
        <v>0.48640795284035387</v>
      </c>
      <c r="S937" s="71"/>
    </row>
    <row r="938" spans="1:19" hidden="1" x14ac:dyDescent="0.45">
      <c r="A938" s="1" t="s">
        <v>21</v>
      </c>
      <c r="B938" s="2" t="s">
        <v>53</v>
      </c>
      <c r="C938" s="19">
        <v>49</v>
      </c>
      <c r="D938" s="3" t="s">
        <v>460</v>
      </c>
      <c r="E938" s="2" t="s">
        <v>46</v>
      </c>
      <c r="F938" s="55">
        <v>94746</v>
      </c>
      <c r="G938" s="15">
        <v>2007</v>
      </c>
      <c r="H938" s="45">
        <v>4.7</v>
      </c>
      <c r="I938" s="45">
        <v>1.9</v>
      </c>
      <c r="J938" s="45">
        <v>12600</v>
      </c>
      <c r="K938" s="46">
        <v>1255.0707399999999</v>
      </c>
      <c r="L938" s="45">
        <v>299</v>
      </c>
      <c r="M938" s="27">
        <v>57.472012426685268</v>
      </c>
      <c r="N938" s="27">
        <v>11544.2</v>
      </c>
      <c r="O938" s="27">
        <v>7827.84</v>
      </c>
      <c r="P938" s="51">
        <f t="shared" si="14"/>
        <v>189337.6561999984</v>
      </c>
      <c r="Q938" s="51">
        <f>ABS(Table_7[[#This Row],[列1]]-Table_7[[#This Row],[Listing Price (USD)]])/Table_7[[#This Row],[Listing Price (USD)]]</f>
        <v>0.99837097291704557</v>
      </c>
      <c r="R938" s="51">
        <f>(Table_7[[#This Row],[列2]]+Q1905)/2</f>
        <v>0.58241155692442659</v>
      </c>
      <c r="S938" s="71"/>
    </row>
    <row r="939" spans="1:19" hidden="1" x14ac:dyDescent="0.45">
      <c r="A939" s="1" t="s">
        <v>21</v>
      </c>
      <c r="B939" s="2" t="s">
        <v>53</v>
      </c>
      <c r="C939" s="19">
        <v>49</v>
      </c>
      <c r="D939" s="3" t="s">
        <v>460</v>
      </c>
      <c r="E939" s="2" t="s">
        <v>46</v>
      </c>
      <c r="F939" s="55">
        <v>226535</v>
      </c>
      <c r="G939" s="15">
        <v>2008</v>
      </c>
      <c r="H939" s="45">
        <v>4.7</v>
      </c>
      <c r="I939" s="45">
        <v>1.9</v>
      </c>
      <c r="J939" s="45">
        <v>12600</v>
      </c>
      <c r="K939" s="46">
        <v>1255.0707399999999</v>
      </c>
      <c r="L939" s="45">
        <v>299</v>
      </c>
      <c r="M939" s="27">
        <v>57.472012426685268</v>
      </c>
      <c r="N939" s="27">
        <v>11544.2</v>
      </c>
      <c r="O939" s="27">
        <v>7827.84</v>
      </c>
      <c r="P939" s="51">
        <f t="shared" si="14"/>
        <v>202285.35919999628</v>
      </c>
      <c r="Q939" s="51">
        <f>ABS(Table_7[[#This Row],[列1]]-Table_7[[#This Row],[Listing Price (USD)]])/Table_7[[#This Row],[Listing Price (USD)]]</f>
        <v>0.10704589048051612</v>
      </c>
      <c r="R939" s="51">
        <f>(Table_7[[#This Row],[列2]]+Q1906)/2</f>
        <v>0.13697711350790026</v>
      </c>
      <c r="S939" s="71"/>
    </row>
    <row r="940" spans="1:19" hidden="1" x14ac:dyDescent="0.45">
      <c r="A940" s="1" t="s">
        <v>21</v>
      </c>
      <c r="B940" s="2" t="s">
        <v>53</v>
      </c>
      <c r="C940" s="19">
        <v>49</v>
      </c>
      <c r="D940" s="3" t="s">
        <v>460</v>
      </c>
      <c r="E940" s="2" t="s">
        <v>46</v>
      </c>
      <c r="F940" s="55">
        <v>103249</v>
      </c>
      <c r="G940" s="15">
        <v>2008</v>
      </c>
      <c r="H940" s="45">
        <v>4.7</v>
      </c>
      <c r="I940" s="45">
        <v>1.9</v>
      </c>
      <c r="J940" s="45">
        <v>12600</v>
      </c>
      <c r="K940" s="46">
        <v>1255.0707399999999</v>
      </c>
      <c r="L940" s="45">
        <v>299</v>
      </c>
      <c r="M940" s="27">
        <v>57.472012426685268</v>
      </c>
      <c r="N940" s="27">
        <v>11544.2</v>
      </c>
      <c r="O940" s="27">
        <v>7827.84</v>
      </c>
      <c r="P940" s="51">
        <f t="shared" si="14"/>
        <v>202285.35919999628</v>
      </c>
      <c r="Q940" s="51">
        <f>ABS(Table_7[[#This Row],[列1]]-Table_7[[#This Row],[Listing Price (USD)]])/Table_7[[#This Row],[Listing Price (USD)]]</f>
        <v>0.95919920967753958</v>
      </c>
      <c r="R940" s="51">
        <f>(Table_7[[#This Row],[列2]]+Q1907)/2</f>
        <v>0.53417146526038184</v>
      </c>
      <c r="S940" s="71"/>
    </row>
    <row r="941" spans="1:19" hidden="1" x14ac:dyDescent="0.45">
      <c r="A941" s="1" t="s">
        <v>21</v>
      </c>
      <c r="B941" s="2" t="s">
        <v>53</v>
      </c>
      <c r="C941" s="19">
        <v>49</v>
      </c>
      <c r="D941" s="3" t="s">
        <v>460</v>
      </c>
      <c r="E941" s="2" t="s">
        <v>46</v>
      </c>
      <c r="F941" s="55">
        <v>165351</v>
      </c>
      <c r="G941" s="15">
        <v>2009</v>
      </c>
      <c r="H941" s="45">
        <v>4.7</v>
      </c>
      <c r="I941" s="45">
        <v>1.9</v>
      </c>
      <c r="J941" s="45">
        <v>12600</v>
      </c>
      <c r="K941" s="46">
        <v>1255.0707399999999</v>
      </c>
      <c r="L941" s="45">
        <v>299</v>
      </c>
      <c r="M941" s="27">
        <v>57.472012426685268</v>
      </c>
      <c r="N941" s="27">
        <v>11544.2</v>
      </c>
      <c r="O941" s="27">
        <v>7827.84</v>
      </c>
      <c r="P941" s="51">
        <f t="shared" si="14"/>
        <v>215233.06219999789</v>
      </c>
      <c r="Q941" s="51">
        <f>ABS(Table_7[[#This Row],[列1]]-Table_7[[#This Row],[Listing Price (USD)]])/Table_7[[#This Row],[Listing Price (USD)]]</f>
        <v>0.30167378606720185</v>
      </c>
      <c r="R941" s="51">
        <f>(Table_7[[#This Row],[列2]]+Q1908)/2</f>
        <v>0.19208503341069094</v>
      </c>
      <c r="S941" s="71"/>
    </row>
    <row r="942" spans="1:19" hidden="1" x14ac:dyDescent="0.45">
      <c r="A942" s="1" t="s">
        <v>21</v>
      </c>
      <c r="B942" s="2" t="s">
        <v>53</v>
      </c>
      <c r="C942" s="19">
        <v>49</v>
      </c>
      <c r="D942" s="3" t="s">
        <v>460</v>
      </c>
      <c r="E942" s="2" t="s">
        <v>46</v>
      </c>
      <c r="F942" s="55">
        <v>230671</v>
      </c>
      <c r="G942" s="15">
        <v>2011</v>
      </c>
      <c r="H942" s="45">
        <v>4.7</v>
      </c>
      <c r="I942" s="45">
        <v>1.9</v>
      </c>
      <c r="J942" s="45">
        <v>12600</v>
      </c>
      <c r="K942" s="46">
        <v>1255.0707399999999</v>
      </c>
      <c r="L942" s="45">
        <v>299</v>
      </c>
      <c r="M942" s="27">
        <v>57.472012426685268</v>
      </c>
      <c r="N942" s="27">
        <v>11544.2</v>
      </c>
      <c r="O942" s="27">
        <v>7827.84</v>
      </c>
      <c r="P942" s="51">
        <f t="shared" si="14"/>
        <v>241128.46819999738</v>
      </c>
      <c r="Q942" s="51">
        <f>ABS(Table_7[[#This Row],[列1]]-Table_7[[#This Row],[Listing Price (USD)]])/Table_7[[#This Row],[Listing Price (USD)]]</f>
        <v>4.5334993128730461E-2</v>
      </c>
      <c r="R942" s="51">
        <f>(Table_7[[#This Row],[列2]]+Q1909)/2</f>
        <v>9.0537055367564095E-2</v>
      </c>
      <c r="S942" s="71"/>
    </row>
    <row r="943" spans="1:19" hidden="1" x14ac:dyDescent="0.45">
      <c r="A943" s="1" t="s">
        <v>21</v>
      </c>
      <c r="B943" s="2" t="s">
        <v>53</v>
      </c>
      <c r="C943" s="19">
        <v>49</v>
      </c>
      <c r="D943" s="3" t="s">
        <v>460</v>
      </c>
      <c r="E943" s="2" t="s">
        <v>46</v>
      </c>
      <c r="F943" s="55">
        <v>202854</v>
      </c>
      <c r="G943" s="15">
        <v>2011</v>
      </c>
      <c r="H943" s="45">
        <v>4.7</v>
      </c>
      <c r="I943" s="45">
        <v>1.9</v>
      </c>
      <c r="J943" s="45">
        <v>12600</v>
      </c>
      <c r="K943" s="46">
        <v>1255.0707399999999</v>
      </c>
      <c r="L943" s="45">
        <v>299</v>
      </c>
      <c r="M943" s="27">
        <v>57.472012426685268</v>
      </c>
      <c r="N943" s="27">
        <v>11544.2</v>
      </c>
      <c r="O943" s="27">
        <v>7827.84</v>
      </c>
      <c r="P943" s="51">
        <f t="shared" si="14"/>
        <v>241128.46819999738</v>
      </c>
      <c r="Q943" s="51">
        <f>ABS(Table_7[[#This Row],[列1]]-Table_7[[#This Row],[Listing Price (USD)]])/Table_7[[#This Row],[Listing Price (USD)]]</f>
        <v>0.18867987912487497</v>
      </c>
      <c r="R943" s="51">
        <f>(Table_7[[#This Row],[列2]]+Q1910)/2</f>
        <v>0.14414377505481663</v>
      </c>
      <c r="S943" s="71"/>
    </row>
    <row r="944" spans="1:19" hidden="1" x14ac:dyDescent="0.45">
      <c r="A944" s="1" t="s">
        <v>21</v>
      </c>
      <c r="B944" s="2" t="s">
        <v>53</v>
      </c>
      <c r="C944" s="19">
        <v>49</v>
      </c>
      <c r="D944" s="3" t="s">
        <v>460</v>
      </c>
      <c r="E944" s="2" t="s">
        <v>46</v>
      </c>
      <c r="F944" s="55">
        <v>144549</v>
      </c>
      <c r="G944" s="15">
        <v>2012</v>
      </c>
      <c r="H944" s="45">
        <v>4.7</v>
      </c>
      <c r="I944" s="45">
        <v>1.9</v>
      </c>
      <c r="J944" s="45">
        <v>12600</v>
      </c>
      <c r="K944" s="46">
        <v>1255.0707399999999</v>
      </c>
      <c r="L944" s="45">
        <v>299</v>
      </c>
      <c r="M944" s="27">
        <v>57.472012426685268</v>
      </c>
      <c r="N944" s="27">
        <v>11544.2</v>
      </c>
      <c r="O944" s="27">
        <v>7827.84</v>
      </c>
      <c r="P944" s="51">
        <f t="shared" si="14"/>
        <v>254076.17119999899</v>
      </c>
      <c r="Q944" s="51">
        <f>ABS(Table_7[[#This Row],[列1]]-Table_7[[#This Row],[Listing Price (USD)]])/Table_7[[#This Row],[Listing Price (USD)]]</f>
        <v>0.75771656116610275</v>
      </c>
      <c r="R944" s="51">
        <f>(Table_7[[#This Row],[列2]]+Q1911)/2</f>
        <v>0.40632617452245123</v>
      </c>
      <c r="S944" s="71"/>
    </row>
    <row r="945" spans="1:19" hidden="1" x14ac:dyDescent="0.45">
      <c r="A945" s="1" t="s">
        <v>21</v>
      </c>
      <c r="B945" s="2" t="s">
        <v>53</v>
      </c>
      <c r="C945" s="19">
        <v>49</v>
      </c>
      <c r="D945" s="3" t="s">
        <v>460</v>
      </c>
      <c r="E945" s="2" t="s">
        <v>25</v>
      </c>
      <c r="F945" s="55">
        <v>109323</v>
      </c>
      <c r="G945" s="15">
        <v>2005</v>
      </c>
      <c r="H945" s="45">
        <v>4.7</v>
      </c>
      <c r="I945" s="45">
        <v>1.9</v>
      </c>
      <c r="J945" s="45">
        <v>12600</v>
      </c>
      <c r="K945" s="46">
        <v>1255.0707399999999</v>
      </c>
      <c r="L945" s="45">
        <v>299</v>
      </c>
      <c r="M945" s="27">
        <v>188.92599593680674</v>
      </c>
      <c r="N945" s="27">
        <v>16779.7</v>
      </c>
      <c r="O945" s="27">
        <v>1073.48</v>
      </c>
      <c r="P945" s="51">
        <f t="shared" si="14"/>
        <v>173159.33819999843</v>
      </c>
      <c r="Q945" s="51">
        <f>ABS(Table_7[[#This Row],[列1]]-Table_7[[#This Row],[Listing Price (USD)]])/Table_7[[#This Row],[Listing Price (USD)]]</f>
        <v>0.58392413490297945</v>
      </c>
      <c r="R945" s="51">
        <f>(Table_7[[#This Row],[列2]]+Q1912)/2</f>
        <v>0.31133964250152518</v>
      </c>
      <c r="S945" s="71"/>
    </row>
    <row r="946" spans="1:19" hidden="1" x14ac:dyDescent="0.45">
      <c r="A946" s="1" t="s">
        <v>21</v>
      </c>
      <c r="B946" s="2" t="s">
        <v>53</v>
      </c>
      <c r="C946" s="19">
        <v>49</v>
      </c>
      <c r="D946" s="3" t="s">
        <v>460</v>
      </c>
      <c r="E946" s="2" t="s">
        <v>25</v>
      </c>
      <c r="F946" s="55">
        <v>121470</v>
      </c>
      <c r="G946" s="15">
        <v>2006</v>
      </c>
      <c r="H946" s="45">
        <v>4.7</v>
      </c>
      <c r="I946" s="45">
        <v>1.9</v>
      </c>
      <c r="J946" s="45">
        <v>12600</v>
      </c>
      <c r="K946" s="46">
        <v>1255.0707399999999</v>
      </c>
      <c r="L946" s="45">
        <v>299</v>
      </c>
      <c r="M946" s="27">
        <v>188.92599593680674</v>
      </c>
      <c r="N946" s="27">
        <v>16779.7</v>
      </c>
      <c r="O946" s="27">
        <v>1073.48</v>
      </c>
      <c r="P946" s="51">
        <f t="shared" si="14"/>
        <v>186107.04119999631</v>
      </c>
      <c r="Q946" s="51">
        <f>ABS(Table_7[[#This Row],[列1]]-Table_7[[#This Row],[Listing Price (USD)]])/Table_7[[#This Row],[Listing Price (USD)]]</f>
        <v>0.53212349715976215</v>
      </c>
      <c r="R946" s="51">
        <f>(Table_7[[#This Row],[列2]]+Q1913)/2</f>
        <v>0.34876022213151969</v>
      </c>
      <c r="S946" s="71"/>
    </row>
    <row r="947" spans="1:19" hidden="1" x14ac:dyDescent="0.45">
      <c r="A947" s="1" t="s">
        <v>21</v>
      </c>
      <c r="B947" s="2" t="s">
        <v>53</v>
      </c>
      <c r="C947" s="19">
        <v>49</v>
      </c>
      <c r="D947" s="3" t="s">
        <v>460</v>
      </c>
      <c r="E947" s="2" t="s">
        <v>25</v>
      </c>
      <c r="F947" s="55">
        <v>117826</v>
      </c>
      <c r="G947" s="15">
        <v>2006</v>
      </c>
      <c r="H947" s="45">
        <v>4.7</v>
      </c>
      <c r="I947" s="45">
        <v>1.9</v>
      </c>
      <c r="J947" s="45">
        <v>12600</v>
      </c>
      <c r="K947" s="46">
        <v>1255.0707399999999</v>
      </c>
      <c r="L947" s="45">
        <v>299</v>
      </c>
      <c r="M947" s="27">
        <v>188.92599593680674</v>
      </c>
      <c r="N947" s="27">
        <v>16779.7</v>
      </c>
      <c r="O947" s="27">
        <v>1073.48</v>
      </c>
      <c r="P947" s="51">
        <f t="shared" si="14"/>
        <v>186107.04119999631</v>
      </c>
      <c r="Q947" s="51">
        <f>ABS(Table_7[[#This Row],[列1]]-Table_7[[#This Row],[Listing Price (USD)]])/Table_7[[#This Row],[Listing Price (USD)]]</f>
        <v>0.57950741941503836</v>
      </c>
      <c r="R947" s="51">
        <f>(Table_7[[#This Row],[列2]]+Q1914)/2</f>
        <v>0.45835610820112693</v>
      </c>
      <c r="S947" s="71"/>
    </row>
    <row r="948" spans="1:19" hidden="1" x14ac:dyDescent="0.45">
      <c r="A948" s="1" t="s">
        <v>21</v>
      </c>
      <c r="B948" s="2" t="s">
        <v>53</v>
      </c>
      <c r="C948" s="19">
        <v>49</v>
      </c>
      <c r="D948" s="3" t="s">
        <v>460</v>
      </c>
      <c r="E948" s="2" t="s">
        <v>25</v>
      </c>
      <c r="F948" s="55">
        <v>97176</v>
      </c>
      <c r="G948" s="15">
        <v>2006</v>
      </c>
      <c r="H948" s="45">
        <v>4.7</v>
      </c>
      <c r="I948" s="45">
        <v>1.9</v>
      </c>
      <c r="J948" s="45">
        <v>12600</v>
      </c>
      <c r="K948" s="46">
        <v>1255.0707399999999</v>
      </c>
      <c r="L948" s="45">
        <v>299</v>
      </c>
      <c r="M948" s="27">
        <v>188.92599593680674</v>
      </c>
      <c r="N948" s="27">
        <v>16779.7</v>
      </c>
      <c r="O948" s="27">
        <v>1073.48</v>
      </c>
      <c r="P948" s="51">
        <f t="shared" si="14"/>
        <v>186107.04119999631</v>
      </c>
      <c r="Q948" s="51">
        <f>ABS(Table_7[[#This Row],[列1]]-Table_7[[#This Row],[Listing Price (USD)]])/Table_7[[#This Row],[Listing Price (USD)]]</f>
        <v>0.91515437144970269</v>
      </c>
      <c r="R948" s="51">
        <f>(Table_7[[#This Row],[列2]]+Q1915)/2</f>
        <v>0.65966776305421015</v>
      </c>
      <c r="S948" s="71"/>
    </row>
    <row r="949" spans="1:19" hidden="1" x14ac:dyDescent="0.45">
      <c r="A949" s="1" t="s">
        <v>21</v>
      </c>
      <c r="B949" s="2" t="s">
        <v>53</v>
      </c>
      <c r="C949" s="19">
        <v>49</v>
      </c>
      <c r="D949" s="3" t="s">
        <v>460</v>
      </c>
      <c r="E949" s="2" t="s">
        <v>25</v>
      </c>
      <c r="F949" s="55">
        <v>176131</v>
      </c>
      <c r="G949" s="15">
        <v>2008</v>
      </c>
      <c r="H949" s="45">
        <v>4.7</v>
      </c>
      <c r="I949" s="45">
        <v>1.9</v>
      </c>
      <c r="J949" s="45">
        <v>12600</v>
      </c>
      <c r="K949" s="46">
        <v>1255.0707399999999</v>
      </c>
      <c r="L949" s="45">
        <v>299</v>
      </c>
      <c r="M949" s="27">
        <v>188.92599593680674</v>
      </c>
      <c r="N949" s="27">
        <v>16779.7</v>
      </c>
      <c r="O949" s="27">
        <v>1073.48</v>
      </c>
      <c r="P949" s="51">
        <f t="shared" si="14"/>
        <v>212002.4471999958</v>
      </c>
      <c r="Q949" s="51">
        <f>ABS(Table_7[[#This Row],[列1]]-Table_7[[#This Row],[Listing Price (USD)]])/Table_7[[#This Row],[Listing Price (USD)]]</f>
        <v>0.20366345049988818</v>
      </c>
      <c r="R949" s="51">
        <f>(Table_7[[#This Row],[列2]]+Q1916)/2</f>
        <v>0.31678484436557747</v>
      </c>
      <c r="S949" s="71"/>
    </row>
    <row r="950" spans="1:19" hidden="1" x14ac:dyDescent="0.45">
      <c r="A950" s="1" t="s">
        <v>21</v>
      </c>
      <c r="B950" s="2" t="s">
        <v>53</v>
      </c>
      <c r="C950" s="19">
        <v>49</v>
      </c>
      <c r="D950" s="3" t="s">
        <v>460</v>
      </c>
      <c r="E950" s="2" t="s">
        <v>25</v>
      </c>
      <c r="F950" s="55">
        <v>157911</v>
      </c>
      <c r="G950" s="15">
        <v>2008</v>
      </c>
      <c r="H950" s="45">
        <v>4.7</v>
      </c>
      <c r="I950" s="45">
        <v>1.9</v>
      </c>
      <c r="J950" s="45">
        <v>12600</v>
      </c>
      <c r="K950" s="46">
        <v>1255.0707399999999</v>
      </c>
      <c r="L950" s="45">
        <v>299</v>
      </c>
      <c r="M950" s="27">
        <v>188.92599593680674</v>
      </c>
      <c r="N950" s="27">
        <v>16779.7</v>
      </c>
      <c r="O950" s="27">
        <v>1073.48</v>
      </c>
      <c r="P950" s="51">
        <f t="shared" si="14"/>
        <v>212002.4471999958</v>
      </c>
      <c r="Q950" s="51">
        <f>ABS(Table_7[[#This Row],[列1]]-Table_7[[#This Row],[Listing Price (USD)]])/Table_7[[#This Row],[Listing Price (USD)]]</f>
        <v>0.34254388357996468</v>
      </c>
      <c r="R950" s="51">
        <f>(Table_7[[#This Row],[列2]]+Q1917)/2</f>
        <v>0.41861859004581525</v>
      </c>
      <c r="S950" s="71"/>
    </row>
    <row r="951" spans="1:19" hidden="1" x14ac:dyDescent="0.45">
      <c r="A951" s="1" t="s">
        <v>21</v>
      </c>
      <c r="B951" s="2" t="s">
        <v>53</v>
      </c>
      <c r="C951" s="19">
        <v>49</v>
      </c>
      <c r="D951" s="3" t="s">
        <v>460</v>
      </c>
      <c r="E951" s="2" t="s">
        <v>25</v>
      </c>
      <c r="F951" s="55">
        <v>133617</v>
      </c>
      <c r="G951" s="15">
        <v>2008</v>
      </c>
      <c r="H951" s="45">
        <v>4.7</v>
      </c>
      <c r="I951" s="45">
        <v>1.9</v>
      </c>
      <c r="J951" s="45">
        <v>12600</v>
      </c>
      <c r="K951" s="46">
        <v>1255.0707399999999</v>
      </c>
      <c r="L951" s="45">
        <v>299</v>
      </c>
      <c r="M951" s="27">
        <v>188.92599593680674</v>
      </c>
      <c r="N951" s="27">
        <v>16779.7</v>
      </c>
      <c r="O951" s="27">
        <v>1073.48</v>
      </c>
      <c r="P951" s="51">
        <f t="shared" si="14"/>
        <v>212002.4471999958</v>
      </c>
      <c r="Q951" s="51">
        <f>ABS(Table_7[[#This Row],[列1]]-Table_7[[#This Row],[Listing Price (USD)]])/Table_7[[#This Row],[Listing Price (USD)]]</f>
        <v>0.58664277150359467</v>
      </c>
      <c r="R951" s="51">
        <f>(Table_7[[#This Row],[列2]]+Q1918)/2</f>
        <v>0.39756153577057951</v>
      </c>
      <c r="S951" s="71"/>
    </row>
    <row r="952" spans="1:19" hidden="1" x14ac:dyDescent="0.45">
      <c r="A952" s="1" t="s">
        <v>21</v>
      </c>
      <c r="B952" s="2" t="s">
        <v>53</v>
      </c>
      <c r="C952" s="19">
        <v>49</v>
      </c>
      <c r="D952" s="3" t="s">
        <v>460</v>
      </c>
      <c r="E952" s="2" t="s">
        <v>25</v>
      </c>
      <c r="F952" s="55">
        <v>132402</v>
      </c>
      <c r="G952" s="15">
        <v>2008</v>
      </c>
      <c r="H952" s="45">
        <v>4.7</v>
      </c>
      <c r="I952" s="45">
        <v>1.9</v>
      </c>
      <c r="J952" s="45">
        <v>12600</v>
      </c>
      <c r="K952" s="46">
        <v>1255.0707399999999</v>
      </c>
      <c r="L952" s="45">
        <v>299</v>
      </c>
      <c r="M952" s="27">
        <v>188.92599593680674</v>
      </c>
      <c r="N952" s="27">
        <v>16779.7</v>
      </c>
      <c r="O952" s="27">
        <v>1073.48</v>
      </c>
      <c r="P952" s="51">
        <f t="shared" si="14"/>
        <v>212002.4471999958</v>
      </c>
      <c r="Q952" s="51">
        <f>ABS(Table_7[[#This Row],[列1]]-Table_7[[#This Row],[Listing Price (USD)]])/Table_7[[#This Row],[Listing Price (USD)]]</f>
        <v>0.60120275524535738</v>
      </c>
      <c r="R952" s="51">
        <f>(Table_7[[#This Row],[列2]]+Q1919)/2</f>
        <v>0.4002667706061519</v>
      </c>
      <c r="S952" s="71"/>
    </row>
    <row r="953" spans="1:19" hidden="1" x14ac:dyDescent="0.45">
      <c r="A953" s="1" t="s">
        <v>21</v>
      </c>
      <c r="B953" s="2" t="s">
        <v>53</v>
      </c>
      <c r="C953" s="19">
        <v>49</v>
      </c>
      <c r="D953" s="3" t="s">
        <v>460</v>
      </c>
      <c r="E953" s="2" t="s">
        <v>25</v>
      </c>
      <c r="F953" s="55">
        <v>127526</v>
      </c>
      <c r="G953" s="15">
        <v>2008</v>
      </c>
      <c r="H953" s="45">
        <v>4.7</v>
      </c>
      <c r="I953" s="45">
        <v>1.9</v>
      </c>
      <c r="J953" s="45">
        <v>12600</v>
      </c>
      <c r="K953" s="46">
        <v>1255.0707399999999</v>
      </c>
      <c r="L953" s="45">
        <v>299</v>
      </c>
      <c r="M953" s="27">
        <v>188.92599593680674</v>
      </c>
      <c r="N953" s="27">
        <v>16779.7</v>
      </c>
      <c r="O953" s="27">
        <v>1073.48</v>
      </c>
      <c r="P953" s="51">
        <f t="shared" si="14"/>
        <v>212002.4471999958</v>
      </c>
      <c r="Q953" s="51">
        <f>ABS(Table_7[[#This Row],[列1]]-Table_7[[#This Row],[Listing Price (USD)]])/Table_7[[#This Row],[Listing Price (USD)]]</f>
        <v>0.66242528739234197</v>
      </c>
      <c r="R953" s="51">
        <f>(Table_7[[#This Row],[列2]]+Q1920)/2</f>
        <v>0.50545177650035034</v>
      </c>
      <c r="S953" s="71"/>
    </row>
    <row r="954" spans="1:19" hidden="1" x14ac:dyDescent="0.45">
      <c r="A954" s="1" t="s">
        <v>21</v>
      </c>
      <c r="B954" s="2" t="s">
        <v>53</v>
      </c>
      <c r="C954" s="19">
        <v>49</v>
      </c>
      <c r="D954" s="3" t="s">
        <v>460</v>
      </c>
      <c r="E954" s="2" t="s">
        <v>25</v>
      </c>
      <c r="F954" s="55">
        <v>179775</v>
      </c>
      <c r="G954" s="15">
        <v>2013</v>
      </c>
      <c r="H954" s="45">
        <v>4.7</v>
      </c>
      <c r="I954" s="45">
        <v>1.9</v>
      </c>
      <c r="J954" s="45">
        <v>12600</v>
      </c>
      <c r="K954" s="46">
        <v>1255.0707399999999</v>
      </c>
      <c r="L954" s="45">
        <v>299</v>
      </c>
      <c r="M954" s="27">
        <v>188.92599593680674</v>
      </c>
      <c r="N954" s="27">
        <v>16779.7</v>
      </c>
      <c r="O954" s="27">
        <v>1073.48</v>
      </c>
      <c r="P954" s="51">
        <f t="shared" si="14"/>
        <v>276740.9621999964</v>
      </c>
      <c r="Q954" s="51">
        <f>ABS(Table_7[[#This Row],[列1]]-Table_7[[#This Row],[Listing Price (USD)]])/Table_7[[#This Row],[Listing Price (USD)]]</f>
        <v>0.5393740075093667</v>
      </c>
      <c r="R954" s="51">
        <f>(Table_7[[#This Row],[列2]]+Q1921)/2</f>
        <v>0.5088643888984985</v>
      </c>
      <c r="S954" s="71"/>
    </row>
    <row r="955" spans="1:19" hidden="1" x14ac:dyDescent="0.45">
      <c r="A955" s="1" t="s">
        <v>21</v>
      </c>
      <c r="B955" s="2" t="s">
        <v>53</v>
      </c>
      <c r="C955" s="19">
        <v>49</v>
      </c>
      <c r="D955" s="3" t="s">
        <v>460</v>
      </c>
      <c r="E955" s="2" t="s">
        <v>35</v>
      </c>
      <c r="F955" s="55">
        <v>151843</v>
      </c>
      <c r="G955" s="15">
        <v>2005</v>
      </c>
      <c r="H955" s="45">
        <v>4.7</v>
      </c>
      <c r="I955" s="45">
        <v>1.9</v>
      </c>
      <c r="J955" s="45">
        <v>12600</v>
      </c>
      <c r="K955" s="46">
        <v>1255.0707399999999</v>
      </c>
      <c r="L955" s="45">
        <v>299</v>
      </c>
      <c r="M955" s="27">
        <v>1896.7553015181375</v>
      </c>
      <c r="N955" s="27">
        <v>24592.6</v>
      </c>
      <c r="O955" s="27">
        <v>42421.33</v>
      </c>
      <c r="P955" s="51">
        <f t="shared" si="14"/>
        <v>187660.08060000016</v>
      </c>
      <c r="Q955" s="51">
        <f>ABS(Table_7[[#This Row],[列1]]-Table_7[[#This Row],[Listing Price (USD)]])/Table_7[[#This Row],[Listing Price (USD)]]</f>
        <v>0.23588232977483428</v>
      </c>
      <c r="R955" s="51">
        <f>(Table_7[[#This Row],[列2]]+Q1922)/2</f>
        <v>0.17572434672366657</v>
      </c>
      <c r="S955" s="71"/>
    </row>
    <row r="956" spans="1:19" hidden="1" x14ac:dyDescent="0.45">
      <c r="A956" s="1" t="s">
        <v>21</v>
      </c>
      <c r="B956" s="2" t="s">
        <v>53</v>
      </c>
      <c r="C956" s="19">
        <v>49</v>
      </c>
      <c r="D956" s="3" t="s">
        <v>460</v>
      </c>
      <c r="E956" s="2" t="s">
        <v>35</v>
      </c>
      <c r="F956" s="55">
        <v>136896</v>
      </c>
      <c r="G956" s="15">
        <v>2005</v>
      </c>
      <c r="H956" s="45">
        <v>4.7</v>
      </c>
      <c r="I956" s="45">
        <v>1.9</v>
      </c>
      <c r="J956" s="45">
        <v>12600</v>
      </c>
      <c r="K956" s="46">
        <v>1255.0707399999999</v>
      </c>
      <c r="L956" s="45">
        <v>299</v>
      </c>
      <c r="M956" s="27">
        <v>1896.7553015181375</v>
      </c>
      <c r="N956" s="27">
        <v>24592.6</v>
      </c>
      <c r="O956" s="27">
        <v>42421.33</v>
      </c>
      <c r="P956" s="51">
        <f t="shared" si="14"/>
        <v>187660.08060000016</v>
      </c>
      <c r="Q956" s="51">
        <f>ABS(Table_7[[#This Row],[列1]]-Table_7[[#This Row],[Listing Price (USD)]])/Table_7[[#This Row],[Listing Price (USD)]]</f>
        <v>0.37082223439691564</v>
      </c>
      <c r="R956" s="51">
        <f>(Table_7[[#This Row],[列2]]+Q1923)/2</f>
        <v>0.26319502865146399</v>
      </c>
      <c r="S956" s="71"/>
    </row>
    <row r="957" spans="1:19" hidden="1" x14ac:dyDescent="0.45">
      <c r="A957" s="1" t="s">
        <v>21</v>
      </c>
      <c r="B957" s="2" t="s">
        <v>53</v>
      </c>
      <c r="C957" s="19">
        <v>49</v>
      </c>
      <c r="D957" s="3" t="s">
        <v>460</v>
      </c>
      <c r="E957" s="2" t="s">
        <v>35</v>
      </c>
      <c r="F957" s="55">
        <v>121470</v>
      </c>
      <c r="G957" s="15">
        <v>2006</v>
      </c>
      <c r="H957" s="45">
        <v>4.7</v>
      </c>
      <c r="I957" s="45">
        <v>1.9</v>
      </c>
      <c r="J957" s="45">
        <v>12600</v>
      </c>
      <c r="K957" s="46">
        <v>1255.0707399999999</v>
      </c>
      <c r="L957" s="45">
        <v>299</v>
      </c>
      <c r="M957" s="27">
        <v>1896.7553015181375</v>
      </c>
      <c r="N957" s="27">
        <v>24592.6</v>
      </c>
      <c r="O957" s="27">
        <v>42421.33</v>
      </c>
      <c r="P957" s="51">
        <f t="shared" si="14"/>
        <v>200607.78359999805</v>
      </c>
      <c r="Q957" s="51">
        <f>ABS(Table_7[[#This Row],[列1]]-Table_7[[#This Row],[Listing Price (USD)]])/Table_7[[#This Row],[Listing Price (USD)]]</f>
        <v>0.65150064707333533</v>
      </c>
      <c r="R957" s="51">
        <f>(Table_7[[#This Row],[列2]]+Q1924)/2</f>
        <v>0.63464684811819672</v>
      </c>
      <c r="S957" s="71"/>
    </row>
    <row r="958" spans="1:19" hidden="1" x14ac:dyDescent="0.45">
      <c r="A958" s="1" t="s">
        <v>21</v>
      </c>
      <c r="B958" s="2" t="s">
        <v>53</v>
      </c>
      <c r="C958" s="19">
        <v>49</v>
      </c>
      <c r="D958" s="3" t="s">
        <v>460</v>
      </c>
      <c r="E958" s="2" t="s">
        <v>35</v>
      </c>
      <c r="F958" s="55">
        <v>115396</v>
      </c>
      <c r="G958" s="15">
        <v>2006</v>
      </c>
      <c r="H958" s="45">
        <v>4.7</v>
      </c>
      <c r="I958" s="45">
        <v>1.9</v>
      </c>
      <c r="J958" s="45">
        <v>12600</v>
      </c>
      <c r="K958" s="46">
        <v>1255.0707399999999</v>
      </c>
      <c r="L958" s="45">
        <v>299</v>
      </c>
      <c r="M958" s="27">
        <v>1896.7553015181375</v>
      </c>
      <c r="N958" s="27">
        <v>24592.6</v>
      </c>
      <c r="O958" s="27">
        <v>42421.33</v>
      </c>
      <c r="P958" s="51">
        <f t="shared" si="14"/>
        <v>200607.78359999805</v>
      </c>
      <c r="Q958" s="51">
        <f>ABS(Table_7[[#This Row],[列1]]-Table_7[[#This Row],[Listing Price (USD)]])/Table_7[[#This Row],[Listing Price (USD)]]</f>
        <v>0.73842926617905336</v>
      </c>
      <c r="R958" s="51">
        <f>(Table_7[[#This Row],[列2]]+Q1925)/2</f>
        <v>0.47639855717758839</v>
      </c>
      <c r="S958" s="71"/>
    </row>
    <row r="959" spans="1:19" hidden="1" x14ac:dyDescent="0.45">
      <c r="A959" s="1" t="s">
        <v>21</v>
      </c>
      <c r="B959" s="2" t="s">
        <v>53</v>
      </c>
      <c r="C959" s="19">
        <v>49</v>
      </c>
      <c r="D959" s="3" t="s">
        <v>460</v>
      </c>
      <c r="E959" s="2" t="s">
        <v>35</v>
      </c>
      <c r="F959" s="55">
        <v>145769</v>
      </c>
      <c r="G959" s="15">
        <v>2007</v>
      </c>
      <c r="H959" s="45">
        <v>4.7</v>
      </c>
      <c r="I959" s="45">
        <v>1.9</v>
      </c>
      <c r="J959" s="45">
        <v>12600</v>
      </c>
      <c r="K959" s="46">
        <v>1255.0707399999999</v>
      </c>
      <c r="L959" s="45">
        <v>299</v>
      </c>
      <c r="M959" s="27">
        <v>1896.7553015181375</v>
      </c>
      <c r="N959" s="27">
        <v>24592.6</v>
      </c>
      <c r="O959" s="27">
        <v>42421.33</v>
      </c>
      <c r="P959" s="51">
        <f t="shared" si="14"/>
        <v>213555.48659999965</v>
      </c>
      <c r="Q959" s="51">
        <f>ABS(Table_7[[#This Row],[列1]]-Table_7[[#This Row],[Listing Price (USD)]])/Table_7[[#This Row],[Listing Price (USD)]]</f>
        <v>0.46502676563603823</v>
      </c>
      <c r="R959" s="51">
        <f>(Table_7[[#This Row],[列2]]+Q1926)/2</f>
        <v>0.2507349303586609</v>
      </c>
      <c r="S959" s="71"/>
    </row>
    <row r="960" spans="1:19" hidden="1" x14ac:dyDescent="0.45">
      <c r="A960" s="1" t="s">
        <v>21</v>
      </c>
      <c r="B960" s="2" t="s">
        <v>53</v>
      </c>
      <c r="C960" s="19">
        <v>49</v>
      </c>
      <c r="D960" s="3" t="s">
        <v>460</v>
      </c>
      <c r="E960" s="2" t="s">
        <v>35</v>
      </c>
      <c r="F960" s="55">
        <v>133617</v>
      </c>
      <c r="G960" s="15">
        <v>2007</v>
      </c>
      <c r="H960" s="45">
        <v>4.7</v>
      </c>
      <c r="I960" s="45">
        <v>1.9</v>
      </c>
      <c r="J960" s="45">
        <v>12600</v>
      </c>
      <c r="K960" s="46">
        <v>1255.0707399999999</v>
      </c>
      <c r="L960" s="45">
        <v>299</v>
      </c>
      <c r="M960" s="27">
        <v>1896.7553015181375</v>
      </c>
      <c r="N960" s="27">
        <v>24592.6</v>
      </c>
      <c r="O960" s="27">
        <v>42421.33</v>
      </c>
      <c r="P960" s="51">
        <f t="shared" si="14"/>
        <v>213555.48659999965</v>
      </c>
      <c r="Q960" s="51">
        <f>ABS(Table_7[[#This Row],[列1]]-Table_7[[#This Row],[Listing Price (USD)]])/Table_7[[#This Row],[Listing Price (USD)]]</f>
        <v>0.59826583892767882</v>
      </c>
      <c r="R960" s="51">
        <f>(Table_7[[#This Row],[列2]]+Q1927)/2</f>
        <v>0.56194549732943178</v>
      </c>
      <c r="S960" s="71"/>
    </row>
    <row r="961" spans="1:19" hidden="1" x14ac:dyDescent="0.45">
      <c r="A961" s="1" t="s">
        <v>21</v>
      </c>
      <c r="B961" s="2" t="s">
        <v>53</v>
      </c>
      <c r="C961" s="19">
        <v>49</v>
      </c>
      <c r="D961" s="3" t="s">
        <v>460</v>
      </c>
      <c r="E961" s="2" t="s">
        <v>35</v>
      </c>
      <c r="F961" s="55">
        <v>121470</v>
      </c>
      <c r="G961" s="15">
        <v>2007</v>
      </c>
      <c r="H961" s="45">
        <v>4.7</v>
      </c>
      <c r="I961" s="45">
        <v>1.9</v>
      </c>
      <c r="J961" s="45">
        <v>12600</v>
      </c>
      <c r="K961" s="46">
        <v>1255.0707399999999</v>
      </c>
      <c r="L961" s="45">
        <v>299</v>
      </c>
      <c r="M961" s="27">
        <v>1896.7553015181375</v>
      </c>
      <c r="N961" s="27">
        <v>24592.6</v>
      </c>
      <c r="O961" s="27">
        <v>42421.33</v>
      </c>
      <c r="P961" s="51">
        <f t="shared" si="14"/>
        <v>213555.48659999965</v>
      </c>
      <c r="Q961" s="51">
        <f>ABS(Table_7[[#This Row],[列1]]-Table_7[[#This Row],[Listing Price (USD)]])/Table_7[[#This Row],[Listing Price (USD)]]</f>
        <v>0.75809242282044664</v>
      </c>
      <c r="R961" s="51">
        <f>(Table_7[[#This Row],[列2]]+Q1928)/2</f>
        <v>0.6027727886172245</v>
      </c>
      <c r="S961" s="71"/>
    </row>
    <row r="962" spans="1:19" hidden="1" x14ac:dyDescent="0.45">
      <c r="A962" s="1" t="s">
        <v>21</v>
      </c>
      <c r="B962" s="2" t="s">
        <v>53</v>
      </c>
      <c r="C962" s="19">
        <v>49</v>
      </c>
      <c r="D962" s="3" t="s">
        <v>460</v>
      </c>
      <c r="E962" s="2" t="s">
        <v>35</v>
      </c>
      <c r="F962" s="55">
        <v>193137</v>
      </c>
      <c r="G962" s="15">
        <v>2008</v>
      </c>
      <c r="H962" s="45">
        <v>4.7</v>
      </c>
      <c r="I962" s="45">
        <v>1.9</v>
      </c>
      <c r="J962" s="45">
        <v>12600</v>
      </c>
      <c r="K962" s="46">
        <v>1255.0707399999999</v>
      </c>
      <c r="L962" s="45">
        <v>299</v>
      </c>
      <c r="M962" s="27">
        <v>1896.7553015181375</v>
      </c>
      <c r="N962" s="27">
        <v>24592.6</v>
      </c>
      <c r="O962" s="27">
        <v>42421.33</v>
      </c>
      <c r="P962" s="51">
        <f t="shared" ref="P962:P1025" si="15">J962*22.739+12947.703*G962+1.856*N962-26169390+64750.3</f>
        <v>226503.18959999754</v>
      </c>
      <c r="Q962" s="51">
        <f>ABS(Table_7[[#This Row],[列1]]-Table_7[[#This Row],[Listing Price (USD)]])/Table_7[[#This Row],[Listing Price (USD)]]</f>
        <v>0.17275917923545223</v>
      </c>
      <c r="R962" s="51">
        <f>(Table_7[[#This Row],[列2]]+Q1929)/2</f>
        <v>0.1286720887701466</v>
      </c>
      <c r="S962" s="71"/>
    </row>
    <row r="963" spans="1:19" hidden="1" x14ac:dyDescent="0.45">
      <c r="A963" s="1" t="s">
        <v>21</v>
      </c>
      <c r="B963" s="2" t="s">
        <v>53</v>
      </c>
      <c r="C963" s="19">
        <v>49</v>
      </c>
      <c r="D963" s="3" t="s">
        <v>460</v>
      </c>
      <c r="E963" s="2" t="s">
        <v>35</v>
      </c>
      <c r="F963" s="55">
        <v>133622</v>
      </c>
      <c r="G963" s="15">
        <v>2008</v>
      </c>
      <c r="H963" s="45">
        <v>4.7</v>
      </c>
      <c r="I963" s="45">
        <v>1.9</v>
      </c>
      <c r="J963" s="45">
        <v>12600</v>
      </c>
      <c r="K963" s="46">
        <v>1255.0707399999999</v>
      </c>
      <c r="L963" s="45">
        <v>299</v>
      </c>
      <c r="M963" s="27">
        <v>1896.7553015181375</v>
      </c>
      <c r="N963" s="27">
        <v>24592.6</v>
      </c>
      <c r="O963" s="27">
        <v>42421.33</v>
      </c>
      <c r="P963" s="51">
        <f t="shared" si="15"/>
        <v>226503.18959999754</v>
      </c>
      <c r="Q963" s="51">
        <f>ABS(Table_7[[#This Row],[列1]]-Table_7[[#This Row],[Listing Price (USD)]])/Table_7[[#This Row],[Listing Price (USD)]]</f>
        <v>0.69510402179280018</v>
      </c>
      <c r="R963" s="51">
        <f>(Table_7[[#This Row],[列2]]+Q1930)/2</f>
        <v>0.50076827472688734</v>
      </c>
      <c r="S963" s="71"/>
    </row>
    <row r="964" spans="1:19" hidden="1" x14ac:dyDescent="0.45">
      <c r="A964" s="1" t="s">
        <v>21</v>
      </c>
      <c r="B964" s="2" t="s">
        <v>53</v>
      </c>
      <c r="C964" s="19">
        <v>49</v>
      </c>
      <c r="D964" s="3" t="s">
        <v>460</v>
      </c>
      <c r="E964" s="2" t="s">
        <v>70</v>
      </c>
      <c r="F964" s="55">
        <v>184634</v>
      </c>
      <c r="G964" s="15">
        <v>2007</v>
      </c>
      <c r="H964" s="45">
        <v>4.7</v>
      </c>
      <c r="I964" s="45">
        <v>1.9</v>
      </c>
      <c r="J964" s="45">
        <v>12600</v>
      </c>
      <c r="K964" s="46">
        <v>1255.0707399999999</v>
      </c>
      <c r="L964" s="45">
        <v>299</v>
      </c>
      <c r="M964" s="27">
        <v>14.933066818960594</v>
      </c>
      <c r="N964" s="27">
        <v>21999.8</v>
      </c>
      <c r="O964" s="27">
        <v>149.72</v>
      </c>
      <c r="P964" s="51">
        <f t="shared" si="15"/>
        <v>208743.24979999958</v>
      </c>
      <c r="Q964" s="51">
        <f>ABS(Table_7[[#This Row],[列1]]-Table_7[[#This Row],[Listing Price (USD)]])/Table_7[[#This Row],[Listing Price (USD)]]</f>
        <v>0.13057860307418775</v>
      </c>
      <c r="R964" s="51">
        <f>(Table_7[[#This Row],[列2]]+Q1931)/2</f>
        <v>0.36366050971414743</v>
      </c>
      <c r="S964" s="71"/>
    </row>
    <row r="965" spans="1:19" hidden="1" x14ac:dyDescent="0.45">
      <c r="A965" s="1" t="s">
        <v>21</v>
      </c>
      <c r="B965" s="2" t="s">
        <v>53</v>
      </c>
      <c r="C965" s="19">
        <v>49</v>
      </c>
      <c r="D965" s="3" t="s">
        <v>460</v>
      </c>
      <c r="E965" s="2" t="s">
        <v>55</v>
      </c>
      <c r="F965" s="55">
        <v>159878</v>
      </c>
      <c r="G965" s="15">
        <v>2008</v>
      </c>
      <c r="H965" s="45">
        <v>4.7</v>
      </c>
      <c r="I965" s="45">
        <v>1.9</v>
      </c>
      <c r="J965" s="45">
        <v>12600</v>
      </c>
      <c r="K965" s="46">
        <v>1255.0707399999999</v>
      </c>
      <c r="L965" s="45">
        <v>299</v>
      </c>
      <c r="M965" s="27">
        <v>251.362040527804</v>
      </c>
      <c r="N965" s="27">
        <v>10337.5</v>
      </c>
      <c r="O965" s="27">
        <v>2997.67</v>
      </c>
      <c r="P965" s="51">
        <f t="shared" si="15"/>
        <v>200045.72399999498</v>
      </c>
      <c r="Q965" s="51">
        <f>ABS(Table_7[[#This Row],[列1]]-Table_7[[#This Row],[Listing Price (USD)]])/Table_7[[#This Row],[Listing Price (USD)]]</f>
        <v>0.25123984538207245</v>
      </c>
      <c r="R965" s="51">
        <f>(Table_7[[#This Row],[列2]]+Q1932)/2</f>
        <v>0.19301580390656928</v>
      </c>
      <c r="S965" s="71"/>
    </row>
    <row r="966" spans="1:19" hidden="1" x14ac:dyDescent="0.45">
      <c r="A966" s="1" t="s">
        <v>21</v>
      </c>
      <c r="B966" s="2" t="s">
        <v>53</v>
      </c>
      <c r="C966" s="19">
        <v>49</v>
      </c>
      <c r="D966" s="3" t="s">
        <v>460</v>
      </c>
      <c r="E966" s="2" t="s">
        <v>15</v>
      </c>
      <c r="F966" s="55">
        <v>139690</v>
      </c>
      <c r="G966" s="15">
        <v>2006</v>
      </c>
      <c r="H966" s="45">
        <v>4.7</v>
      </c>
      <c r="I966" s="45">
        <v>1.9</v>
      </c>
      <c r="J966" s="45">
        <v>12600</v>
      </c>
      <c r="K966" s="46">
        <v>1255.0707399999999</v>
      </c>
      <c r="L966" s="45">
        <v>299</v>
      </c>
      <c r="M966" s="27">
        <v>1276.9626856482525</v>
      </c>
      <c r="N966" s="27">
        <v>21333.9</v>
      </c>
      <c r="O966" s="27">
        <v>4753.54</v>
      </c>
      <c r="P966" s="51">
        <f t="shared" si="15"/>
        <v>194559.6363999985</v>
      </c>
      <c r="Q966" s="51">
        <f>ABS(Table_7[[#This Row],[列1]]-Table_7[[#This Row],[Listing Price (USD)]])/Table_7[[#This Row],[Listing Price (USD)]]</f>
        <v>0.39279573627316561</v>
      </c>
      <c r="R966" s="51">
        <f>(Table_7[[#This Row],[列2]]+Q1933)/2</f>
        <v>0.23995809615205238</v>
      </c>
      <c r="S966" s="71"/>
    </row>
    <row r="967" spans="1:19" hidden="1" x14ac:dyDescent="0.45">
      <c r="A967" s="1" t="s">
        <v>21</v>
      </c>
      <c r="B967" s="2" t="s">
        <v>53</v>
      </c>
      <c r="C967" s="19">
        <v>49</v>
      </c>
      <c r="D967" s="3" t="s">
        <v>460</v>
      </c>
      <c r="E967" s="2" t="s">
        <v>15</v>
      </c>
      <c r="F967" s="55">
        <v>182212</v>
      </c>
      <c r="G967" s="15">
        <v>2007</v>
      </c>
      <c r="H967" s="45">
        <v>4.7</v>
      </c>
      <c r="I967" s="45">
        <v>1.9</v>
      </c>
      <c r="J967" s="45">
        <v>12600</v>
      </c>
      <c r="K967" s="46">
        <v>1255.0707399999999</v>
      </c>
      <c r="L967" s="45">
        <v>299</v>
      </c>
      <c r="M967" s="27">
        <v>1276.9626856482525</v>
      </c>
      <c r="N967" s="27">
        <v>21333.9</v>
      </c>
      <c r="O967" s="27">
        <v>4753.54</v>
      </c>
      <c r="P967" s="51">
        <f t="shared" si="15"/>
        <v>207507.33940000011</v>
      </c>
      <c r="Q967" s="51">
        <f>ABS(Table_7[[#This Row],[列1]]-Table_7[[#This Row],[Listing Price (USD)]])/Table_7[[#This Row],[Listing Price (USD)]]</f>
        <v>0.13882367462077203</v>
      </c>
      <c r="R967" s="51">
        <f>(Table_7[[#This Row],[列2]]+Q1934)/2</f>
        <v>0.1674086465100813</v>
      </c>
      <c r="S967" s="71"/>
    </row>
    <row r="968" spans="1:19" hidden="1" x14ac:dyDescent="0.45">
      <c r="A968" s="1" t="s">
        <v>21</v>
      </c>
      <c r="B968" s="2" t="s">
        <v>53</v>
      </c>
      <c r="C968" s="19">
        <v>49</v>
      </c>
      <c r="D968" s="3" t="s">
        <v>460</v>
      </c>
      <c r="E968" s="2" t="s">
        <v>15</v>
      </c>
      <c r="F968" s="55">
        <v>182212</v>
      </c>
      <c r="G968" s="15">
        <v>2008</v>
      </c>
      <c r="H968" s="45">
        <v>4.7</v>
      </c>
      <c r="I968" s="45">
        <v>1.9</v>
      </c>
      <c r="J968" s="45">
        <v>12600</v>
      </c>
      <c r="K968" s="46">
        <v>1255.0707399999999</v>
      </c>
      <c r="L968" s="45">
        <v>299</v>
      </c>
      <c r="M968" s="27">
        <v>1276.9626856482525</v>
      </c>
      <c r="N968" s="27">
        <v>21333.9</v>
      </c>
      <c r="O968" s="27">
        <v>4753.54</v>
      </c>
      <c r="P968" s="51">
        <f t="shared" si="15"/>
        <v>220455.042399998</v>
      </c>
      <c r="Q968" s="51">
        <f>ABS(Table_7[[#This Row],[列1]]-Table_7[[#This Row],[Listing Price (USD)]])/Table_7[[#This Row],[Listing Price (USD)]]</f>
        <v>0.20988212850963711</v>
      </c>
      <c r="R968" s="51">
        <f>(Table_7[[#This Row],[列2]]+Q1935)/2</f>
        <v>0.42027937225455281</v>
      </c>
      <c r="S968" s="71"/>
    </row>
    <row r="969" spans="1:19" hidden="1" x14ac:dyDescent="0.45">
      <c r="A969" s="1" t="s">
        <v>21</v>
      </c>
      <c r="B969" s="2" t="s">
        <v>53</v>
      </c>
      <c r="C969" s="19">
        <v>49</v>
      </c>
      <c r="D969" s="3" t="s">
        <v>460</v>
      </c>
      <c r="E969" s="2" t="s">
        <v>76</v>
      </c>
      <c r="F969" s="55">
        <v>163984</v>
      </c>
      <c r="G969" s="15">
        <v>2008</v>
      </c>
      <c r="H969" s="45">
        <v>4.7</v>
      </c>
      <c r="I969" s="45">
        <v>1.9</v>
      </c>
      <c r="J969" s="45">
        <v>12600</v>
      </c>
      <c r="K969" s="46">
        <v>1255.0707399999999</v>
      </c>
      <c r="L969" s="45">
        <v>299</v>
      </c>
      <c r="M969" s="27">
        <v>720.28936833319051</v>
      </c>
      <c r="N969" s="27">
        <v>6140.9</v>
      </c>
      <c r="O969" s="27">
        <v>2659.28</v>
      </c>
      <c r="P969" s="51">
        <f t="shared" si="15"/>
        <v>192256.83439999743</v>
      </c>
      <c r="Q969" s="51">
        <f>ABS(Table_7[[#This Row],[列1]]-Table_7[[#This Row],[Listing Price (USD)]])/Table_7[[#This Row],[Listing Price (USD)]]</f>
        <v>0.17241215240509702</v>
      </c>
      <c r="R969" s="51">
        <f>(Table_7[[#This Row],[列2]]+Q1936)/2</f>
        <v>0.31720640048100551</v>
      </c>
      <c r="S969" s="71"/>
    </row>
    <row r="970" spans="1:19" hidden="1" x14ac:dyDescent="0.45">
      <c r="A970" s="1" t="s">
        <v>21</v>
      </c>
      <c r="B970" s="2" t="s">
        <v>54</v>
      </c>
      <c r="C970" s="19">
        <v>49</v>
      </c>
      <c r="D970" s="3" t="s">
        <v>460</v>
      </c>
      <c r="E970" s="2" t="s">
        <v>46</v>
      </c>
      <c r="F970" s="55">
        <v>95354</v>
      </c>
      <c r="G970" s="15">
        <v>2009</v>
      </c>
      <c r="H970" s="45">
        <v>4.7</v>
      </c>
      <c r="I970" s="45">
        <v>1.9</v>
      </c>
      <c r="J970" s="45">
        <v>12600</v>
      </c>
      <c r="K970" s="46">
        <v>1255.0707399999999</v>
      </c>
      <c r="L970" s="45">
        <v>299</v>
      </c>
      <c r="M970" s="27">
        <v>57.472012426685268</v>
      </c>
      <c r="N970" s="27">
        <v>11544.2</v>
      </c>
      <c r="O970" s="27">
        <v>7827.84</v>
      </c>
      <c r="P970" s="51">
        <f t="shared" si="15"/>
        <v>215233.06219999789</v>
      </c>
      <c r="Q970" s="51">
        <f>ABS(Table_7[[#This Row],[列1]]-Table_7[[#This Row],[Listing Price (USD)]])/Table_7[[#This Row],[Listing Price (USD)]]</f>
        <v>1.2572001405289541</v>
      </c>
      <c r="R970" s="51">
        <f>(Table_7[[#This Row],[列2]]+Q1937)/2</f>
        <v>0.7662050698346996</v>
      </c>
      <c r="S970" s="71"/>
    </row>
    <row r="971" spans="1:19" hidden="1" x14ac:dyDescent="0.45">
      <c r="A971" s="1" t="s">
        <v>150</v>
      </c>
      <c r="B971" s="2" t="s">
        <v>166</v>
      </c>
      <c r="C971" s="19">
        <v>50</v>
      </c>
      <c r="D971" s="3" t="s">
        <v>460</v>
      </c>
      <c r="E971" s="2" t="s">
        <v>46</v>
      </c>
      <c r="F971" s="55">
        <v>218616</v>
      </c>
      <c r="G971" s="15">
        <v>2015</v>
      </c>
      <c r="H971" s="44">
        <v>15.5</v>
      </c>
      <c r="I971" s="44">
        <v>6.1</v>
      </c>
      <c r="J971" s="44">
        <v>13167</v>
      </c>
      <c r="K971" s="44">
        <v>1363</v>
      </c>
      <c r="L971" s="44">
        <v>255</v>
      </c>
      <c r="M971" s="27">
        <v>57.472012426685268</v>
      </c>
      <c r="N971" s="27">
        <v>11544.2</v>
      </c>
      <c r="O971" s="27">
        <v>7827.84</v>
      </c>
      <c r="P971" s="51">
        <f t="shared" si="15"/>
        <v>305812.29319999664</v>
      </c>
      <c r="Q971" s="51">
        <f>ABS(Table_7[[#This Row],[列1]]-Table_7[[#This Row],[Listing Price (USD)]])/Table_7[[#This Row],[Listing Price (USD)]]</f>
        <v>0.39885595381855232</v>
      </c>
      <c r="R971" s="51">
        <f>(Table_7[[#This Row],[列2]]+Q1938)/2</f>
        <v>0.21362918781836374</v>
      </c>
      <c r="S971" s="71"/>
    </row>
    <row r="972" spans="1:19" hidden="1" x14ac:dyDescent="0.45">
      <c r="A972" s="1" t="s">
        <v>150</v>
      </c>
      <c r="B972" s="2" t="s">
        <v>166</v>
      </c>
      <c r="C972" s="19">
        <v>50</v>
      </c>
      <c r="D972" s="3" t="s">
        <v>460</v>
      </c>
      <c r="E972" s="2" t="s">
        <v>46</v>
      </c>
      <c r="F972" s="55">
        <v>194325</v>
      </c>
      <c r="G972" s="15">
        <v>2015</v>
      </c>
      <c r="H972" s="44">
        <v>15.5</v>
      </c>
      <c r="I972" s="44">
        <v>6.1</v>
      </c>
      <c r="J972" s="44">
        <v>13167</v>
      </c>
      <c r="K972" s="44">
        <v>1363</v>
      </c>
      <c r="L972" s="44">
        <v>255</v>
      </c>
      <c r="M972" s="27">
        <v>57.472012426685268</v>
      </c>
      <c r="N972" s="27">
        <v>11544.2</v>
      </c>
      <c r="O972" s="27">
        <v>7827.84</v>
      </c>
      <c r="P972" s="51">
        <f t="shared" si="15"/>
        <v>305812.29319999664</v>
      </c>
      <c r="Q972" s="51">
        <f>ABS(Table_7[[#This Row],[列1]]-Table_7[[#This Row],[Listing Price (USD)]])/Table_7[[#This Row],[Listing Price (USD)]]</f>
        <v>0.5737156474977313</v>
      </c>
      <c r="R972" s="51">
        <f>(Table_7[[#This Row],[列2]]+Q1939)/2</f>
        <v>0.72298054189558802</v>
      </c>
      <c r="S972" s="71"/>
    </row>
    <row r="973" spans="1:19" hidden="1" x14ac:dyDescent="0.45">
      <c r="A973" s="1" t="s">
        <v>150</v>
      </c>
      <c r="B973" s="2" t="s">
        <v>166</v>
      </c>
      <c r="C973" s="19">
        <v>50</v>
      </c>
      <c r="D973" s="3" t="s">
        <v>460</v>
      </c>
      <c r="E973" s="2" t="s">
        <v>46</v>
      </c>
      <c r="F973" s="55">
        <v>265982</v>
      </c>
      <c r="G973" s="15">
        <v>2017</v>
      </c>
      <c r="H973" s="44">
        <v>15.5</v>
      </c>
      <c r="I973" s="44">
        <v>6.1</v>
      </c>
      <c r="J973" s="44">
        <v>13167</v>
      </c>
      <c r="K973" s="44">
        <v>1363</v>
      </c>
      <c r="L973" s="44">
        <v>255</v>
      </c>
      <c r="M973" s="27">
        <v>57.472012426685268</v>
      </c>
      <c r="N973" s="27">
        <v>11544.2</v>
      </c>
      <c r="O973" s="27">
        <v>7827.84</v>
      </c>
      <c r="P973" s="51">
        <f t="shared" si="15"/>
        <v>331707.69919999613</v>
      </c>
      <c r="Q973" s="51">
        <f>ABS(Table_7[[#This Row],[列1]]-Table_7[[#This Row],[Listing Price (USD)]])/Table_7[[#This Row],[Listing Price (USD)]]</f>
        <v>0.24710581618303543</v>
      </c>
      <c r="R973" s="51">
        <f>(Table_7[[#This Row],[列2]]+Q1940)/2</f>
        <v>0.14690846721977549</v>
      </c>
      <c r="S973" s="71"/>
    </row>
    <row r="974" spans="1:19" hidden="1" x14ac:dyDescent="0.45">
      <c r="A974" s="1" t="s">
        <v>150</v>
      </c>
      <c r="B974" s="2" t="s">
        <v>166</v>
      </c>
      <c r="C974" s="19">
        <v>50</v>
      </c>
      <c r="D974" s="3" t="s">
        <v>460</v>
      </c>
      <c r="E974" s="2" t="s">
        <v>46</v>
      </c>
      <c r="F974" s="55">
        <v>257481</v>
      </c>
      <c r="G974" s="15">
        <v>2017</v>
      </c>
      <c r="H974" s="44">
        <v>15.5</v>
      </c>
      <c r="I974" s="44">
        <v>6.1</v>
      </c>
      <c r="J974" s="44">
        <v>13167</v>
      </c>
      <c r="K974" s="44">
        <v>1363</v>
      </c>
      <c r="L974" s="44">
        <v>255</v>
      </c>
      <c r="M974" s="27">
        <v>57.472012426685268</v>
      </c>
      <c r="N974" s="27">
        <v>11544.2</v>
      </c>
      <c r="O974" s="27">
        <v>7827.84</v>
      </c>
      <c r="P974" s="51">
        <f t="shared" si="15"/>
        <v>331707.69919999613</v>
      </c>
      <c r="Q974" s="51">
        <f>ABS(Table_7[[#This Row],[列1]]-Table_7[[#This Row],[Listing Price (USD)]])/Table_7[[#This Row],[Listing Price (USD)]]</f>
        <v>0.28828029718696185</v>
      </c>
      <c r="R974" s="51">
        <f>(Table_7[[#This Row],[列2]]+Q1941)/2</f>
        <v>0.28264030954724118</v>
      </c>
      <c r="S974" s="71"/>
    </row>
    <row r="975" spans="1:19" hidden="1" x14ac:dyDescent="0.45">
      <c r="A975" s="1" t="s">
        <v>150</v>
      </c>
      <c r="B975" s="2" t="s">
        <v>166</v>
      </c>
      <c r="C975" s="19">
        <v>50</v>
      </c>
      <c r="D975" s="3" t="s">
        <v>460</v>
      </c>
      <c r="E975" s="2" t="s">
        <v>46</v>
      </c>
      <c r="F975" s="55">
        <v>278165</v>
      </c>
      <c r="G975" s="15">
        <v>2018</v>
      </c>
      <c r="H975" s="44">
        <v>15.5</v>
      </c>
      <c r="I975" s="44">
        <v>6.1</v>
      </c>
      <c r="J975" s="44">
        <v>13167</v>
      </c>
      <c r="K975" s="44">
        <v>1363</v>
      </c>
      <c r="L975" s="44">
        <v>255</v>
      </c>
      <c r="M975" s="27">
        <v>57.472012426685268</v>
      </c>
      <c r="N975" s="27">
        <v>11544.2</v>
      </c>
      <c r="O975" s="27">
        <v>7827.84</v>
      </c>
      <c r="P975" s="51">
        <f t="shared" si="15"/>
        <v>344655.40219999774</v>
      </c>
      <c r="Q975" s="51">
        <f>ABS(Table_7[[#This Row],[列1]]-Table_7[[#This Row],[Listing Price (USD)]])/Table_7[[#This Row],[Listing Price (USD)]]</f>
        <v>0.23903223698163947</v>
      </c>
      <c r="R975" s="51">
        <f>(Table_7[[#This Row],[列2]]+Q1942)/2</f>
        <v>0.12321018266603573</v>
      </c>
      <c r="S975" s="71"/>
    </row>
    <row r="976" spans="1:19" hidden="1" x14ac:dyDescent="0.45">
      <c r="A976" s="1" t="s">
        <v>150</v>
      </c>
      <c r="B976" s="2" t="s">
        <v>166</v>
      </c>
      <c r="C976" s="19">
        <v>50</v>
      </c>
      <c r="D976" s="3" t="s">
        <v>460</v>
      </c>
      <c r="E976" s="2" t="s">
        <v>25</v>
      </c>
      <c r="F976" s="55">
        <v>242939</v>
      </c>
      <c r="G976" s="15">
        <v>2015</v>
      </c>
      <c r="H976" s="44">
        <v>15.5</v>
      </c>
      <c r="I976" s="44">
        <v>6.1</v>
      </c>
      <c r="J976" s="44">
        <v>13167</v>
      </c>
      <c r="K976" s="44">
        <v>1363</v>
      </c>
      <c r="L976" s="44">
        <v>255</v>
      </c>
      <c r="M976" s="27">
        <v>188.92599593680674</v>
      </c>
      <c r="N976" s="27">
        <v>16779.7</v>
      </c>
      <c r="O976" s="27">
        <v>1073.48</v>
      </c>
      <c r="P976" s="51">
        <f t="shared" si="15"/>
        <v>315529.38119999616</v>
      </c>
      <c r="Q976" s="51">
        <f>ABS(Table_7[[#This Row],[列1]]-Table_7[[#This Row],[Listing Price (USD)]])/Table_7[[#This Row],[Listing Price (USD)]]</f>
        <v>0.29880085618198876</v>
      </c>
      <c r="R976" s="51">
        <f>(Table_7[[#This Row],[列2]]+Q1943)/2</f>
        <v>0.19128451993874956</v>
      </c>
      <c r="S976" s="71"/>
    </row>
    <row r="977" spans="1:19" hidden="1" x14ac:dyDescent="0.45">
      <c r="A977" s="1" t="s">
        <v>135</v>
      </c>
      <c r="B977" s="3" t="s">
        <v>529</v>
      </c>
      <c r="C977" s="19">
        <v>49</v>
      </c>
      <c r="D977" s="3" t="s">
        <v>461</v>
      </c>
      <c r="E977" s="2" t="s">
        <v>447</v>
      </c>
      <c r="F977" s="55">
        <v>358466</v>
      </c>
      <c r="G977" s="15">
        <v>2013</v>
      </c>
      <c r="H977" s="44">
        <v>15.75</v>
      </c>
      <c r="I977" s="44">
        <v>7.55</v>
      </c>
      <c r="J977" s="44">
        <v>15245</v>
      </c>
      <c r="K977" s="44">
        <v>1084</v>
      </c>
      <c r="L977" s="44">
        <v>500</v>
      </c>
      <c r="M977" s="27">
        <v>96.621481289487278</v>
      </c>
      <c r="N977" s="27">
        <v>16666</v>
      </c>
      <c r="O977" s="27">
        <v>521.5798800343282</v>
      </c>
      <c r="P977" s="51">
        <f t="shared" si="15"/>
        <v>336674.58999999909</v>
      </c>
      <c r="Q977" s="51">
        <f>ABS(Table_7[[#This Row],[列1]]-Table_7[[#This Row],[Listing Price (USD)]])/Table_7[[#This Row],[Listing Price (USD)]]</f>
        <v>6.0790730501640057E-2</v>
      </c>
      <c r="R977" s="51">
        <f>(Table_7[[#This Row],[列2]]+Q1944)/2</f>
        <v>4.8375127265268561E-2</v>
      </c>
      <c r="S977" s="71"/>
    </row>
    <row r="978" spans="1:19" hidden="1" x14ac:dyDescent="0.45">
      <c r="A978" s="1" t="s">
        <v>359</v>
      </c>
      <c r="B978" s="3" t="s">
        <v>529</v>
      </c>
      <c r="C978" s="19">
        <v>49</v>
      </c>
      <c r="D978" s="3" t="s">
        <v>461</v>
      </c>
      <c r="E978" s="2" t="s">
        <v>447</v>
      </c>
      <c r="F978" s="55">
        <v>346315</v>
      </c>
      <c r="G978" s="15">
        <v>2013</v>
      </c>
      <c r="H978" s="44">
        <v>15.75</v>
      </c>
      <c r="I978" s="44">
        <v>7.55</v>
      </c>
      <c r="J978" s="44">
        <v>15245</v>
      </c>
      <c r="K978" s="44">
        <v>1084</v>
      </c>
      <c r="L978" s="44">
        <v>500</v>
      </c>
      <c r="M978" s="27">
        <v>96.621481289487278</v>
      </c>
      <c r="N978" s="27">
        <v>16666</v>
      </c>
      <c r="O978" s="27">
        <v>521.5798800343282</v>
      </c>
      <c r="P978" s="51">
        <f t="shared" si="15"/>
        <v>336674.58999999909</v>
      </c>
      <c r="Q978" s="51">
        <f>ABS(Table_7[[#This Row],[列1]]-Table_7[[#This Row],[Listing Price (USD)]])/Table_7[[#This Row],[Listing Price (USD)]]</f>
        <v>2.7837113610443977E-2</v>
      </c>
      <c r="R978" s="51">
        <f>(Table_7[[#This Row],[列2]]+Q1945)/2</f>
        <v>1.8676246166922632E-2</v>
      </c>
      <c r="S978" s="71"/>
    </row>
    <row r="979" spans="1:19" hidden="1" x14ac:dyDescent="0.45">
      <c r="A979" s="1" t="s">
        <v>359</v>
      </c>
      <c r="B979" s="3" t="s">
        <v>529</v>
      </c>
      <c r="C979" s="19">
        <v>49</v>
      </c>
      <c r="D979" s="3" t="s">
        <v>461</v>
      </c>
      <c r="E979" s="2" t="s">
        <v>447</v>
      </c>
      <c r="F979" s="55">
        <v>297709</v>
      </c>
      <c r="G979" s="15">
        <v>2015</v>
      </c>
      <c r="H979" s="44">
        <v>15.75</v>
      </c>
      <c r="I979" s="44">
        <v>7.55</v>
      </c>
      <c r="J979" s="44">
        <v>15245</v>
      </c>
      <c r="K979" s="44">
        <v>1084</v>
      </c>
      <c r="L979" s="44">
        <v>500</v>
      </c>
      <c r="M979" s="27">
        <v>96.621481289487278</v>
      </c>
      <c r="N979" s="27">
        <v>16666</v>
      </c>
      <c r="O979" s="27">
        <v>521.5798800343282</v>
      </c>
      <c r="P979" s="51">
        <f t="shared" si="15"/>
        <v>362569.99599999859</v>
      </c>
      <c r="Q979" s="51">
        <f>ABS(Table_7[[#This Row],[列1]]-Table_7[[#This Row],[Listing Price (USD)]])/Table_7[[#This Row],[Listing Price (USD)]]</f>
        <v>0.21786709840817237</v>
      </c>
      <c r="R979" s="51">
        <f>(Table_7[[#This Row],[列2]]+Q1946)/2</f>
        <v>0.12406591466593055</v>
      </c>
      <c r="S979" s="71"/>
    </row>
    <row r="980" spans="1:19" hidden="1" x14ac:dyDescent="0.45">
      <c r="A980" s="1" t="s">
        <v>135</v>
      </c>
      <c r="B980" s="3" t="s">
        <v>529</v>
      </c>
      <c r="C980" s="19">
        <v>49</v>
      </c>
      <c r="D980" s="3" t="s">
        <v>460</v>
      </c>
      <c r="E980" s="2" t="s">
        <v>35</v>
      </c>
      <c r="F980" s="55">
        <v>286668</v>
      </c>
      <c r="G980" s="15">
        <v>2014</v>
      </c>
      <c r="H980" s="44">
        <v>15.75</v>
      </c>
      <c r="I980" s="44">
        <v>7.55</v>
      </c>
      <c r="J980" s="44">
        <v>15245</v>
      </c>
      <c r="K980" s="44">
        <v>1084</v>
      </c>
      <c r="L980" s="44">
        <v>500</v>
      </c>
      <c r="M980" s="27">
        <v>1896.7553015181375</v>
      </c>
      <c r="N980" s="27">
        <v>24592.6</v>
      </c>
      <c r="O980" s="27">
        <v>42421.33</v>
      </c>
      <c r="P980" s="51">
        <f t="shared" si="15"/>
        <v>364334.06260000094</v>
      </c>
      <c r="Q980" s="51">
        <f>ABS(Table_7[[#This Row],[列1]]-Table_7[[#This Row],[Listing Price (USD)]])/Table_7[[#This Row],[Listing Price (USD)]]</f>
        <v>0.27092686522388593</v>
      </c>
      <c r="R980" s="51">
        <f>(Table_7[[#This Row],[列2]]+Q1947)/2</f>
        <v>0.20377353086521316</v>
      </c>
      <c r="S980" s="71"/>
    </row>
    <row r="981" spans="1:19" hidden="1" x14ac:dyDescent="0.45">
      <c r="A981" s="1" t="s">
        <v>135</v>
      </c>
      <c r="B981" s="3" t="s">
        <v>529</v>
      </c>
      <c r="C981" s="19">
        <v>49</v>
      </c>
      <c r="D981" s="3" t="s">
        <v>460</v>
      </c>
      <c r="E981" s="2" t="s">
        <v>510</v>
      </c>
      <c r="F981" s="55">
        <v>278177</v>
      </c>
      <c r="G981" s="15">
        <v>2015</v>
      </c>
      <c r="H981" s="44">
        <v>15.75</v>
      </c>
      <c r="I981" s="44">
        <v>7.55</v>
      </c>
      <c r="J981" s="44">
        <v>15245</v>
      </c>
      <c r="K981" s="44">
        <v>1084</v>
      </c>
      <c r="L981" s="44">
        <v>500</v>
      </c>
      <c r="M981" s="27">
        <v>362.19831843525986</v>
      </c>
      <c r="N981" s="27">
        <v>47055.4</v>
      </c>
      <c r="O981" s="27">
        <v>5956</v>
      </c>
      <c r="P981" s="51">
        <f t="shared" si="15"/>
        <v>418972.7223999977</v>
      </c>
      <c r="Q981" s="51">
        <f>ABS(Table_7[[#This Row],[列1]]-Table_7[[#This Row],[Listing Price (USD)]])/Table_7[[#This Row],[Listing Price (USD)]]</f>
        <v>0.50613718028448684</v>
      </c>
      <c r="R981" s="51">
        <f>(Table_7[[#This Row],[列2]]+Q1948)/2</f>
        <v>0.25413037598885252</v>
      </c>
      <c r="S981" s="71"/>
    </row>
    <row r="982" spans="1:19" hidden="1" x14ac:dyDescent="0.45">
      <c r="A982" s="1" t="s">
        <v>121</v>
      </c>
      <c r="B982" s="2" t="s">
        <v>124</v>
      </c>
      <c r="C982" s="19">
        <v>49</v>
      </c>
      <c r="D982" s="3" t="s">
        <v>460</v>
      </c>
      <c r="E982" s="2" t="s">
        <v>480</v>
      </c>
      <c r="F982" s="55">
        <v>582470</v>
      </c>
      <c r="G982" s="15">
        <v>2007</v>
      </c>
      <c r="H982" s="44">
        <v>15</v>
      </c>
      <c r="I982" s="44">
        <v>7.1</v>
      </c>
      <c r="J982" s="44">
        <v>17500</v>
      </c>
      <c r="K982" s="44">
        <v>1345</v>
      </c>
      <c r="L982" s="44">
        <v>564</v>
      </c>
      <c r="M982" s="27">
        <v>909.79346666148103</v>
      </c>
      <c r="N982" s="27">
        <v>36186.300000000003</v>
      </c>
      <c r="O982" s="27">
        <v>19565.62</v>
      </c>
      <c r="P982" s="51">
        <f t="shared" si="15"/>
        <v>346494.4937999986</v>
      </c>
      <c r="Q982" s="51">
        <f>ABS(Table_7[[#This Row],[列1]]-Table_7[[#This Row],[Listing Price (USD)]])/Table_7[[#This Row],[Listing Price (USD)]]</f>
        <v>0.40512903016464608</v>
      </c>
      <c r="R982" s="51">
        <f>(Table_7[[#This Row],[列2]]+Q1949)/2</f>
        <v>0.26498129213668808</v>
      </c>
      <c r="S982" s="71"/>
    </row>
    <row r="983" spans="1:19" hidden="1" x14ac:dyDescent="0.45">
      <c r="A983" s="1" t="s">
        <v>21</v>
      </c>
      <c r="B983" s="2" t="s">
        <v>56</v>
      </c>
      <c r="C983" s="19">
        <v>49</v>
      </c>
      <c r="D983" s="3" t="s">
        <v>460</v>
      </c>
      <c r="E983" s="2" t="s">
        <v>46</v>
      </c>
      <c r="F983" s="55">
        <v>170057</v>
      </c>
      <c r="G983" s="15">
        <v>2010</v>
      </c>
      <c r="H983" s="45">
        <v>4.5</v>
      </c>
      <c r="I983" s="45">
        <v>1.9</v>
      </c>
      <c r="J983" s="45">
        <v>12600</v>
      </c>
      <c r="K983" s="46">
        <v>1371.32086</v>
      </c>
      <c r="L983" s="45">
        <v>318</v>
      </c>
      <c r="M983" s="27">
        <v>57.472012426685268</v>
      </c>
      <c r="N983" s="27">
        <v>11544.2</v>
      </c>
      <c r="O983" s="27">
        <v>7827.84</v>
      </c>
      <c r="P983" s="51">
        <f t="shared" si="15"/>
        <v>228180.76519999577</v>
      </c>
      <c r="Q983" s="51">
        <f>ABS(Table_7[[#This Row],[列1]]-Table_7[[#This Row],[Listing Price (USD)]])/Table_7[[#This Row],[Listing Price (USD)]]</f>
        <v>0.34178990103315815</v>
      </c>
      <c r="R983" s="51">
        <f>(Table_7[[#This Row],[列2]]+Q1950)/2</f>
        <v>0.18399714379481524</v>
      </c>
      <c r="S983" s="71"/>
    </row>
    <row r="984" spans="1:19" hidden="1" x14ac:dyDescent="0.45">
      <c r="A984" s="1" t="s">
        <v>21</v>
      </c>
      <c r="B984" s="2" t="s">
        <v>56</v>
      </c>
      <c r="C984" s="19">
        <v>49</v>
      </c>
      <c r="D984" s="3" t="s">
        <v>460</v>
      </c>
      <c r="E984" s="2" t="s">
        <v>46</v>
      </c>
      <c r="F984" s="55">
        <v>206498</v>
      </c>
      <c r="G984" s="15">
        <v>2014</v>
      </c>
      <c r="H984" s="45">
        <v>4.5</v>
      </c>
      <c r="I984" s="45">
        <v>1.9</v>
      </c>
      <c r="J984" s="45">
        <v>12600</v>
      </c>
      <c r="K984" s="46">
        <v>1371.32086</v>
      </c>
      <c r="L984" s="45">
        <v>318</v>
      </c>
      <c r="M984" s="27">
        <v>57.472012426685268</v>
      </c>
      <c r="N984" s="27">
        <v>11544.2</v>
      </c>
      <c r="O984" s="27">
        <v>7827.84</v>
      </c>
      <c r="P984" s="51">
        <f t="shared" si="15"/>
        <v>279971.57719999849</v>
      </c>
      <c r="Q984" s="51">
        <f>ABS(Table_7[[#This Row],[列1]]-Table_7[[#This Row],[Listing Price (USD)]])/Table_7[[#This Row],[Listing Price (USD)]]</f>
        <v>0.35580769402124229</v>
      </c>
      <c r="R984" s="51">
        <f>(Table_7[[#This Row],[列2]]+Q1951)/2</f>
        <v>0.22358616185348934</v>
      </c>
      <c r="S984" s="71"/>
    </row>
    <row r="985" spans="1:19" hidden="1" x14ac:dyDescent="0.45">
      <c r="A985" s="1" t="s">
        <v>21</v>
      </c>
      <c r="B985" s="2" t="s">
        <v>56</v>
      </c>
      <c r="C985" s="19">
        <v>49</v>
      </c>
      <c r="D985" s="3" t="s">
        <v>460</v>
      </c>
      <c r="E985" s="2" t="s">
        <v>46</v>
      </c>
      <c r="F985" s="55">
        <v>188278</v>
      </c>
      <c r="G985" s="15">
        <v>2015</v>
      </c>
      <c r="H985" s="45">
        <v>4.5</v>
      </c>
      <c r="I985" s="45">
        <v>1.9</v>
      </c>
      <c r="J985" s="45">
        <v>12600</v>
      </c>
      <c r="K985" s="46">
        <v>1371.32086</v>
      </c>
      <c r="L985" s="45">
        <v>318</v>
      </c>
      <c r="M985" s="27">
        <v>57.472012426685268</v>
      </c>
      <c r="N985" s="27">
        <v>11544.2</v>
      </c>
      <c r="O985" s="27">
        <v>7827.84</v>
      </c>
      <c r="P985" s="51">
        <f t="shared" si="15"/>
        <v>292919.28019999637</v>
      </c>
      <c r="Q985" s="51">
        <f>ABS(Table_7[[#This Row],[列1]]-Table_7[[#This Row],[Listing Price (USD)]])/Table_7[[#This Row],[Listing Price (USD)]]</f>
        <v>0.55578070831428195</v>
      </c>
      <c r="R985" s="51">
        <f>(Table_7[[#This Row],[列2]]+Q1952)/2</f>
        <v>0.44903220677040179</v>
      </c>
      <c r="S985" s="71"/>
    </row>
    <row r="986" spans="1:19" hidden="1" x14ac:dyDescent="0.45">
      <c r="A986" s="1" t="s">
        <v>21</v>
      </c>
      <c r="B986" s="2" t="s">
        <v>56</v>
      </c>
      <c r="C986" s="19">
        <v>49</v>
      </c>
      <c r="D986" s="3" t="s">
        <v>460</v>
      </c>
      <c r="E986" s="2" t="s">
        <v>46</v>
      </c>
      <c r="F986" s="55">
        <v>163984</v>
      </c>
      <c r="G986" s="15">
        <v>2015</v>
      </c>
      <c r="H986" s="45">
        <v>4.5</v>
      </c>
      <c r="I986" s="45">
        <v>1.9</v>
      </c>
      <c r="J986" s="45">
        <v>12600</v>
      </c>
      <c r="K986" s="46">
        <v>1371.32086</v>
      </c>
      <c r="L986" s="45">
        <v>318</v>
      </c>
      <c r="M986" s="27">
        <v>57.472012426685268</v>
      </c>
      <c r="N986" s="27">
        <v>11544.2</v>
      </c>
      <c r="O986" s="27">
        <v>7827.84</v>
      </c>
      <c r="P986" s="51">
        <f t="shared" si="15"/>
        <v>292919.28019999637</v>
      </c>
      <c r="Q986" s="51">
        <f>ABS(Table_7[[#This Row],[列1]]-Table_7[[#This Row],[Listing Price (USD)]])/Table_7[[#This Row],[Listing Price (USD)]]</f>
        <v>0.78626744194553355</v>
      </c>
      <c r="R986" s="51">
        <f>(Table_7[[#This Row],[列2]]+Q1953)/2</f>
        <v>0.39823601794408947</v>
      </c>
      <c r="S986" s="71"/>
    </row>
    <row r="987" spans="1:19" hidden="1" x14ac:dyDescent="0.45">
      <c r="A987" s="1" t="s">
        <v>21</v>
      </c>
      <c r="B987" s="2" t="s">
        <v>56</v>
      </c>
      <c r="C987" s="19">
        <v>49</v>
      </c>
      <c r="D987" s="3" t="s">
        <v>460</v>
      </c>
      <c r="E987" s="2" t="s">
        <v>46</v>
      </c>
      <c r="F987" s="55">
        <v>242939</v>
      </c>
      <c r="G987" s="15">
        <v>2016</v>
      </c>
      <c r="H987" s="45">
        <v>4.5</v>
      </c>
      <c r="I987" s="45">
        <v>1.9</v>
      </c>
      <c r="J987" s="45">
        <v>12600</v>
      </c>
      <c r="K987" s="46">
        <v>1371.32086</v>
      </c>
      <c r="L987" s="45">
        <v>318</v>
      </c>
      <c r="M987" s="27">
        <v>57.472012426685268</v>
      </c>
      <c r="N987" s="27">
        <v>11544.2</v>
      </c>
      <c r="O987" s="27">
        <v>7827.84</v>
      </c>
      <c r="P987" s="51">
        <f t="shared" si="15"/>
        <v>305866.98319999798</v>
      </c>
      <c r="Q987" s="51">
        <f>ABS(Table_7[[#This Row],[列1]]-Table_7[[#This Row],[Listing Price (USD)]])/Table_7[[#This Row],[Listing Price (USD)]]</f>
        <v>0.25902791729610303</v>
      </c>
      <c r="R987" s="51">
        <f>(Table_7[[#This Row],[列2]]+Q1954)/2</f>
        <v>0.17077352209743815</v>
      </c>
      <c r="S987" s="71"/>
    </row>
    <row r="988" spans="1:19" hidden="1" x14ac:dyDescent="0.45">
      <c r="A988" s="1" t="s">
        <v>21</v>
      </c>
      <c r="B988" s="2" t="s">
        <v>56</v>
      </c>
      <c r="C988" s="19">
        <v>49</v>
      </c>
      <c r="D988" s="3" t="s">
        <v>460</v>
      </c>
      <c r="E988" s="2" t="s">
        <v>46</v>
      </c>
      <c r="F988" s="55">
        <v>350744</v>
      </c>
      <c r="G988" s="15">
        <v>2017</v>
      </c>
      <c r="H988" s="45">
        <v>4.5</v>
      </c>
      <c r="I988" s="45">
        <v>1.9</v>
      </c>
      <c r="J988" s="45">
        <v>12600</v>
      </c>
      <c r="K988" s="46">
        <v>1371.32086</v>
      </c>
      <c r="L988" s="45">
        <v>318</v>
      </c>
      <c r="M988" s="27">
        <v>57.472012426685268</v>
      </c>
      <c r="N988" s="27">
        <v>11544.2</v>
      </c>
      <c r="O988" s="27">
        <v>7827.84</v>
      </c>
      <c r="P988" s="51">
        <f t="shared" si="15"/>
        <v>318814.68619999586</v>
      </c>
      <c r="Q988" s="51">
        <f>ABS(Table_7[[#This Row],[列1]]-Table_7[[#This Row],[Listing Price (USD)]])/Table_7[[#This Row],[Listing Price (USD)]]</f>
        <v>9.1033100494959676E-2</v>
      </c>
      <c r="R988" s="51">
        <f>(Table_7[[#This Row],[列2]]+Q1955)/2</f>
        <v>7.7301991303391687E-2</v>
      </c>
      <c r="S988" s="71"/>
    </row>
    <row r="989" spans="1:19" hidden="1" x14ac:dyDescent="0.45">
      <c r="A989" s="1" t="s">
        <v>21</v>
      </c>
      <c r="B989" s="2" t="s">
        <v>56</v>
      </c>
      <c r="C989" s="19">
        <v>49</v>
      </c>
      <c r="D989" s="3" t="s">
        <v>460</v>
      </c>
      <c r="E989" s="2" t="s">
        <v>46</v>
      </c>
      <c r="F989" s="55">
        <v>342393</v>
      </c>
      <c r="G989" s="15">
        <v>2017</v>
      </c>
      <c r="H989" s="45">
        <v>4.5</v>
      </c>
      <c r="I989" s="45">
        <v>1.9</v>
      </c>
      <c r="J989" s="45">
        <v>12600</v>
      </c>
      <c r="K989" s="46">
        <v>1371.32086</v>
      </c>
      <c r="L989" s="45">
        <v>318</v>
      </c>
      <c r="M989" s="27">
        <v>57.472012426685268</v>
      </c>
      <c r="N989" s="27">
        <v>11544.2</v>
      </c>
      <c r="O989" s="27">
        <v>7827.84</v>
      </c>
      <c r="P989" s="51">
        <f t="shared" si="15"/>
        <v>318814.68619999586</v>
      </c>
      <c r="Q989" s="51">
        <f>ABS(Table_7[[#This Row],[列1]]-Table_7[[#This Row],[Listing Price (USD)]])/Table_7[[#This Row],[Listing Price (USD)]]</f>
        <v>6.886330561665728E-2</v>
      </c>
      <c r="R989" s="51">
        <f>(Table_7[[#This Row],[列2]]+Q1956)/2</f>
        <v>0.15505199398479907</v>
      </c>
      <c r="S989" s="71"/>
    </row>
    <row r="990" spans="1:19" hidden="1" x14ac:dyDescent="0.45">
      <c r="A990" s="1" t="s">
        <v>21</v>
      </c>
      <c r="B990" s="2" t="s">
        <v>56</v>
      </c>
      <c r="C990" s="19">
        <v>49</v>
      </c>
      <c r="D990" s="3" t="s">
        <v>460</v>
      </c>
      <c r="E990" s="2" t="s">
        <v>46</v>
      </c>
      <c r="F990" s="55">
        <v>255086</v>
      </c>
      <c r="G990" s="15">
        <v>2017</v>
      </c>
      <c r="H990" s="45">
        <v>4.5</v>
      </c>
      <c r="I990" s="45">
        <v>1.9</v>
      </c>
      <c r="J990" s="45">
        <v>12600</v>
      </c>
      <c r="K990" s="46">
        <v>1371.32086</v>
      </c>
      <c r="L990" s="45">
        <v>318</v>
      </c>
      <c r="M990" s="27">
        <v>57.472012426685268</v>
      </c>
      <c r="N990" s="27">
        <v>11544.2</v>
      </c>
      <c r="O990" s="27">
        <v>7827.84</v>
      </c>
      <c r="P990" s="51">
        <f t="shared" si="15"/>
        <v>318814.68619999586</v>
      </c>
      <c r="Q990" s="51">
        <f>ABS(Table_7[[#This Row],[列1]]-Table_7[[#This Row],[Listing Price (USD)]])/Table_7[[#This Row],[Listing Price (USD)]]</f>
        <v>0.24983215935016373</v>
      </c>
      <c r="R990" s="51">
        <f>(Table_7[[#This Row],[列2]]+Q1957)/2</f>
        <v>0.20254768676086565</v>
      </c>
      <c r="S990" s="71"/>
    </row>
    <row r="991" spans="1:19" hidden="1" x14ac:dyDescent="0.45">
      <c r="A991" s="1" t="s">
        <v>21</v>
      </c>
      <c r="B991" s="2" t="s">
        <v>56</v>
      </c>
      <c r="C991" s="19">
        <v>49</v>
      </c>
      <c r="D991" s="3" t="s">
        <v>460</v>
      </c>
      <c r="E991" s="2" t="s">
        <v>31</v>
      </c>
      <c r="F991" s="55">
        <v>276951</v>
      </c>
      <c r="G991" s="15">
        <v>2015</v>
      </c>
      <c r="H991" s="45">
        <v>4.5</v>
      </c>
      <c r="I991" s="45">
        <v>1.9</v>
      </c>
      <c r="J991" s="45">
        <v>12600</v>
      </c>
      <c r="K991" s="46">
        <v>1371.32086</v>
      </c>
      <c r="L991" s="45">
        <v>318</v>
      </c>
      <c r="M991" s="27">
        <v>3889.6688952996215</v>
      </c>
      <c r="N991" s="27">
        <v>33570.800000000003</v>
      </c>
      <c r="O991" s="27">
        <v>34377.89</v>
      </c>
      <c r="P991" s="51">
        <f t="shared" si="15"/>
        <v>333800.64979999809</v>
      </c>
      <c r="Q991" s="51">
        <f>ABS(Table_7[[#This Row],[列1]]-Table_7[[#This Row],[Listing Price (USD)]])/Table_7[[#This Row],[Listing Price (USD)]]</f>
        <v>0.20526970402705927</v>
      </c>
      <c r="R991" s="51">
        <f>(Table_7[[#This Row],[列2]]+Q1958)/2</f>
        <v>0.21361726934500597</v>
      </c>
      <c r="S991" s="71"/>
    </row>
    <row r="992" spans="1:19" hidden="1" x14ac:dyDescent="0.45">
      <c r="A992" s="1" t="s">
        <v>21</v>
      </c>
      <c r="B992" s="2" t="s">
        <v>56</v>
      </c>
      <c r="C992" s="19">
        <v>49</v>
      </c>
      <c r="D992" s="3" t="s">
        <v>460</v>
      </c>
      <c r="E992" s="2" t="s">
        <v>31</v>
      </c>
      <c r="F992" s="55">
        <v>298815</v>
      </c>
      <c r="G992" s="15">
        <v>2016</v>
      </c>
      <c r="H992" s="45">
        <v>4.5</v>
      </c>
      <c r="I992" s="45">
        <v>1.9</v>
      </c>
      <c r="J992" s="45">
        <v>12600</v>
      </c>
      <c r="K992" s="46">
        <v>1371.32086</v>
      </c>
      <c r="L992" s="45">
        <v>318</v>
      </c>
      <c r="M992" s="27">
        <v>3889.6688952996215</v>
      </c>
      <c r="N992" s="27">
        <v>33570.800000000003</v>
      </c>
      <c r="O992" s="27">
        <v>34377.89</v>
      </c>
      <c r="P992" s="51">
        <f t="shared" si="15"/>
        <v>346748.3527999997</v>
      </c>
      <c r="Q992" s="51">
        <f>ABS(Table_7[[#This Row],[列1]]-Table_7[[#This Row],[Listing Price (USD)]])/Table_7[[#This Row],[Listing Price (USD)]]</f>
        <v>0.16041146796512792</v>
      </c>
      <c r="R992" s="51">
        <f>(Table_7[[#This Row],[列2]]+Q1959)/2</f>
        <v>0.19134255227482777</v>
      </c>
      <c r="S992" s="71"/>
    </row>
    <row r="993" spans="1:19" hidden="1" x14ac:dyDescent="0.45">
      <c r="A993" s="1" t="s">
        <v>21</v>
      </c>
      <c r="B993" s="2" t="s">
        <v>56</v>
      </c>
      <c r="C993" s="19">
        <v>49</v>
      </c>
      <c r="D993" s="3" t="s">
        <v>460</v>
      </c>
      <c r="E993" s="2" t="s">
        <v>31</v>
      </c>
      <c r="F993" s="55">
        <v>321895</v>
      </c>
      <c r="G993" s="15">
        <v>2019</v>
      </c>
      <c r="H993" s="45">
        <v>4.5</v>
      </c>
      <c r="I993" s="45">
        <v>1.9</v>
      </c>
      <c r="J993" s="45">
        <v>12600</v>
      </c>
      <c r="K993" s="46">
        <v>1371.32086</v>
      </c>
      <c r="L993" s="45">
        <v>318</v>
      </c>
      <c r="M993" s="27">
        <v>3889.6688952996215</v>
      </c>
      <c r="N993" s="27">
        <v>33570.800000000003</v>
      </c>
      <c r="O993" s="27">
        <v>34377.89</v>
      </c>
      <c r="P993" s="51">
        <f t="shared" si="15"/>
        <v>385591.4618000008</v>
      </c>
      <c r="Q993" s="51">
        <f>ABS(Table_7[[#This Row],[列1]]-Table_7[[#This Row],[Listing Price (USD)]])/Table_7[[#This Row],[Listing Price (USD)]]</f>
        <v>0.19787962472234985</v>
      </c>
      <c r="R993" s="51">
        <f>(Table_7[[#This Row],[列2]]+Q1960)/2</f>
        <v>0.29683165949022605</v>
      </c>
      <c r="S993" s="71"/>
    </row>
    <row r="994" spans="1:19" hidden="1" x14ac:dyDescent="0.45">
      <c r="A994" s="1" t="s">
        <v>21</v>
      </c>
      <c r="B994" s="2" t="s">
        <v>56</v>
      </c>
      <c r="C994" s="19">
        <v>49</v>
      </c>
      <c r="D994" s="3" t="s">
        <v>460</v>
      </c>
      <c r="E994" s="2" t="s">
        <v>25</v>
      </c>
      <c r="F994" s="55">
        <v>166413</v>
      </c>
      <c r="G994" s="15">
        <v>2010</v>
      </c>
      <c r="H994" s="45">
        <v>4.5</v>
      </c>
      <c r="I994" s="45">
        <v>1.9</v>
      </c>
      <c r="J994" s="45">
        <v>12600</v>
      </c>
      <c r="K994" s="46">
        <v>1371.32086</v>
      </c>
      <c r="L994" s="45">
        <v>318</v>
      </c>
      <c r="M994" s="27">
        <v>188.92599593680674</v>
      </c>
      <c r="N994" s="27">
        <v>16779.7</v>
      </c>
      <c r="O994" s="27">
        <v>1073.48</v>
      </c>
      <c r="P994" s="51">
        <f t="shared" si="15"/>
        <v>237897.8531999953</v>
      </c>
      <c r="Q994" s="51">
        <f>ABS(Table_7[[#This Row],[列1]]-Table_7[[#This Row],[Listing Price (USD)]])/Table_7[[#This Row],[Listing Price (USD)]]</f>
        <v>0.42956291395501134</v>
      </c>
      <c r="R994" s="51">
        <f>(Table_7[[#This Row],[列2]]+Q1961)/2</f>
        <v>0.47548766562773365</v>
      </c>
      <c r="S994" s="71"/>
    </row>
    <row r="995" spans="1:19" hidden="1" x14ac:dyDescent="0.45">
      <c r="A995" s="1" t="s">
        <v>21</v>
      </c>
      <c r="B995" s="2" t="s">
        <v>56</v>
      </c>
      <c r="C995" s="19">
        <v>49</v>
      </c>
      <c r="D995" s="3" t="s">
        <v>460</v>
      </c>
      <c r="E995" s="2" t="s">
        <v>25</v>
      </c>
      <c r="F995" s="55">
        <v>297601</v>
      </c>
      <c r="G995" s="15">
        <v>2015</v>
      </c>
      <c r="H995" s="45">
        <v>4.5</v>
      </c>
      <c r="I995" s="45">
        <v>1.9</v>
      </c>
      <c r="J995" s="45">
        <v>12600</v>
      </c>
      <c r="K995" s="46">
        <v>1371.32086</v>
      </c>
      <c r="L995" s="45">
        <v>318</v>
      </c>
      <c r="M995" s="27">
        <v>188.92599593680674</v>
      </c>
      <c r="N995" s="27">
        <v>16779.7</v>
      </c>
      <c r="O995" s="27">
        <v>1073.48</v>
      </c>
      <c r="P995" s="51">
        <f t="shared" si="15"/>
        <v>302636.36819999589</v>
      </c>
      <c r="Q995" s="51">
        <f>ABS(Table_7[[#This Row],[列1]]-Table_7[[#This Row],[Listing Price (USD)]])/Table_7[[#This Row],[Listing Price (USD)]]</f>
        <v>1.6919863172488982E-2</v>
      </c>
      <c r="R995" s="51">
        <f>(Table_7[[#This Row],[列2]]+Q1962)/2</f>
        <v>0.10138216285942929</v>
      </c>
      <c r="S995" s="71"/>
    </row>
    <row r="996" spans="1:19" hidden="1" x14ac:dyDescent="0.45">
      <c r="A996" s="1" t="s">
        <v>21</v>
      </c>
      <c r="B996" s="2" t="s">
        <v>56</v>
      </c>
      <c r="C996" s="19">
        <v>49</v>
      </c>
      <c r="D996" s="3" t="s">
        <v>460</v>
      </c>
      <c r="E996" s="2" t="s">
        <v>25</v>
      </c>
      <c r="F996" s="55">
        <v>255086</v>
      </c>
      <c r="G996" s="15">
        <v>2015</v>
      </c>
      <c r="H996" s="45">
        <v>4.5</v>
      </c>
      <c r="I996" s="45">
        <v>1.9</v>
      </c>
      <c r="J996" s="45">
        <v>12600</v>
      </c>
      <c r="K996" s="46">
        <v>1371.32086</v>
      </c>
      <c r="L996" s="45">
        <v>318</v>
      </c>
      <c r="M996" s="27">
        <v>188.92599593680674</v>
      </c>
      <c r="N996" s="27">
        <v>16779.7</v>
      </c>
      <c r="O996" s="27">
        <v>1073.48</v>
      </c>
      <c r="P996" s="51">
        <f t="shared" si="15"/>
        <v>302636.36819999589</v>
      </c>
      <c r="Q996" s="51">
        <f>ABS(Table_7[[#This Row],[列1]]-Table_7[[#This Row],[Listing Price (USD)]])/Table_7[[#This Row],[Listing Price (USD)]]</f>
        <v>0.18640916475226352</v>
      </c>
      <c r="R996" s="51">
        <f>(Table_7[[#This Row],[列2]]+Q1963)/2</f>
        <v>0.20197166025054894</v>
      </c>
      <c r="S996" s="71"/>
    </row>
    <row r="997" spans="1:19" hidden="1" x14ac:dyDescent="0.45">
      <c r="A997" s="1" t="s">
        <v>21</v>
      </c>
      <c r="B997" s="2" t="s">
        <v>56</v>
      </c>
      <c r="C997" s="19">
        <v>49</v>
      </c>
      <c r="D997" s="3" t="s">
        <v>460</v>
      </c>
      <c r="E997" s="2" t="s">
        <v>25</v>
      </c>
      <c r="F997" s="55">
        <v>188285</v>
      </c>
      <c r="G997" s="15">
        <v>2015</v>
      </c>
      <c r="H997" s="45">
        <v>4.5</v>
      </c>
      <c r="I997" s="45">
        <v>1.9</v>
      </c>
      <c r="J997" s="45">
        <v>12600</v>
      </c>
      <c r="K997" s="46">
        <v>1371.32086</v>
      </c>
      <c r="L997" s="45">
        <v>318</v>
      </c>
      <c r="M997" s="27">
        <v>188.92599593680674</v>
      </c>
      <c r="N997" s="27">
        <v>16779.7</v>
      </c>
      <c r="O997" s="27">
        <v>1073.48</v>
      </c>
      <c r="P997" s="51">
        <f t="shared" si="15"/>
        <v>302636.36819999589</v>
      </c>
      <c r="Q997" s="51">
        <f>ABS(Table_7[[#This Row],[列1]]-Table_7[[#This Row],[Listing Price (USD)]])/Table_7[[#This Row],[Listing Price (USD)]]</f>
        <v>0.60733127014895449</v>
      </c>
      <c r="R997" s="51">
        <f>(Table_7[[#This Row],[列2]]+Q1964)/2</f>
        <v>0.33982119301291369</v>
      </c>
      <c r="S997" s="71"/>
    </row>
    <row r="998" spans="1:19" hidden="1" x14ac:dyDescent="0.45">
      <c r="A998" s="1" t="s">
        <v>21</v>
      </c>
      <c r="B998" s="2" t="s">
        <v>56</v>
      </c>
      <c r="C998" s="19">
        <v>49</v>
      </c>
      <c r="D998" s="3" t="s">
        <v>460</v>
      </c>
      <c r="E998" s="2" t="s">
        <v>25</v>
      </c>
      <c r="F998" s="55">
        <v>180747</v>
      </c>
      <c r="G998" s="15">
        <v>2015</v>
      </c>
      <c r="H998" s="45">
        <v>4.5</v>
      </c>
      <c r="I998" s="45">
        <v>1.9</v>
      </c>
      <c r="J998" s="45">
        <v>12600</v>
      </c>
      <c r="K998" s="46">
        <v>1371.32086</v>
      </c>
      <c r="L998" s="45">
        <v>318</v>
      </c>
      <c r="M998" s="27">
        <v>188.92599593680674</v>
      </c>
      <c r="N998" s="27">
        <v>16779.7</v>
      </c>
      <c r="O998" s="27">
        <v>1073.48</v>
      </c>
      <c r="P998" s="51">
        <f t="shared" si="15"/>
        <v>302636.36819999589</v>
      </c>
      <c r="Q998" s="51">
        <f>ABS(Table_7[[#This Row],[列1]]-Table_7[[#This Row],[Listing Price (USD)]])/Table_7[[#This Row],[Listing Price (USD)]]</f>
        <v>0.67436454380983302</v>
      </c>
      <c r="R998" s="51">
        <f>(Table_7[[#This Row],[列2]]+Q1965)/2</f>
        <v>0.62171612868882864</v>
      </c>
      <c r="S998" s="71"/>
    </row>
    <row r="999" spans="1:19" hidden="1" x14ac:dyDescent="0.45">
      <c r="A999" s="1" t="s">
        <v>21</v>
      </c>
      <c r="B999" s="2" t="s">
        <v>56</v>
      </c>
      <c r="C999" s="19">
        <v>49</v>
      </c>
      <c r="D999" s="3" t="s">
        <v>460</v>
      </c>
      <c r="E999" s="2" t="s">
        <v>25</v>
      </c>
      <c r="F999" s="55">
        <v>170057</v>
      </c>
      <c r="G999" s="15">
        <v>2015</v>
      </c>
      <c r="H999" s="45">
        <v>4.5</v>
      </c>
      <c r="I999" s="45">
        <v>1.9</v>
      </c>
      <c r="J999" s="45">
        <v>12600</v>
      </c>
      <c r="K999" s="46">
        <v>1371.32086</v>
      </c>
      <c r="L999" s="45">
        <v>318</v>
      </c>
      <c r="M999" s="27">
        <v>188.92599593680674</v>
      </c>
      <c r="N999" s="27">
        <v>16779.7</v>
      </c>
      <c r="O999" s="27">
        <v>1073.48</v>
      </c>
      <c r="P999" s="51">
        <f t="shared" si="15"/>
        <v>302636.36819999589</v>
      </c>
      <c r="Q999" s="51">
        <f>ABS(Table_7[[#This Row],[列1]]-Table_7[[#This Row],[Listing Price (USD)]])/Table_7[[#This Row],[Listing Price (USD)]]</f>
        <v>0.77961723539751904</v>
      </c>
      <c r="R999" s="51">
        <f>(Table_7[[#This Row],[列2]]+Q1966)/2</f>
        <v>0.53405839381816234</v>
      </c>
      <c r="S999" s="71"/>
    </row>
    <row r="1000" spans="1:19" hidden="1" x14ac:dyDescent="0.45">
      <c r="A1000" s="1" t="s">
        <v>21</v>
      </c>
      <c r="B1000" s="2" t="s">
        <v>56</v>
      </c>
      <c r="C1000" s="19">
        <v>49</v>
      </c>
      <c r="D1000" s="3" t="s">
        <v>460</v>
      </c>
      <c r="E1000" s="2" t="s">
        <v>35</v>
      </c>
      <c r="F1000" s="55">
        <v>188278</v>
      </c>
      <c r="G1000" s="15">
        <v>2009</v>
      </c>
      <c r="H1000" s="45">
        <v>4.5</v>
      </c>
      <c r="I1000" s="45">
        <v>1.9</v>
      </c>
      <c r="J1000" s="45">
        <v>12600</v>
      </c>
      <c r="K1000" s="46">
        <v>1371.32086</v>
      </c>
      <c r="L1000" s="45">
        <v>318</v>
      </c>
      <c r="M1000" s="27">
        <v>1896.7553015181375</v>
      </c>
      <c r="N1000" s="27">
        <v>24592.6</v>
      </c>
      <c r="O1000" s="27">
        <v>42421.33</v>
      </c>
      <c r="P1000" s="51">
        <f t="shared" si="15"/>
        <v>239450.89259999915</v>
      </c>
      <c r="Q1000" s="51">
        <f>ABS(Table_7[[#This Row],[列1]]-Table_7[[#This Row],[Listing Price (USD)]])/Table_7[[#This Row],[Listing Price (USD)]]</f>
        <v>0.27179432859919456</v>
      </c>
      <c r="R1000" s="51">
        <f>(Table_7[[#This Row],[列2]]+Q1967)/2</f>
        <v>0.41742342897362117</v>
      </c>
      <c r="S1000" s="71"/>
    </row>
    <row r="1001" spans="1:19" hidden="1" x14ac:dyDescent="0.45">
      <c r="A1001" s="1" t="s">
        <v>21</v>
      </c>
      <c r="B1001" s="2" t="s">
        <v>56</v>
      </c>
      <c r="C1001" s="19">
        <v>49</v>
      </c>
      <c r="D1001" s="3" t="s">
        <v>460</v>
      </c>
      <c r="E1001" s="2" t="s">
        <v>35</v>
      </c>
      <c r="F1001" s="55">
        <v>157911</v>
      </c>
      <c r="G1001" s="15">
        <v>2009</v>
      </c>
      <c r="H1001" s="45">
        <v>4.5</v>
      </c>
      <c r="I1001" s="45">
        <v>1.9</v>
      </c>
      <c r="J1001" s="45">
        <v>12600</v>
      </c>
      <c r="K1001" s="46">
        <v>1371.32086</v>
      </c>
      <c r="L1001" s="45">
        <v>318</v>
      </c>
      <c r="M1001" s="27">
        <v>1896.7553015181375</v>
      </c>
      <c r="N1001" s="27">
        <v>24592.6</v>
      </c>
      <c r="O1001" s="27">
        <v>42421.33</v>
      </c>
      <c r="P1001" s="51">
        <f t="shared" si="15"/>
        <v>239450.89259999915</v>
      </c>
      <c r="Q1001" s="51">
        <f>ABS(Table_7[[#This Row],[列1]]-Table_7[[#This Row],[Listing Price (USD)]])/Table_7[[#This Row],[Listing Price (USD)]]</f>
        <v>0.51636613408818355</v>
      </c>
      <c r="R1001" s="51">
        <f>(Table_7[[#This Row],[列2]]+Q1968)/2</f>
        <v>0.33095238650199632</v>
      </c>
      <c r="S1001" s="71"/>
    </row>
    <row r="1002" spans="1:19" hidden="1" x14ac:dyDescent="0.45">
      <c r="A1002" s="1" t="s">
        <v>21</v>
      </c>
      <c r="B1002" s="2" t="s">
        <v>56</v>
      </c>
      <c r="C1002" s="19">
        <v>49</v>
      </c>
      <c r="D1002" s="3" t="s">
        <v>460</v>
      </c>
      <c r="E1002" s="2" t="s">
        <v>35</v>
      </c>
      <c r="F1002" s="55">
        <v>145764</v>
      </c>
      <c r="G1002" s="15">
        <v>2010</v>
      </c>
      <c r="H1002" s="45">
        <v>4.5</v>
      </c>
      <c r="I1002" s="45">
        <v>1.9</v>
      </c>
      <c r="J1002" s="45">
        <v>12600</v>
      </c>
      <c r="K1002" s="46">
        <v>1371.32086</v>
      </c>
      <c r="L1002" s="45">
        <v>318</v>
      </c>
      <c r="M1002" s="27">
        <v>1896.7553015181375</v>
      </c>
      <c r="N1002" s="27">
        <v>24592.6</v>
      </c>
      <c r="O1002" s="27">
        <v>42421.33</v>
      </c>
      <c r="P1002" s="51">
        <f t="shared" si="15"/>
        <v>252398.59559999703</v>
      </c>
      <c r="Q1002" s="51">
        <f>ABS(Table_7[[#This Row],[列1]]-Table_7[[#This Row],[Listing Price (USD)]])/Table_7[[#This Row],[Listing Price (USD)]]</f>
        <v>0.73155645838476602</v>
      </c>
      <c r="R1002" s="51">
        <f>(Table_7[[#This Row],[列2]]+Q1969)/2</f>
        <v>0.54511170674468012</v>
      </c>
      <c r="S1002" s="71"/>
    </row>
    <row r="1003" spans="1:19" hidden="1" x14ac:dyDescent="0.45">
      <c r="A1003" s="1" t="s">
        <v>21</v>
      </c>
      <c r="B1003" s="2" t="s">
        <v>56</v>
      </c>
      <c r="C1003" s="19">
        <v>49</v>
      </c>
      <c r="D1003" s="3" t="s">
        <v>460</v>
      </c>
      <c r="E1003" s="2" t="s">
        <v>35</v>
      </c>
      <c r="F1003" s="55">
        <v>236866</v>
      </c>
      <c r="G1003" s="15">
        <v>2015</v>
      </c>
      <c r="H1003" s="45">
        <v>4.5</v>
      </c>
      <c r="I1003" s="45">
        <v>1.9</v>
      </c>
      <c r="J1003" s="45">
        <v>12600</v>
      </c>
      <c r="K1003" s="46">
        <v>1371.32086</v>
      </c>
      <c r="L1003" s="45">
        <v>318</v>
      </c>
      <c r="M1003" s="27">
        <v>1896.7553015181375</v>
      </c>
      <c r="N1003" s="27">
        <v>24592.6</v>
      </c>
      <c r="O1003" s="27">
        <v>42421.33</v>
      </c>
      <c r="P1003" s="51">
        <f t="shared" si="15"/>
        <v>317137.11059999763</v>
      </c>
      <c r="Q1003" s="51">
        <f>ABS(Table_7[[#This Row],[列1]]-Table_7[[#This Row],[Listing Price (USD)]])/Table_7[[#This Row],[Listing Price (USD)]]</f>
        <v>0.33888827691605222</v>
      </c>
      <c r="R1003" s="51">
        <f>(Table_7[[#This Row],[列2]]+Q1970)/2</f>
        <v>0.34895187614937262</v>
      </c>
      <c r="S1003" s="71"/>
    </row>
    <row r="1004" spans="1:19" hidden="1" x14ac:dyDescent="0.45">
      <c r="A1004" s="1" t="s">
        <v>21</v>
      </c>
      <c r="B1004" s="2" t="s">
        <v>56</v>
      </c>
      <c r="C1004" s="19">
        <v>49</v>
      </c>
      <c r="D1004" s="3" t="s">
        <v>460</v>
      </c>
      <c r="E1004" s="2" t="s">
        <v>35</v>
      </c>
      <c r="F1004" s="55">
        <v>206498</v>
      </c>
      <c r="G1004" s="15">
        <v>2015</v>
      </c>
      <c r="H1004" s="45">
        <v>4.5</v>
      </c>
      <c r="I1004" s="45">
        <v>1.9</v>
      </c>
      <c r="J1004" s="45">
        <v>12600</v>
      </c>
      <c r="K1004" s="46">
        <v>1371.32086</v>
      </c>
      <c r="L1004" s="45">
        <v>318</v>
      </c>
      <c r="M1004" s="27">
        <v>1896.7553015181375</v>
      </c>
      <c r="N1004" s="27">
        <v>24592.6</v>
      </c>
      <c r="O1004" s="27">
        <v>42421.33</v>
      </c>
      <c r="P1004" s="51">
        <f t="shared" si="15"/>
        <v>317137.11059999763</v>
      </c>
      <c r="Q1004" s="51">
        <f>ABS(Table_7[[#This Row],[列1]]-Table_7[[#This Row],[Listing Price (USD)]])/Table_7[[#This Row],[Listing Price (USD)]]</f>
        <v>0.53578780714582042</v>
      </c>
      <c r="R1004" s="51">
        <f>(Table_7[[#This Row],[列2]]+Q1971)/2</f>
        <v>0.47951744425022336</v>
      </c>
      <c r="S1004" s="71"/>
    </row>
    <row r="1005" spans="1:19" hidden="1" x14ac:dyDescent="0.45">
      <c r="A1005" s="1" t="s">
        <v>21</v>
      </c>
      <c r="B1005" s="2" t="s">
        <v>56</v>
      </c>
      <c r="C1005" s="19">
        <v>49</v>
      </c>
      <c r="D1005" s="3" t="s">
        <v>460</v>
      </c>
      <c r="E1005" s="2" t="s">
        <v>35</v>
      </c>
      <c r="F1005" s="55">
        <v>182204</v>
      </c>
      <c r="G1005" s="15">
        <v>2015</v>
      </c>
      <c r="H1005" s="45">
        <v>4.5</v>
      </c>
      <c r="I1005" s="45">
        <v>1.9</v>
      </c>
      <c r="J1005" s="45">
        <v>12600</v>
      </c>
      <c r="K1005" s="46">
        <v>1371.32086</v>
      </c>
      <c r="L1005" s="45">
        <v>318</v>
      </c>
      <c r="M1005" s="27">
        <v>1896.7553015181375</v>
      </c>
      <c r="N1005" s="27">
        <v>24592.6</v>
      </c>
      <c r="O1005" s="27">
        <v>42421.33</v>
      </c>
      <c r="P1005" s="51">
        <f t="shared" si="15"/>
        <v>317137.11059999763</v>
      </c>
      <c r="Q1005" s="51">
        <f>ABS(Table_7[[#This Row],[列1]]-Table_7[[#This Row],[Listing Price (USD)]])/Table_7[[#This Row],[Listing Price (USD)]]</f>
        <v>0.74056063862482513</v>
      </c>
      <c r="R1005" s="51">
        <f>(Table_7[[#This Row],[列2]]+Q1972)/2</f>
        <v>0.47790551804217551</v>
      </c>
      <c r="S1005" s="71"/>
    </row>
    <row r="1006" spans="1:19" hidden="1" x14ac:dyDescent="0.45">
      <c r="A1006" s="1" t="s">
        <v>21</v>
      </c>
      <c r="B1006" s="2" t="s">
        <v>56</v>
      </c>
      <c r="C1006" s="19">
        <v>49</v>
      </c>
      <c r="D1006" s="3" t="s">
        <v>460</v>
      </c>
      <c r="E1006" s="2" t="s">
        <v>35</v>
      </c>
      <c r="F1006" s="55">
        <v>224719</v>
      </c>
      <c r="G1006" s="15">
        <v>2016</v>
      </c>
      <c r="H1006" s="45">
        <v>4.5</v>
      </c>
      <c r="I1006" s="45">
        <v>1.9</v>
      </c>
      <c r="J1006" s="45">
        <v>12600</v>
      </c>
      <c r="K1006" s="46">
        <v>1371.32086</v>
      </c>
      <c r="L1006" s="45">
        <v>318</v>
      </c>
      <c r="M1006" s="27">
        <v>1896.7553015181375</v>
      </c>
      <c r="N1006" s="27">
        <v>24592.6</v>
      </c>
      <c r="O1006" s="27">
        <v>42421.33</v>
      </c>
      <c r="P1006" s="51">
        <f t="shared" si="15"/>
        <v>330084.81359999924</v>
      </c>
      <c r="Q1006" s="51">
        <f>ABS(Table_7[[#This Row],[列1]]-Table_7[[#This Row],[Listing Price (USD)]])/Table_7[[#This Row],[Listing Price (USD)]]</f>
        <v>0.46887808151513327</v>
      </c>
      <c r="R1006" s="51">
        <f>(Table_7[[#This Row],[列2]]+Q1973)/2</f>
        <v>0.47095948470318055</v>
      </c>
      <c r="S1006" s="71"/>
    </row>
    <row r="1007" spans="1:19" hidden="1" x14ac:dyDescent="0.45">
      <c r="A1007" s="1" t="s">
        <v>21</v>
      </c>
      <c r="B1007" s="2" t="s">
        <v>56</v>
      </c>
      <c r="C1007" s="19">
        <v>49</v>
      </c>
      <c r="D1007" s="3" t="s">
        <v>460</v>
      </c>
      <c r="E1007" s="2" t="s">
        <v>35</v>
      </c>
      <c r="F1007" s="55">
        <v>236866</v>
      </c>
      <c r="G1007" s="15">
        <v>2017</v>
      </c>
      <c r="H1007" s="45">
        <v>4.5</v>
      </c>
      <c r="I1007" s="45">
        <v>1.9</v>
      </c>
      <c r="J1007" s="45">
        <v>12600</v>
      </c>
      <c r="K1007" s="46">
        <v>1371.32086</v>
      </c>
      <c r="L1007" s="45">
        <v>318</v>
      </c>
      <c r="M1007" s="27">
        <v>1896.7553015181375</v>
      </c>
      <c r="N1007" s="27">
        <v>24592.6</v>
      </c>
      <c r="O1007" s="27">
        <v>42421.33</v>
      </c>
      <c r="P1007" s="51">
        <f t="shared" si="15"/>
        <v>343032.51659999712</v>
      </c>
      <c r="Q1007" s="51">
        <f>ABS(Table_7[[#This Row],[列1]]-Table_7[[#This Row],[Listing Price (USD)]])/Table_7[[#This Row],[Listing Price (USD)]]</f>
        <v>0.44821340589192676</v>
      </c>
      <c r="R1007" s="51">
        <f>(Table_7[[#This Row],[列2]]+Q1974)/2</f>
        <v>0.54793259899087809</v>
      </c>
      <c r="S1007" s="71"/>
    </row>
    <row r="1008" spans="1:19" hidden="1" x14ac:dyDescent="0.45">
      <c r="A1008" s="1" t="s">
        <v>21</v>
      </c>
      <c r="B1008" s="2" t="s">
        <v>56</v>
      </c>
      <c r="C1008" s="19">
        <v>49</v>
      </c>
      <c r="D1008" s="3" t="s">
        <v>460</v>
      </c>
      <c r="E1008" s="2" t="s">
        <v>35</v>
      </c>
      <c r="F1008" s="55">
        <v>230792</v>
      </c>
      <c r="G1008" s="15">
        <v>2018</v>
      </c>
      <c r="H1008" s="45">
        <v>4.5</v>
      </c>
      <c r="I1008" s="45">
        <v>1.9</v>
      </c>
      <c r="J1008" s="45">
        <v>12600</v>
      </c>
      <c r="K1008" s="46">
        <v>1371.32086</v>
      </c>
      <c r="L1008" s="45">
        <v>318</v>
      </c>
      <c r="M1008" s="27">
        <v>1896.7553015181375</v>
      </c>
      <c r="N1008" s="27">
        <v>24592.6</v>
      </c>
      <c r="O1008" s="27">
        <v>42421.33</v>
      </c>
      <c r="P1008" s="51">
        <f t="shared" si="15"/>
        <v>355980.21959999873</v>
      </c>
      <c r="Q1008" s="51">
        <f>ABS(Table_7[[#This Row],[列1]]-Table_7[[#This Row],[Listing Price (USD)]])/Table_7[[#This Row],[Listing Price (USD)]]</f>
        <v>0.54242876529515205</v>
      </c>
      <c r="R1008" s="51">
        <f>(Table_7[[#This Row],[列2]]+Q1975)/2</f>
        <v>0.31476153646035543</v>
      </c>
      <c r="S1008" s="71"/>
    </row>
    <row r="1009" spans="1:19" hidden="1" x14ac:dyDescent="0.45">
      <c r="A1009" s="1" t="s">
        <v>21</v>
      </c>
      <c r="B1009" s="2" t="s">
        <v>56</v>
      </c>
      <c r="C1009" s="19">
        <v>49</v>
      </c>
      <c r="D1009" s="3" t="s">
        <v>460</v>
      </c>
      <c r="E1009" s="2" t="s">
        <v>15</v>
      </c>
      <c r="F1009" s="55">
        <v>120255</v>
      </c>
      <c r="G1009" s="15">
        <v>2010</v>
      </c>
      <c r="H1009" s="45">
        <v>4.5</v>
      </c>
      <c r="I1009" s="45">
        <v>1.9</v>
      </c>
      <c r="J1009" s="45">
        <v>12600</v>
      </c>
      <c r="K1009" s="46">
        <v>1371.32086</v>
      </c>
      <c r="L1009" s="45">
        <v>318</v>
      </c>
      <c r="M1009" s="27">
        <v>1276.9626856482525</v>
      </c>
      <c r="N1009" s="27">
        <v>21333.9</v>
      </c>
      <c r="O1009" s="27">
        <v>4753.54</v>
      </c>
      <c r="P1009" s="51">
        <f t="shared" si="15"/>
        <v>246350.44839999749</v>
      </c>
      <c r="Q1009" s="51">
        <f>ABS(Table_7[[#This Row],[列1]]-Table_7[[#This Row],[Listing Price (USD)]])/Table_7[[#This Row],[Listing Price (USD)]]</f>
        <v>1.0485671980374829</v>
      </c>
      <c r="R1009" s="51">
        <f>(Table_7[[#This Row],[列2]]+Q1976)/2</f>
        <v>0.58877601883288022</v>
      </c>
      <c r="S1009" s="71"/>
    </row>
    <row r="1010" spans="1:19" hidden="1" x14ac:dyDescent="0.45">
      <c r="A1010" s="1" t="s">
        <v>21</v>
      </c>
      <c r="B1010" s="2" t="s">
        <v>56</v>
      </c>
      <c r="C1010" s="19">
        <v>49</v>
      </c>
      <c r="D1010" s="3" t="s">
        <v>460</v>
      </c>
      <c r="E1010" s="2" t="s">
        <v>15</v>
      </c>
      <c r="F1010" s="55">
        <v>106893</v>
      </c>
      <c r="G1010" s="15">
        <v>2010</v>
      </c>
      <c r="H1010" s="45">
        <v>4.5</v>
      </c>
      <c r="I1010" s="45">
        <v>1.9</v>
      </c>
      <c r="J1010" s="45">
        <v>12600</v>
      </c>
      <c r="K1010" s="46">
        <v>1371.32086</v>
      </c>
      <c r="L1010" s="45">
        <v>318</v>
      </c>
      <c r="M1010" s="27">
        <v>1276.9626856482525</v>
      </c>
      <c r="N1010" s="27">
        <v>21333.9</v>
      </c>
      <c r="O1010" s="27">
        <v>4753.54</v>
      </c>
      <c r="P1010" s="51">
        <f t="shared" si="15"/>
        <v>246350.44839999749</v>
      </c>
      <c r="Q1010" s="51">
        <f>ABS(Table_7[[#This Row],[列1]]-Table_7[[#This Row],[Listing Price (USD)]])/Table_7[[#This Row],[Listing Price (USD)]]</f>
        <v>1.3046452845368499</v>
      </c>
      <c r="R1010" s="51">
        <f>(Table_7[[#This Row],[列2]]+Q1977)/2</f>
        <v>0.81254361268261588</v>
      </c>
      <c r="S1010" s="71"/>
    </row>
    <row r="1011" spans="1:19" hidden="1" x14ac:dyDescent="0.45">
      <c r="A1011" s="1" t="s">
        <v>21</v>
      </c>
      <c r="B1011" s="2" t="s">
        <v>56</v>
      </c>
      <c r="C1011" s="19">
        <v>49</v>
      </c>
      <c r="D1011" s="3" t="s">
        <v>460</v>
      </c>
      <c r="E1011" s="2" t="s">
        <v>15</v>
      </c>
      <c r="F1011" s="55">
        <v>303686</v>
      </c>
      <c r="G1011" s="15">
        <v>2014</v>
      </c>
      <c r="H1011" s="45">
        <v>4.5</v>
      </c>
      <c r="I1011" s="45">
        <v>1.9</v>
      </c>
      <c r="J1011" s="45">
        <v>12600</v>
      </c>
      <c r="K1011" s="46">
        <v>1371.32086</v>
      </c>
      <c r="L1011" s="45">
        <v>318</v>
      </c>
      <c r="M1011" s="27">
        <v>1276.9626856482525</v>
      </c>
      <c r="N1011" s="27">
        <v>21333.9</v>
      </c>
      <c r="O1011" s="27">
        <v>4753.54</v>
      </c>
      <c r="P1011" s="51">
        <f t="shared" si="15"/>
        <v>298141.2604000002</v>
      </c>
      <c r="Q1011" s="51">
        <f>ABS(Table_7[[#This Row],[列1]]-Table_7[[#This Row],[Listing Price (USD)]])/Table_7[[#This Row],[Listing Price (USD)]]</f>
        <v>1.8258133730233852E-2</v>
      </c>
      <c r="R1011" s="51">
        <f>(Table_7[[#This Row],[列2]]+Q1978)/2</f>
        <v>7.1194857394271838E-2</v>
      </c>
      <c r="S1011" s="71"/>
    </row>
    <row r="1012" spans="1:19" hidden="1" x14ac:dyDescent="0.45">
      <c r="A1012" s="1" t="s">
        <v>21</v>
      </c>
      <c r="B1012" s="2" t="s">
        <v>56</v>
      </c>
      <c r="C1012" s="19">
        <v>49</v>
      </c>
      <c r="D1012" s="3" t="s">
        <v>460</v>
      </c>
      <c r="E1012" s="2" t="s">
        <v>15</v>
      </c>
      <c r="F1012" s="55">
        <v>255086</v>
      </c>
      <c r="G1012" s="15">
        <v>2016</v>
      </c>
      <c r="H1012" s="45">
        <v>4.5</v>
      </c>
      <c r="I1012" s="45">
        <v>1.9</v>
      </c>
      <c r="J1012" s="45">
        <v>12600</v>
      </c>
      <c r="K1012" s="46">
        <v>1371.32086</v>
      </c>
      <c r="L1012" s="45">
        <v>318</v>
      </c>
      <c r="M1012" s="27">
        <v>1276.9626856482525</v>
      </c>
      <c r="N1012" s="27">
        <v>21333.9</v>
      </c>
      <c r="O1012" s="27">
        <v>4753.54</v>
      </c>
      <c r="P1012" s="51">
        <f t="shared" si="15"/>
        <v>324036.6663999997</v>
      </c>
      <c r="Q1012" s="51">
        <f>ABS(Table_7[[#This Row],[列1]]-Table_7[[#This Row],[Listing Price (USD)]])/Table_7[[#This Row],[Listing Price (USD)]]</f>
        <v>0.27030360897893141</v>
      </c>
      <c r="R1012" s="51">
        <f>(Table_7[[#This Row],[列2]]+Q1979)/2</f>
        <v>0.35921331632378634</v>
      </c>
      <c r="S1012" s="71"/>
    </row>
    <row r="1013" spans="1:19" hidden="1" x14ac:dyDescent="0.45">
      <c r="A1013" s="1" t="s">
        <v>21</v>
      </c>
      <c r="B1013" s="2" t="s">
        <v>57</v>
      </c>
      <c r="C1013" s="19">
        <v>49</v>
      </c>
      <c r="D1013" s="3" t="s">
        <v>460</v>
      </c>
      <c r="E1013" s="2" t="s">
        <v>15</v>
      </c>
      <c r="F1013" s="55">
        <v>326418</v>
      </c>
      <c r="G1013" s="15">
        <v>2017</v>
      </c>
      <c r="H1013" s="45">
        <v>4.67</v>
      </c>
      <c r="I1013" s="45">
        <v>2.25</v>
      </c>
      <c r="J1013" s="45">
        <v>14100</v>
      </c>
      <c r="K1013" s="46">
        <v>1410.0708999999999</v>
      </c>
      <c r="L1013" s="45">
        <v>280</v>
      </c>
      <c r="M1013" s="27">
        <v>1276.9626856482525</v>
      </c>
      <c r="N1013" s="27">
        <v>21333.9</v>
      </c>
      <c r="O1013" s="27">
        <v>4753.54</v>
      </c>
      <c r="P1013" s="51">
        <f t="shared" si="15"/>
        <v>371092.86939999758</v>
      </c>
      <c r="Q1013" s="51">
        <f>ABS(Table_7[[#This Row],[列1]]-Table_7[[#This Row],[Listing Price (USD)]])/Table_7[[#This Row],[Listing Price (USD)]]</f>
        <v>0.13686398850552844</v>
      </c>
      <c r="R1013" s="51">
        <f>(Table_7[[#This Row],[列2]]+Q1980)/2</f>
        <v>0.14842463738783751</v>
      </c>
      <c r="S1013" s="71"/>
    </row>
    <row r="1014" spans="1:19" hidden="1" x14ac:dyDescent="0.45">
      <c r="A1014" s="1" t="s">
        <v>135</v>
      </c>
      <c r="B1014" s="2" t="s">
        <v>145</v>
      </c>
      <c r="C1014" s="19">
        <v>50</v>
      </c>
      <c r="D1014" s="3" t="s">
        <v>460</v>
      </c>
      <c r="E1014" s="2" t="s">
        <v>35</v>
      </c>
      <c r="F1014" s="55">
        <v>267233</v>
      </c>
      <c r="G1014" s="15">
        <v>2016</v>
      </c>
      <c r="H1014" s="44">
        <v>15.75</v>
      </c>
      <c r="I1014" s="44">
        <v>7.55</v>
      </c>
      <c r="J1014" s="44">
        <v>15245</v>
      </c>
      <c r="K1014" s="44">
        <v>1084</v>
      </c>
      <c r="L1014" s="44">
        <v>500</v>
      </c>
      <c r="M1014" s="27">
        <v>1896.7553015181375</v>
      </c>
      <c r="N1014" s="27">
        <v>24592.6</v>
      </c>
      <c r="O1014" s="27">
        <v>42421.33</v>
      </c>
      <c r="P1014" s="51">
        <f t="shared" si="15"/>
        <v>390229.46860000043</v>
      </c>
      <c r="Q1014" s="51">
        <f>ABS(Table_7[[#This Row],[列1]]-Table_7[[#This Row],[Listing Price (USD)]])/Table_7[[#This Row],[Listing Price (USD)]]</f>
        <v>0.46025928160070212</v>
      </c>
      <c r="R1014" s="51">
        <f>(Table_7[[#This Row],[列2]]+Q1981)/2</f>
        <v>0.45736872549373808</v>
      </c>
      <c r="S1014" s="71"/>
    </row>
    <row r="1015" spans="1:19" hidden="1" x14ac:dyDescent="0.45">
      <c r="A1015" s="1" t="s">
        <v>135</v>
      </c>
      <c r="B1015" s="2" t="s">
        <v>145</v>
      </c>
      <c r="C1015" s="19">
        <v>50</v>
      </c>
      <c r="D1015" s="3" t="s">
        <v>460</v>
      </c>
      <c r="E1015" s="2" t="s">
        <v>15</v>
      </c>
      <c r="F1015" s="55">
        <v>376556</v>
      </c>
      <c r="G1015" s="15">
        <v>2016</v>
      </c>
      <c r="H1015" s="44">
        <v>15.75</v>
      </c>
      <c r="I1015" s="44">
        <v>7.55</v>
      </c>
      <c r="J1015" s="44">
        <v>15245</v>
      </c>
      <c r="K1015" s="44">
        <v>1084</v>
      </c>
      <c r="L1015" s="44">
        <v>500</v>
      </c>
      <c r="M1015" s="27">
        <v>1276.9626856482525</v>
      </c>
      <c r="N1015" s="27">
        <v>21333.9</v>
      </c>
      <c r="O1015" s="27">
        <v>4753.54</v>
      </c>
      <c r="P1015" s="51">
        <f t="shared" si="15"/>
        <v>384181.32140000089</v>
      </c>
      <c r="Q1015" s="51">
        <f>ABS(Table_7[[#This Row],[列1]]-Table_7[[#This Row],[Listing Price (USD)]])/Table_7[[#This Row],[Listing Price (USD)]]</f>
        <v>2.0250165712406357E-2</v>
      </c>
      <c r="R1015" s="51">
        <f>(Table_7[[#This Row],[列2]]+Q1982)/2</f>
        <v>1.0188543075355119E-2</v>
      </c>
      <c r="S1015" s="71"/>
    </row>
    <row r="1016" spans="1:19" hidden="1" x14ac:dyDescent="0.45">
      <c r="A1016" s="1" t="s">
        <v>135</v>
      </c>
      <c r="B1016" s="2" t="s">
        <v>146</v>
      </c>
      <c r="C1016" s="19">
        <v>50</v>
      </c>
      <c r="D1016" s="3" t="s">
        <v>460</v>
      </c>
      <c r="E1016" s="2" t="s">
        <v>46</v>
      </c>
      <c r="F1016" s="55">
        <v>518432</v>
      </c>
      <c r="G1016" s="15">
        <v>2017</v>
      </c>
      <c r="H1016" s="44">
        <v>15.75</v>
      </c>
      <c r="I1016" s="44">
        <v>7.55</v>
      </c>
      <c r="J1016" s="44">
        <v>15245</v>
      </c>
      <c r="K1016" s="44">
        <v>1084</v>
      </c>
      <c r="L1016" s="44">
        <v>500</v>
      </c>
      <c r="M1016" s="27">
        <v>57.472012426685268</v>
      </c>
      <c r="N1016" s="27">
        <v>11544.2</v>
      </c>
      <c r="O1016" s="27">
        <v>7827.84</v>
      </c>
      <c r="P1016" s="51">
        <f t="shared" si="15"/>
        <v>378959.34119999706</v>
      </c>
      <c r="Q1016" s="51">
        <f>ABS(Table_7[[#This Row],[列1]]-Table_7[[#This Row],[Listing Price (USD)]])/Table_7[[#This Row],[Listing Price (USD)]]</f>
        <v>0.26902787405099021</v>
      </c>
      <c r="R1016" s="51">
        <f>(Table_7[[#This Row],[列2]]+Q1983)/2</f>
        <v>0.16622447672392415</v>
      </c>
      <c r="S1016" s="71"/>
    </row>
    <row r="1017" spans="1:19" hidden="1" x14ac:dyDescent="0.45">
      <c r="A1017" s="1" t="s">
        <v>150</v>
      </c>
      <c r="B1017" s="2" t="s">
        <v>168</v>
      </c>
      <c r="C1017" s="19">
        <v>52</v>
      </c>
      <c r="D1017" s="3" t="s">
        <v>460</v>
      </c>
      <c r="E1017" s="2" t="s">
        <v>46</v>
      </c>
      <c r="F1017" s="55">
        <v>202854</v>
      </c>
      <c r="G1017" s="15">
        <v>2007</v>
      </c>
      <c r="H1017" s="44">
        <v>15.34</v>
      </c>
      <c r="I1017" s="44">
        <v>7.22</v>
      </c>
      <c r="J1017" s="44">
        <v>18000</v>
      </c>
      <c r="K1017" s="44">
        <v>1204</v>
      </c>
      <c r="L1017" s="44">
        <v>439</v>
      </c>
      <c r="M1017" s="27">
        <v>57.472012426685268</v>
      </c>
      <c r="N1017" s="27">
        <v>11544.2</v>
      </c>
      <c r="O1017" s="27">
        <v>7827.84</v>
      </c>
      <c r="P1017" s="51">
        <f t="shared" si="15"/>
        <v>312128.25619999989</v>
      </c>
      <c r="Q1017" s="51">
        <f>ABS(Table_7[[#This Row],[列1]]-Table_7[[#This Row],[Listing Price (USD)]])/Table_7[[#This Row],[Listing Price (USD)]]</f>
        <v>0.53868425665749697</v>
      </c>
      <c r="R1017" s="51">
        <f>(Table_7[[#This Row],[列2]]+Q1984)/2</f>
        <v>0.31486104271100213</v>
      </c>
      <c r="S1017" s="71"/>
    </row>
    <row r="1018" spans="1:19" hidden="1" x14ac:dyDescent="0.45">
      <c r="A1018" s="1" t="s">
        <v>150</v>
      </c>
      <c r="B1018" s="2" t="s">
        <v>168</v>
      </c>
      <c r="C1018" s="19">
        <v>52</v>
      </c>
      <c r="D1018" s="3" t="s">
        <v>460</v>
      </c>
      <c r="E1018" s="2" t="s">
        <v>46</v>
      </c>
      <c r="F1018" s="55">
        <v>133617</v>
      </c>
      <c r="G1018" s="15">
        <v>2008</v>
      </c>
      <c r="H1018" s="44">
        <v>15.34</v>
      </c>
      <c r="I1018" s="44">
        <v>7.22</v>
      </c>
      <c r="J1018" s="44">
        <v>18000</v>
      </c>
      <c r="K1018" s="44">
        <v>1204</v>
      </c>
      <c r="L1018" s="44">
        <v>439</v>
      </c>
      <c r="M1018" s="27">
        <v>57.472012426685268</v>
      </c>
      <c r="N1018" s="27">
        <v>11544.2</v>
      </c>
      <c r="O1018" s="27">
        <v>7827.84</v>
      </c>
      <c r="P1018" s="51">
        <f t="shared" si="15"/>
        <v>325075.95919999777</v>
      </c>
      <c r="Q1018" s="51">
        <f>ABS(Table_7[[#This Row],[列1]]-Table_7[[#This Row],[Listing Price (USD)]])/Table_7[[#This Row],[Listing Price (USD)]]</f>
        <v>1.4328937126263708</v>
      </c>
      <c r="R1018" s="51">
        <f>(Table_7[[#This Row],[列2]]+Q1985)/2</f>
        <v>0.88543554613828879</v>
      </c>
      <c r="S1018" s="71"/>
    </row>
    <row r="1019" spans="1:19" hidden="1" x14ac:dyDescent="0.45">
      <c r="A1019" s="1" t="s">
        <v>135</v>
      </c>
      <c r="B1019" s="2" t="s">
        <v>147</v>
      </c>
      <c r="C1019" s="19">
        <v>50</v>
      </c>
      <c r="D1019" s="3" t="s">
        <v>460</v>
      </c>
      <c r="E1019" s="2" t="s">
        <v>3</v>
      </c>
      <c r="F1019" s="55">
        <v>483449</v>
      </c>
      <c r="G1019" s="15">
        <v>2018</v>
      </c>
      <c r="H1019" s="44">
        <v>15.75</v>
      </c>
      <c r="I1019" s="44">
        <v>7.55</v>
      </c>
      <c r="J1019" s="44">
        <v>15245</v>
      </c>
      <c r="K1019" s="44">
        <v>1084</v>
      </c>
      <c r="L1019" s="44">
        <v>450</v>
      </c>
      <c r="M1019" s="27">
        <v>2639.0087016482562</v>
      </c>
      <c r="N1019" s="27">
        <v>30468.7</v>
      </c>
      <c r="O1019" s="27">
        <v>62827.83</v>
      </c>
      <c r="P1019" s="51">
        <f t="shared" si="15"/>
        <v>427030.91620000004</v>
      </c>
      <c r="Q1019" s="51">
        <f>ABS(Table_7[[#This Row],[列1]]-Table_7[[#This Row],[Listing Price (USD)]])/Table_7[[#This Row],[Listing Price (USD)]]</f>
        <v>0.11669914261897318</v>
      </c>
      <c r="R1019" s="51">
        <f>(Table_7[[#This Row],[列2]]+Q1986)/2</f>
        <v>0.14674296668496162</v>
      </c>
      <c r="S1019" s="71"/>
    </row>
    <row r="1020" spans="1:19" hidden="1" x14ac:dyDescent="0.45">
      <c r="A1020" s="1" t="s">
        <v>135</v>
      </c>
      <c r="B1020" s="2" t="s">
        <v>147</v>
      </c>
      <c r="C1020" s="19">
        <v>50</v>
      </c>
      <c r="D1020" s="3" t="s">
        <v>460</v>
      </c>
      <c r="E1020" s="2" t="s">
        <v>35</v>
      </c>
      <c r="F1020" s="55">
        <v>451806</v>
      </c>
      <c r="G1020" s="15">
        <v>2019</v>
      </c>
      <c r="H1020" s="44">
        <v>15.75</v>
      </c>
      <c r="I1020" s="44">
        <v>7.55</v>
      </c>
      <c r="J1020" s="44">
        <v>15245</v>
      </c>
      <c r="K1020" s="44">
        <v>1084</v>
      </c>
      <c r="L1020" s="44">
        <v>450</v>
      </c>
      <c r="M1020" s="27">
        <v>1896.7553015181375</v>
      </c>
      <c r="N1020" s="27">
        <v>24592.6</v>
      </c>
      <c r="O1020" s="27">
        <v>42421.33</v>
      </c>
      <c r="P1020" s="51">
        <f t="shared" si="15"/>
        <v>429072.57760000153</v>
      </c>
      <c r="Q1020" s="51">
        <f>ABS(Table_7[[#This Row],[列1]]-Table_7[[#This Row],[Listing Price (USD)]])/Table_7[[#This Row],[Listing Price (USD)]]</f>
        <v>5.0316778440300636E-2</v>
      </c>
      <c r="R1020" s="51">
        <f>(Table_7[[#This Row],[列2]]+Q1987)/2</f>
        <v>2.689738710569322E-2</v>
      </c>
      <c r="S1020" s="71"/>
    </row>
    <row r="1021" spans="1:19" hidden="1" x14ac:dyDescent="0.45">
      <c r="A1021" s="1" t="s">
        <v>135</v>
      </c>
      <c r="B1021" s="2" t="s">
        <v>147</v>
      </c>
      <c r="C1021" s="19">
        <v>50</v>
      </c>
      <c r="D1021" s="3" t="s">
        <v>460</v>
      </c>
      <c r="E1021" s="2" t="s">
        <v>70</v>
      </c>
      <c r="F1021" s="55">
        <v>425144</v>
      </c>
      <c r="G1021" s="15">
        <v>2018</v>
      </c>
      <c r="H1021" s="44">
        <v>15.75</v>
      </c>
      <c r="I1021" s="44">
        <v>7.55</v>
      </c>
      <c r="J1021" s="44">
        <v>15245</v>
      </c>
      <c r="K1021" s="44">
        <v>1084</v>
      </c>
      <c r="L1021" s="44">
        <v>450</v>
      </c>
      <c r="M1021" s="27">
        <v>14.933066818960594</v>
      </c>
      <c r="N1021" s="27">
        <v>21999.8</v>
      </c>
      <c r="O1021" s="27">
        <v>149.72</v>
      </c>
      <c r="P1021" s="51">
        <f t="shared" si="15"/>
        <v>411312.63779999985</v>
      </c>
      <c r="Q1021" s="51">
        <f>ABS(Table_7[[#This Row],[列1]]-Table_7[[#This Row],[Listing Price (USD)]])/Table_7[[#This Row],[Listing Price (USD)]]</f>
        <v>3.2533358579681586E-2</v>
      </c>
      <c r="R1021" s="51">
        <f>(Table_7[[#This Row],[列2]]+Q1988)/2</f>
        <v>1.7702514399898294E-2</v>
      </c>
      <c r="S1021" s="71"/>
    </row>
    <row r="1022" spans="1:19" hidden="1" x14ac:dyDescent="0.45">
      <c r="A1022" s="1" t="s">
        <v>135</v>
      </c>
      <c r="B1022" s="2" t="s">
        <v>532</v>
      </c>
      <c r="C1022" s="19">
        <v>50</v>
      </c>
      <c r="D1022" s="3" t="s">
        <v>460</v>
      </c>
      <c r="E1022" s="2" t="s">
        <v>148</v>
      </c>
      <c r="F1022" s="55">
        <v>510172</v>
      </c>
      <c r="G1022" s="15">
        <v>2012</v>
      </c>
      <c r="H1022" s="44">
        <v>16.079999999999998</v>
      </c>
      <c r="I1022" s="44">
        <v>6.56</v>
      </c>
      <c r="J1022" s="44">
        <v>13700</v>
      </c>
      <c r="K1022" s="44">
        <v>1065</v>
      </c>
      <c r="L1022" s="44">
        <v>250</v>
      </c>
      <c r="M1022" s="27">
        <v>31.370395572765801</v>
      </c>
      <c r="N1022" s="27">
        <v>16416</v>
      </c>
      <c r="O1022" s="27">
        <v>1904.83</v>
      </c>
      <c r="P1022" s="51">
        <f t="shared" si="15"/>
        <v>288131.13200000225</v>
      </c>
      <c r="Q1022" s="51">
        <f>ABS(Table_7[[#This Row],[列1]]-Table_7[[#This Row],[Listing Price (USD)]])/Table_7[[#This Row],[Listing Price (USD)]]</f>
        <v>0.43522746838320753</v>
      </c>
      <c r="R1022" s="51">
        <f>(Table_7[[#This Row],[列2]]+Q1989)/2</f>
        <v>0.30262679409101567</v>
      </c>
      <c r="S1022" s="71"/>
    </row>
    <row r="1023" spans="1:19" hidden="1" x14ac:dyDescent="0.45">
      <c r="A1023" s="1" t="s">
        <v>135</v>
      </c>
      <c r="B1023" s="2" t="s">
        <v>532</v>
      </c>
      <c r="C1023" s="19">
        <v>50</v>
      </c>
      <c r="D1023" s="3" t="s">
        <v>460</v>
      </c>
      <c r="E1023" s="2" t="s">
        <v>3</v>
      </c>
      <c r="F1023" s="55">
        <v>229587</v>
      </c>
      <c r="G1023" s="15">
        <v>2008</v>
      </c>
      <c r="H1023" s="44">
        <v>16.079999999999998</v>
      </c>
      <c r="I1023" s="44">
        <v>6.56</v>
      </c>
      <c r="J1023" s="44">
        <v>13700</v>
      </c>
      <c r="K1023" s="44">
        <v>1065</v>
      </c>
      <c r="L1023" s="44">
        <v>250</v>
      </c>
      <c r="M1023" s="27">
        <v>2639.0087016482562</v>
      </c>
      <c r="N1023" s="27">
        <v>30468.7</v>
      </c>
      <c r="O1023" s="27">
        <v>62827.83</v>
      </c>
      <c r="P1023" s="51">
        <f t="shared" si="15"/>
        <v>262422.13119999989</v>
      </c>
      <c r="Q1023" s="51">
        <f>ABS(Table_7[[#This Row],[列1]]-Table_7[[#This Row],[Listing Price (USD)]])/Table_7[[#This Row],[Listing Price (USD)]]</f>
        <v>0.14301825103337684</v>
      </c>
      <c r="R1023" s="51">
        <f>(Table_7[[#This Row],[列2]]+Q1990)/2</f>
        <v>8.9518000760277092E-2</v>
      </c>
      <c r="S1023" s="71"/>
    </row>
    <row r="1024" spans="1:19" hidden="1" x14ac:dyDescent="0.45">
      <c r="A1024" s="1" t="s">
        <v>135</v>
      </c>
      <c r="B1024" s="2" t="s">
        <v>532</v>
      </c>
      <c r="C1024" s="19">
        <v>50</v>
      </c>
      <c r="D1024" s="3" t="s">
        <v>460</v>
      </c>
      <c r="E1024" s="2" t="s">
        <v>3</v>
      </c>
      <c r="F1024" s="55">
        <v>229578</v>
      </c>
      <c r="G1024" s="15">
        <v>2008</v>
      </c>
      <c r="H1024" s="44">
        <v>16.079999999999998</v>
      </c>
      <c r="I1024" s="44">
        <v>6.56</v>
      </c>
      <c r="J1024" s="44">
        <v>13700</v>
      </c>
      <c r="K1024" s="44">
        <v>1065</v>
      </c>
      <c r="L1024" s="44">
        <v>250</v>
      </c>
      <c r="M1024" s="27">
        <v>2639.0087016482562</v>
      </c>
      <c r="N1024" s="27">
        <v>30468.7</v>
      </c>
      <c r="O1024" s="27">
        <v>62827.83</v>
      </c>
      <c r="P1024" s="51">
        <f t="shared" si="15"/>
        <v>262422.13119999989</v>
      </c>
      <c r="Q1024" s="51">
        <f>ABS(Table_7[[#This Row],[列1]]-Table_7[[#This Row],[Listing Price (USD)]])/Table_7[[#This Row],[Listing Price (USD)]]</f>
        <v>0.14306306004930736</v>
      </c>
      <c r="R1024" s="51">
        <f>(Table_7[[#This Row],[列2]]+Q1991)/2</f>
        <v>0.1419135228349466</v>
      </c>
      <c r="S1024" s="71"/>
    </row>
    <row r="1025" spans="1:19" hidden="1" x14ac:dyDescent="0.45">
      <c r="A1025" s="1" t="s">
        <v>135</v>
      </c>
      <c r="B1025" s="2" t="s">
        <v>532</v>
      </c>
      <c r="C1025" s="19">
        <v>50</v>
      </c>
      <c r="D1025" s="3" t="s">
        <v>460</v>
      </c>
      <c r="E1025" s="2" t="s">
        <v>3</v>
      </c>
      <c r="F1025" s="55">
        <v>285454</v>
      </c>
      <c r="G1025" s="15">
        <v>2010</v>
      </c>
      <c r="H1025" s="44">
        <v>16.079999999999998</v>
      </c>
      <c r="I1025" s="44">
        <v>6.56</v>
      </c>
      <c r="J1025" s="44">
        <v>13700</v>
      </c>
      <c r="K1025" s="44">
        <v>1065</v>
      </c>
      <c r="L1025" s="44">
        <v>250</v>
      </c>
      <c r="M1025" s="27">
        <v>2639.0087016482562</v>
      </c>
      <c r="N1025" s="27">
        <v>30468.7</v>
      </c>
      <c r="O1025" s="27">
        <v>62827.83</v>
      </c>
      <c r="P1025" s="51">
        <f t="shared" si="15"/>
        <v>288317.53719999938</v>
      </c>
      <c r="Q1025" s="51">
        <f>ABS(Table_7[[#This Row],[列1]]-Table_7[[#This Row],[Listing Price (USD)]])/Table_7[[#This Row],[Listing Price (USD)]]</f>
        <v>1.0031518913728239E-2</v>
      </c>
      <c r="R1025" s="51">
        <f>(Table_7[[#This Row],[列2]]+Q1992)/2</f>
        <v>0.10930957850558735</v>
      </c>
      <c r="S1025" s="71"/>
    </row>
    <row r="1026" spans="1:19" hidden="1" x14ac:dyDescent="0.45">
      <c r="A1026" s="1" t="s">
        <v>135</v>
      </c>
      <c r="B1026" s="2" t="s">
        <v>532</v>
      </c>
      <c r="C1026" s="19">
        <v>50</v>
      </c>
      <c r="D1026" s="3" t="s">
        <v>460</v>
      </c>
      <c r="E1026" s="2" t="s">
        <v>25</v>
      </c>
      <c r="F1026" s="55">
        <v>302459</v>
      </c>
      <c r="G1026" s="15">
        <v>2011</v>
      </c>
      <c r="H1026" s="44">
        <v>16.079999999999998</v>
      </c>
      <c r="I1026" s="44">
        <v>6.56</v>
      </c>
      <c r="J1026" s="44">
        <v>13700</v>
      </c>
      <c r="K1026" s="44">
        <v>1065</v>
      </c>
      <c r="L1026" s="44">
        <v>250</v>
      </c>
      <c r="M1026" s="27">
        <v>188.92599593680674</v>
      </c>
      <c r="N1026" s="27">
        <v>16779.7</v>
      </c>
      <c r="O1026" s="27">
        <v>1073.48</v>
      </c>
      <c r="P1026" s="51">
        <f t="shared" ref="P1026:P1089" si="16">J1026*22.739+12947.703*G1026+1.856*N1026-26169390+64750.3</f>
        <v>275858.45619999914</v>
      </c>
      <c r="Q1026" s="51">
        <f>ABS(Table_7[[#This Row],[列1]]-Table_7[[#This Row],[Listing Price (USD)]])/Table_7[[#This Row],[Listing Price (USD)]]</f>
        <v>8.7947602154344412E-2</v>
      </c>
      <c r="R1026" s="51">
        <f>(Table_7[[#This Row],[列2]]+Q1993)/2</f>
        <v>0.15988870282390111</v>
      </c>
      <c r="S1026" s="71"/>
    </row>
    <row r="1027" spans="1:19" hidden="1" x14ac:dyDescent="0.45">
      <c r="A1027" s="1" t="s">
        <v>135</v>
      </c>
      <c r="B1027" s="2" t="s">
        <v>532</v>
      </c>
      <c r="C1027" s="19">
        <v>50</v>
      </c>
      <c r="D1027" s="3" t="s">
        <v>460</v>
      </c>
      <c r="E1027" s="2" t="s">
        <v>35</v>
      </c>
      <c r="F1027" s="55">
        <v>291527</v>
      </c>
      <c r="G1027" s="15">
        <v>2008</v>
      </c>
      <c r="H1027" s="44">
        <v>16.079999999999998</v>
      </c>
      <c r="I1027" s="44">
        <v>6.56</v>
      </c>
      <c r="J1027" s="44">
        <v>13700</v>
      </c>
      <c r="K1027" s="44">
        <v>1065</v>
      </c>
      <c r="L1027" s="44">
        <v>250</v>
      </c>
      <c r="M1027" s="27">
        <v>1896.7553015181375</v>
      </c>
      <c r="N1027" s="27">
        <v>24592.6</v>
      </c>
      <c r="O1027" s="27">
        <v>42421.33</v>
      </c>
      <c r="P1027" s="51">
        <f t="shared" si="16"/>
        <v>251516.08959999977</v>
      </c>
      <c r="Q1027" s="51">
        <f>ABS(Table_7[[#This Row],[列1]]-Table_7[[#This Row],[Listing Price (USD)]])/Table_7[[#This Row],[Listing Price (USD)]]</f>
        <v>0.13724598544903294</v>
      </c>
      <c r="R1027" s="51">
        <f>(Table_7[[#This Row],[列2]]+Q1994)/2</f>
        <v>9.0409280762822702E-2</v>
      </c>
      <c r="S1027" s="71"/>
    </row>
    <row r="1028" spans="1:19" hidden="1" x14ac:dyDescent="0.45">
      <c r="A1028" s="1" t="s">
        <v>135</v>
      </c>
      <c r="B1028" s="2" t="s">
        <v>532</v>
      </c>
      <c r="C1028" s="19">
        <v>50</v>
      </c>
      <c r="D1028" s="3" t="s">
        <v>460</v>
      </c>
      <c r="E1028" s="2" t="s">
        <v>15</v>
      </c>
      <c r="F1028" s="55">
        <v>261160</v>
      </c>
      <c r="G1028" s="15">
        <v>2007</v>
      </c>
      <c r="H1028" s="44">
        <v>16.079999999999998</v>
      </c>
      <c r="I1028" s="44">
        <v>6.56</v>
      </c>
      <c r="J1028" s="44">
        <v>13700</v>
      </c>
      <c r="K1028" s="44">
        <v>1065</v>
      </c>
      <c r="L1028" s="44">
        <v>250</v>
      </c>
      <c r="M1028" s="27">
        <v>1276.9626856482525</v>
      </c>
      <c r="N1028" s="27">
        <v>21333.9</v>
      </c>
      <c r="O1028" s="27">
        <v>4753.54</v>
      </c>
      <c r="P1028" s="51">
        <f t="shared" si="16"/>
        <v>232520.23940000235</v>
      </c>
      <c r="Q1028" s="51">
        <f>ABS(Table_7[[#This Row],[列1]]-Table_7[[#This Row],[Listing Price (USD)]])/Table_7[[#This Row],[Listing Price (USD)]]</f>
        <v>0.10966365676212916</v>
      </c>
      <c r="R1028" s="51">
        <f>(Table_7[[#This Row],[列2]]+Q1995)/2</f>
        <v>7.6772042014069425E-2</v>
      </c>
      <c r="S1028" s="71"/>
    </row>
    <row r="1029" spans="1:19" hidden="1" x14ac:dyDescent="0.45">
      <c r="A1029" s="1" t="s">
        <v>135</v>
      </c>
      <c r="B1029" s="2" t="s">
        <v>532</v>
      </c>
      <c r="C1029" s="19">
        <v>50</v>
      </c>
      <c r="D1029" s="3" t="s">
        <v>460</v>
      </c>
      <c r="E1029" s="2" t="s">
        <v>15</v>
      </c>
      <c r="F1029" s="55">
        <v>394776</v>
      </c>
      <c r="G1029" s="15">
        <v>2012</v>
      </c>
      <c r="H1029" s="44">
        <v>16.079999999999998</v>
      </c>
      <c r="I1029" s="44">
        <v>6.56</v>
      </c>
      <c r="J1029" s="44">
        <v>13700</v>
      </c>
      <c r="K1029" s="44">
        <v>1065</v>
      </c>
      <c r="L1029" s="44">
        <v>250</v>
      </c>
      <c r="M1029" s="27">
        <v>1276.9626856482525</v>
      </c>
      <c r="N1029" s="27">
        <v>21333.9</v>
      </c>
      <c r="O1029" s="27">
        <v>4753.54</v>
      </c>
      <c r="P1029" s="51">
        <f t="shared" si="16"/>
        <v>297258.75440000294</v>
      </c>
      <c r="Q1029" s="51">
        <f>ABS(Table_7[[#This Row],[列1]]-Table_7[[#This Row],[Listing Price (USD)]])/Table_7[[#This Row],[Listing Price (USD)]]</f>
        <v>0.24701918455021848</v>
      </c>
      <c r="R1029" s="51">
        <f>(Table_7[[#This Row],[列2]]+Q1996)/2</f>
        <v>0.24983784863471506</v>
      </c>
      <c r="S1029" s="71"/>
    </row>
    <row r="1030" spans="1:19" hidden="1" x14ac:dyDescent="0.45">
      <c r="A1030" s="1" t="s">
        <v>197</v>
      </c>
      <c r="B1030" s="2" t="s">
        <v>238</v>
      </c>
      <c r="C1030" s="19">
        <v>53</v>
      </c>
      <c r="D1030" s="3" t="s">
        <v>460</v>
      </c>
      <c r="E1030" s="2" t="s">
        <v>35</v>
      </c>
      <c r="F1030" s="55">
        <v>249023</v>
      </c>
      <c r="G1030" s="15">
        <v>2015</v>
      </c>
      <c r="H1030" s="45">
        <v>15.65</v>
      </c>
      <c r="I1030" s="45">
        <v>7.48</v>
      </c>
      <c r="J1030" s="45">
        <v>14935</v>
      </c>
      <c r="K1030" s="45">
        <v>1420</v>
      </c>
      <c r="L1030" s="45">
        <v>238</v>
      </c>
      <c r="M1030" s="27">
        <v>1896.75530151814</v>
      </c>
      <c r="N1030" s="27">
        <v>24592.6</v>
      </c>
      <c r="O1030" s="27">
        <v>42421.33</v>
      </c>
      <c r="P1030" s="51">
        <f t="shared" si="16"/>
        <v>370232.67559999897</v>
      </c>
      <c r="Q1030" s="51">
        <f>ABS(Table_7[[#This Row],[列1]]-Table_7[[#This Row],[Listing Price (USD)]])/Table_7[[#This Row],[Listing Price (USD)]]</f>
        <v>0.48674088578163049</v>
      </c>
      <c r="R1030" s="51">
        <f>(Table_7[[#This Row],[列2]]+Q1997)/2</f>
        <v>0.37586903623164175</v>
      </c>
      <c r="S1030" s="71"/>
    </row>
    <row r="1031" spans="1:19" hidden="1" x14ac:dyDescent="0.45">
      <c r="A1031" s="1" t="s">
        <v>108</v>
      </c>
      <c r="B1031" s="2" t="s">
        <v>110</v>
      </c>
      <c r="C1031" s="19">
        <v>53</v>
      </c>
      <c r="D1031" s="3" t="s">
        <v>460</v>
      </c>
      <c r="E1031" s="2" t="s">
        <v>480</v>
      </c>
      <c r="F1031" s="55">
        <v>911022</v>
      </c>
      <c r="G1031" s="15">
        <v>2007</v>
      </c>
      <c r="H1031" s="44">
        <v>15.22</v>
      </c>
      <c r="I1031" s="45">
        <v>7.55</v>
      </c>
      <c r="J1031" s="44">
        <v>18000</v>
      </c>
      <c r="K1031" s="44">
        <v>1675.94</v>
      </c>
      <c r="L1031" s="44">
        <v>1100</v>
      </c>
      <c r="M1031" s="27">
        <v>909.79346666148103</v>
      </c>
      <c r="N1031" s="27">
        <v>36186.300000000003</v>
      </c>
      <c r="O1031" s="27">
        <v>19565.62</v>
      </c>
      <c r="P1031" s="51">
        <f t="shared" si="16"/>
        <v>357863.9937999986</v>
      </c>
      <c r="Q1031" s="51">
        <f>ABS(Table_7[[#This Row],[列1]]-Table_7[[#This Row],[Listing Price (USD)]])/Table_7[[#This Row],[Listing Price (USD)]]</f>
        <v>0.6071840265108871</v>
      </c>
      <c r="R1031" s="51">
        <f>(Table_7[[#This Row],[列2]]+Q1998)/2</f>
        <v>0.43624839594224507</v>
      </c>
      <c r="S1031" s="71"/>
    </row>
    <row r="1032" spans="1:19" hidden="1" x14ac:dyDescent="0.45">
      <c r="A1032" s="1" t="s">
        <v>179</v>
      </c>
      <c r="B1032" s="2" t="s">
        <v>185</v>
      </c>
      <c r="C1032" s="19">
        <v>52</v>
      </c>
      <c r="D1032" s="3" t="s">
        <v>460</v>
      </c>
      <c r="E1032" s="2" t="s">
        <v>46</v>
      </c>
      <c r="F1032" s="55">
        <v>267244</v>
      </c>
      <c r="G1032" s="15">
        <v>2008</v>
      </c>
      <c r="H1032" s="45">
        <v>16.11</v>
      </c>
      <c r="I1032" s="45">
        <v>9.19</v>
      </c>
      <c r="J1032" s="45">
        <v>18700</v>
      </c>
      <c r="K1032" s="45">
        <v>1435</v>
      </c>
      <c r="L1032" s="45">
        <v>375</v>
      </c>
      <c r="M1032" s="27">
        <v>57.472012426685268</v>
      </c>
      <c r="N1032" s="27">
        <v>11544.2</v>
      </c>
      <c r="O1032" s="27">
        <v>7827.84</v>
      </c>
      <c r="P1032" s="51">
        <f t="shared" si="16"/>
        <v>340993.25919999852</v>
      </c>
      <c r="Q1032" s="51">
        <f>ABS(Table_7[[#This Row],[列1]]-Table_7[[#This Row],[Listing Price (USD)]])/Table_7[[#This Row],[Listing Price (USD)]]</f>
        <v>0.27596226369908594</v>
      </c>
      <c r="R1032" s="51">
        <f>(Table_7[[#This Row],[列2]]+Q1999)/2</f>
        <v>0.33372958452445212</v>
      </c>
      <c r="S1032" s="71"/>
    </row>
    <row r="1033" spans="1:19" hidden="1" x14ac:dyDescent="0.45">
      <c r="A1033" s="1" t="s">
        <v>179</v>
      </c>
      <c r="B1033" s="2" t="s">
        <v>185</v>
      </c>
      <c r="C1033" s="19">
        <v>52</v>
      </c>
      <c r="D1033" s="3" t="s">
        <v>460</v>
      </c>
      <c r="E1033" s="2" t="s">
        <v>31</v>
      </c>
      <c r="F1033" s="55">
        <v>241603</v>
      </c>
      <c r="G1033" s="15">
        <v>2008</v>
      </c>
      <c r="H1033" s="45">
        <v>16.11</v>
      </c>
      <c r="I1033" s="45">
        <v>9.19</v>
      </c>
      <c r="J1033" s="45">
        <v>18700</v>
      </c>
      <c r="K1033" s="45">
        <v>1435</v>
      </c>
      <c r="L1033" s="45">
        <v>375</v>
      </c>
      <c r="M1033" s="27">
        <v>3889.6688952996215</v>
      </c>
      <c r="N1033" s="27">
        <v>33570.800000000003</v>
      </c>
      <c r="O1033" s="27">
        <v>34377.89</v>
      </c>
      <c r="P1033" s="51">
        <f t="shared" si="16"/>
        <v>381874.62880000024</v>
      </c>
      <c r="Q1033" s="51">
        <f>ABS(Table_7[[#This Row],[列1]]-Table_7[[#This Row],[Listing Price (USD)]])/Table_7[[#This Row],[Listing Price (USD)]]</f>
        <v>0.58058728078707733</v>
      </c>
      <c r="R1033" s="51">
        <f>(Table_7[[#This Row],[列2]]+Q2000)/2</f>
        <v>0.46971642445358719</v>
      </c>
      <c r="S1033" s="71"/>
    </row>
    <row r="1034" spans="1:19" hidden="1" x14ac:dyDescent="0.45">
      <c r="A1034" s="1" t="s">
        <v>179</v>
      </c>
      <c r="B1034" s="2" t="s">
        <v>185</v>
      </c>
      <c r="C1034" s="19">
        <v>52</v>
      </c>
      <c r="D1034" s="3" t="s">
        <v>460</v>
      </c>
      <c r="E1034" s="2" t="s">
        <v>25</v>
      </c>
      <c r="F1034" s="55">
        <v>254479</v>
      </c>
      <c r="G1034" s="15">
        <v>2008</v>
      </c>
      <c r="H1034" s="45">
        <v>16.11</v>
      </c>
      <c r="I1034" s="45">
        <v>9.19</v>
      </c>
      <c r="J1034" s="45">
        <v>18700</v>
      </c>
      <c r="K1034" s="45">
        <v>1435</v>
      </c>
      <c r="L1034" s="45">
        <v>375</v>
      </c>
      <c r="M1034" s="27">
        <v>188.92599593680674</v>
      </c>
      <c r="N1034" s="27">
        <v>16779.7</v>
      </c>
      <c r="O1034" s="27">
        <v>1073.48</v>
      </c>
      <c r="P1034" s="51">
        <f t="shared" si="16"/>
        <v>350710.34719999804</v>
      </c>
      <c r="Q1034" s="51">
        <f>ABS(Table_7[[#This Row],[列1]]-Table_7[[#This Row],[Listing Price (USD)]])/Table_7[[#This Row],[Listing Price (USD)]]</f>
        <v>0.3781504454198501</v>
      </c>
      <c r="R1034" s="51">
        <f>(Table_7[[#This Row],[列2]]+Q2001)/2</f>
        <v>0.36869936694307115</v>
      </c>
      <c r="S1034" s="71"/>
    </row>
    <row r="1035" spans="1:19" hidden="1" x14ac:dyDescent="0.45">
      <c r="A1035" s="1" t="s">
        <v>179</v>
      </c>
      <c r="B1035" s="2" t="s">
        <v>185</v>
      </c>
      <c r="C1035" s="19">
        <v>52</v>
      </c>
      <c r="D1035" s="3" t="s">
        <v>460</v>
      </c>
      <c r="E1035" s="2" t="s">
        <v>25</v>
      </c>
      <c r="F1035" s="55">
        <v>249023</v>
      </c>
      <c r="G1035" s="15">
        <v>2008</v>
      </c>
      <c r="H1035" s="45">
        <v>16.11</v>
      </c>
      <c r="I1035" s="45">
        <v>9.19</v>
      </c>
      <c r="J1035" s="45">
        <v>18700</v>
      </c>
      <c r="K1035" s="45">
        <v>1435</v>
      </c>
      <c r="L1035" s="45">
        <v>375</v>
      </c>
      <c r="M1035" s="27">
        <v>188.92599593680674</v>
      </c>
      <c r="N1035" s="27">
        <v>16779.7</v>
      </c>
      <c r="O1035" s="27">
        <v>1073.48</v>
      </c>
      <c r="P1035" s="51">
        <f t="shared" si="16"/>
        <v>350710.34719999804</v>
      </c>
      <c r="Q1035" s="51">
        <f>ABS(Table_7[[#This Row],[列1]]-Table_7[[#This Row],[Listing Price (USD)]])/Table_7[[#This Row],[Listing Price (USD)]]</f>
        <v>0.40834520184881734</v>
      </c>
      <c r="R1035" s="51">
        <f>(Table_7[[#This Row],[列2]]+Q2002)/2</f>
        <v>0.23189143997732173</v>
      </c>
      <c r="S1035" s="71"/>
    </row>
    <row r="1036" spans="1:19" hidden="1" x14ac:dyDescent="0.45">
      <c r="A1036" s="1" t="s">
        <v>179</v>
      </c>
      <c r="B1036" s="2" t="s">
        <v>185</v>
      </c>
      <c r="C1036" s="19">
        <v>52</v>
      </c>
      <c r="D1036" s="3" t="s">
        <v>460</v>
      </c>
      <c r="E1036" s="2" t="s">
        <v>35</v>
      </c>
      <c r="F1036" s="55">
        <v>303674</v>
      </c>
      <c r="G1036" s="15">
        <v>2008</v>
      </c>
      <c r="H1036" s="45">
        <v>16.11</v>
      </c>
      <c r="I1036" s="45">
        <v>9.19</v>
      </c>
      <c r="J1036" s="45">
        <v>18700</v>
      </c>
      <c r="K1036" s="45">
        <v>1435</v>
      </c>
      <c r="L1036" s="45">
        <v>375</v>
      </c>
      <c r="M1036" s="27">
        <v>1896.75530151814</v>
      </c>
      <c r="N1036" s="27">
        <v>24592.6</v>
      </c>
      <c r="O1036" s="27">
        <v>42421.33</v>
      </c>
      <c r="P1036" s="51">
        <f t="shared" si="16"/>
        <v>365211.08959999977</v>
      </c>
      <c r="Q1036" s="51">
        <f>ABS(Table_7[[#This Row],[列1]]-Table_7[[#This Row],[Listing Price (USD)]])/Table_7[[#This Row],[Listing Price (USD)]]</f>
        <v>0.20264194366326974</v>
      </c>
      <c r="R1036" s="51">
        <f>(Table_7[[#This Row],[列2]]+Q2003)/2</f>
        <v>0.1764079670325287</v>
      </c>
      <c r="S1036" s="71"/>
    </row>
    <row r="1037" spans="1:19" hidden="1" x14ac:dyDescent="0.45">
      <c r="A1037" s="1" t="s">
        <v>179</v>
      </c>
      <c r="B1037" s="2" t="s">
        <v>185</v>
      </c>
      <c r="C1037" s="19">
        <v>52</v>
      </c>
      <c r="D1037" s="3" t="s">
        <v>460</v>
      </c>
      <c r="E1037" s="2" t="s">
        <v>35</v>
      </c>
      <c r="F1037" s="55">
        <v>267244</v>
      </c>
      <c r="G1037" s="15">
        <v>2008</v>
      </c>
      <c r="H1037" s="45">
        <v>16.11</v>
      </c>
      <c r="I1037" s="45">
        <v>9.19</v>
      </c>
      <c r="J1037" s="45">
        <v>18700</v>
      </c>
      <c r="K1037" s="45">
        <v>1435</v>
      </c>
      <c r="L1037" s="45">
        <v>375</v>
      </c>
      <c r="M1037" s="27">
        <v>1896.75530151814</v>
      </c>
      <c r="N1037" s="27">
        <v>24592.6</v>
      </c>
      <c r="O1037" s="27">
        <v>42421.33</v>
      </c>
      <c r="P1037" s="51">
        <f t="shared" si="16"/>
        <v>365211.08959999977</v>
      </c>
      <c r="Q1037" s="51">
        <f>ABS(Table_7[[#This Row],[列1]]-Table_7[[#This Row],[Listing Price (USD)]])/Table_7[[#This Row],[Listing Price (USD)]]</f>
        <v>0.36658293394800173</v>
      </c>
      <c r="R1037" s="51">
        <f>(Table_7[[#This Row],[列2]]+Q2004)/2</f>
        <v>0.18604123440884293</v>
      </c>
      <c r="S1037" s="71"/>
    </row>
    <row r="1038" spans="1:19" hidden="1" x14ac:dyDescent="0.45">
      <c r="A1038" s="1" t="s">
        <v>179</v>
      </c>
      <c r="B1038" s="2" t="s">
        <v>185</v>
      </c>
      <c r="C1038" s="19">
        <v>52</v>
      </c>
      <c r="D1038" s="3" t="s">
        <v>460</v>
      </c>
      <c r="E1038" s="2" t="s">
        <v>35</v>
      </c>
      <c r="F1038" s="55">
        <v>290312</v>
      </c>
      <c r="G1038" s="15">
        <v>2009</v>
      </c>
      <c r="H1038" s="45">
        <v>16.11</v>
      </c>
      <c r="I1038" s="45">
        <v>9.19</v>
      </c>
      <c r="J1038" s="45">
        <v>18700</v>
      </c>
      <c r="K1038" s="45">
        <v>1435</v>
      </c>
      <c r="L1038" s="45">
        <v>375</v>
      </c>
      <c r="M1038" s="27">
        <v>1896.75530151814</v>
      </c>
      <c r="N1038" s="27">
        <v>24592.6</v>
      </c>
      <c r="O1038" s="27">
        <v>42421.33</v>
      </c>
      <c r="P1038" s="51">
        <f t="shared" si="16"/>
        <v>378158.79260000138</v>
      </c>
      <c r="Q1038" s="51">
        <f>ABS(Table_7[[#This Row],[列1]]-Table_7[[#This Row],[Listing Price (USD)]])/Table_7[[#This Row],[Listing Price (USD)]]</f>
        <v>0.30259442461903535</v>
      </c>
      <c r="R1038" s="51">
        <f>(Table_7[[#This Row],[列2]]+Q2005)/2</f>
        <v>0.15417608271933583</v>
      </c>
      <c r="S1038" s="71"/>
    </row>
    <row r="1039" spans="1:19" hidden="1" x14ac:dyDescent="0.45">
      <c r="A1039" s="1" t="s">
        <v>179</v>
      </c>
      <c r="B1039" s="2" t="s">
        <v>185</v>
      </c>
      <c r="C1039" s="19">
        <v>52</v>
      </c>
      <c r="D1039" s="3" t="s">
        <v>460</v>
      </c>
      <c r="E1039" s="2" t="s">
        <v>15</v>
      </c>
      <c r="F1039" s="55">
        <v>267233</v>
      </c>
      <c r="G1039" s="15">
        <v>2006</v>
      </c>
      <c r="H1039" s="45">
        <v>16.11</v>
      </c>
      <c r="I1039" s="45">
        <v>9.19</v>
      </c>
      <c r="J1039" s="45">
        <v>18700</v>
      </c>
      <c r="K1039" s="45">
        <v>1435</v>
      </c>
      <c r="L1039" s="45">
        <v>375</v>
      </c>
      <c r="M1039" s="27">
        <v>1276.9626856482525</v>
      </c>
      <c r="N1039" s="27">
        <v>21333.9</v>
      </c>
      <c r="O1039" s="27">
        <v>4753.54</v>
      </c>
      <c r="P1039" s="51">
        <f t="shared" si="16"/>
        <v>333267.53640000074</v>
      </c>
      <c r="Q1039" s="51">
        <f>ABS(Table_7[[#This Row],[列1]]-Table_7[[#This Row],[Listing Price (USD)]])/Table_7[[#This Row],[Listing Price (USD)]]</f>
        <v>0.24710472284486099</v>
      </c>
      <c r="R1039" s="51">
        <f>(Table_7[[#This Row],[列2]]+Q2006)/2</f>
        <v>0.29238591020527704</v>
      </c>
      <c r="S1039" s="71"/>
    </row>
    <row r="1040" spans="1:19" hidden="1" x14ac:dyDescent="0.45">
      <c r="A1040" s="1" t="s">
        <v>179</v>
      </c>
      <c r="B1040" s="2" t="s">
        <v>185</v>
      </c>
      <c r="C1040" s="19">
        <v>52</v>
      </c>
      <c r="D1040" s="3" t="s">
        <v>460</v>
      </c>
      <c r="E1040" s="2" t="s">
        <v>26</v>
      </c>
      <c r="F1040" s="55">
        <v>239750</v>
      </c>
      <c r="G1040" s="15">
        <v>2007</v>
      </c>
      <c r="H1040" s="45">
        <v>16.11</v>
      </c>
      <c r="I1040" s="45">
        <v>9.19</v>
      </c>
      <c r="J1040" s="45">
        <v>18700</v>
      </c>
      <c r="K1040" s="45">
        <v>1435</v>
      </c>
      <c r="L1040" s="45">
        <v>375</v>
      </c>
      <c r="M1040" s="27">
        <v>2704.60916008815</v>
      </c>
      <c r="N1040" s="27">
        <v>33874.199999999997</v>
      </c>
      <c r="O1040" s="27">
        <v>12220.24236</v>
      </c>
      <c r="P1040" s="51">
        <f t="shared" si="16"/>
        <v>369490.03620000108</v>
      </c>
      <c r="Q1040" s="51">
        <f>ABS(Table_7[[#This Row],[列1]]-Table_7[[#This Row],[Listing Price (USD)]])/Table_7[[#This Row],[Listing Price (USD)]]</f>
        <v>0.54114717914494714</v>
      </c>
      <c r="R1040" s="51">
        <f>(Table_7[[#This Row],[列2]]+Q2007)/2</f>
        <v>0.29049040022335681</v>
      </c>
      <c r="S1040" s="71"/>
    </row>
    <row r="1041" spans="1:19" hidden="1" x14ac:dyDescent="0.45">
      <c r="A1041" s="1" t="s">
        <v>179</v>
      </c>
      <c r="B1041" s="3" t="s">
        <v>185</v>
      </c>
      <c r="C1041" s="19">
        <v>52</v>
      </c>
      <c r="D1041" s="3" t="s">
        <v>459</v>
      </c>
      <c r="E1041" s="2" t="s">
        <v>464</v>
      </c>
      <c r="F1041" s="56">
        <v>397000</v>
      </c>
      <c r="G1041" s="43">
        <v>2008</v>
      </c>
      <c r="H1041" s="45">
        <v>16.11</v>
      </c>
      <c r="I1041" s="45">
        <v>9.19</v>
      </c>
      <c r="J1041" s="45">
        <v>18700</v>
      </c>
      <c r="K1041" s="45">
        <v>1435</v>
      </c>
      <c r="L1041" s="45">
        <v>375</v>
      </c>
      <c r="M1041" s="27">
        <v>3020.1734000000001</v>
      </c>
      <c r="N1041" s="27">
        <v>46802</v>
      </c>
      <c r="O1041" s="27">
        <v>122950</v>
      </c>
      <c r="P1041" s="51">
        <f t="shared" si="16"/>
        <v>406431.73599999695</v>
      </c>
      <c r="Q1041" s="51">
        <f>ABS(Table_7[[#This Row],[列1]]-Table_7[[#This Row],[Listing Price (USD)]])/Table_7[[#This Row],[Listing Price (USD)]]</f>
        <v>2.375752141057166E-2</v>
      </c>
      <c r="R1041" s="51">
        <f>(Table_7[[#This Row],[列2]]+Q2008)/2</f>
        <v>4.7512849134569331E-2</v>
      </c>
      <c r="S1041" s="71"/>
    </row>
    <row r="1042" spans="1:19" hidden="1" x14ac:dyDescent="0.45">
      <c r="A1042" s="1" t="s">
        <v>121</v>
      </c>
      <c r="B1042" s="2" t="s">
        <v>125</v>
      </c>
      <c r="C1042" s="19">
        <v>55</v>
      </c>
      <c r="D1042" s="3" t="s">
        <v>460</v>
      </c>
      <c r="E1042" s="2" t="s">
        <v>480</v>
      </c>
      <c r="F1042" s="55">
        <v>589128</v>
      </c>
      <c r="G1042" s="15">
        <v>2007</v>
      </c>
      <c r="H1042" s="44">
        <v>15.26</v>
      </c>
      <c r="I1042" s="44">
        <v>6.4</v>
      </c>
      <c r="J1042" s="44">
        <v>24800</v>
      </c>
      <c r="K1042" s="44">
        <v>1738.37</v>
      </c>
      <c r="L1042" s="44">
        <v>1000</v>
      </c>
      <c r="M1042" s="27">
        <v>909.79346666148103</v>
      </c>
      <c r="N1042" s="27">
        <v>36186.300000000003</v>
      </c>
      <c r="O1042" s="27">
        <v>19565.62</v>
      </c>
      <c r="P1042" s="51">
        <f t="shared" si="16"/>
        <v>512489.19379999785</v>
      </c>
      <c r="Q1042" s="51">
        <f>ABS(Table_7[[#This Row],[列1]]-Table_7[[#This Row],[Listing Price (USD)]])/Table_7[[#This Row],[Listing Price (USD)]]</f>
        <v>0.13008854815931706</v>
      </c>
      <c r="R1042" s="51">
        <f>(Table_7[[#This Row],[列2]]+Q2009)/2</f>
        <v>0.12269396032990745</v>
      </c>
      <c r="S1042" s="71"/>
    </row>
    <row r="1043" spans="1:19" hidden="1" x14ac:dyDescent="0.45">
      <c r="A1043" s="1" t="s">
        <v>21</v>
      </c>
      <c r="B1043" s="2" t="s">
        <v>58</v>
      </c>
      <c r="C1043" s="19">
        <v>54</v>
      </c>
      <c r="D1043" s="3" t="s">
        <v>460</v>
      </c>
      <c r="E1043" s="2" t="s">
        <v>46</v>
      </c>
      <c r="F1043" s="55">
        <v>176131</v>
      </c>
      <c r="G1043" s="15">
        <v>2010</v>
      </c>
      <c r="H1043" s="45">
        <v>4.76</v>
      </c>
      <c r="I1043" s="45">
        <v>2.46</v>
      </c>
      <c r="J1043" s="45">
        <v>18596</v>
      </c>
      <c r="K1043" s="46">
        <v>1560.012027</v>
      </c>
      <c r="L1043" s="45">
        <v>280</v>
      </c>
      <c r="M1043" s="27">
        <v>57.472012426685268</v>
      </c>
      <c r="N1043" s="27">
        <v>11544.2</v>
      </c>
      <c r="O1043" s="27">
        <v>7827.84</v>
      </c>
      <c r="P1043" s="51">
        <f t="shared" si="16"/>
        <v>364523.80919999554</v>
      </c>
      <c r="Q1043" s="51">
        <f>ABS(Table_7[[#This Row],[列1]]-Table_7[[#This Row],[Listing Price (USD)]])/Table_7[[#This Row],[Listing Price (USD)]]</f>
        <v>1.0696175528441645</v>
      </c>
      <c r="R1043" s="51">
        <f>(Table_7[[#This Row],[列2]]+Q2010)/2</f>
        <v>0.55129064966025887</v>
      </c>
      <c r="S1043" s="71"/>
    </row>
    <row r="1044" spans="1:19" hidden="1" x14ac:dyDescent="0.45">
      <c r="A1044" s="1" t="s">
        <v>21</v>
      </c>
      <c r="B1044" s="2" t="s">
        <v>58</v>
      </c>
      <c r="C1044" s="19">
        <v>54</v>
      </c>
      <c r="D1044" s="3" t="s">
        <v>460</v>
      </c>
      <c r="E1044" s="2" t="s">
        <v>46</v>
      </c>
      <c r="F1044" s="55">
        <v>279380</v>
      </c>
      <c r="G1044" s="15">
        <v>2011</v>
      </c>
      <c r="H1044" s="45">
        <v>4.76</v>
      </c>
      <c r="I1044" s="45">
        <v>2.46</v>
      </c>
      <c r="J1044" s="45">
        <v>18596</v>
      </c>
      <c r="K1044" s="46">
        <v>1560.012027</v>
      </c>
      <c r="L1044" s="45">
        <v>280</v>
      </c>
      <c r="M1044" s="27">
        <v>57.472012426685268</v>
      </c>
      <c r="N1044" s="27">
        <v>11544.2</v>
      </c>
      <c r="O1044" s="27">
        <v>7827.84</v>
      </c>
      <c r="P1044" s="51">
        <f t="shared" si="16"/>
        <v>377471.51219999715</v>
      </c>
      <c r="Q1044" s="51">
        <f>ABS(Table_7[[#This Row],[列1]]-Table_7[[#This Row],[Listing Price (USD)]])/Table_7[[#This Row],[Listing Price (USD)]]</f>
        <v>0.3511042744648763</v>
      </c>
      <c r="R1044" s="51">
        <f>(Table_7[[#This Row],[列2]]+Q2011)/2</f>
        <v>0.18693610081171708</v>
      </c>
      <c r="S1044" s="71"/>
    </row>
    <row r="1045" spans="1:19" hidden="1" x14ac:dyDescent="0.45">
      <c r="A1045" s="1" t="s">
        <v>21</v>
      </c>
      <c r="B1045" s="2" t="s">
        <v>58</v>
      </c>
      <c r="C1045" s="19">
        <v>54</v>
      </c>
      <c r="D1045" s="3" t="s">
        <v>460</v>
      </c>
      <c r="E1045" s="2" t="s">
        <v>46</v>
      </c>
      <c r="F1045" s="55">
        <v>253837</v>
      </c>
      <c r="G1045" s="15">
        <v>2011</v>
      </c>
      <c r="H1045" s="45">
        <v>4.76</v>
      </c>
      <c r="I1045" s="45">
        <v>2.46</v>
      </c>
      <c r="J1045" s="45">
        <v>18596</v>
      </c>
      <c r="K1045" s="46">
        <v>1560.012027</v>
      </c>
      <c r="L1045" s="45">
        <v>280</v>
      </c>
      <c r="M1045" s="27">
        <v>57.472012426685268</v>
      </c>
      <c r="N1045" s="27">
        <v>11544.2</v>
      </c>
      <c r="O1045" s="27">
        <v>7827.84</v>
      </c>
      <c r="P1045" s="51">
        <f t="shared" si="16"/>
        <v>377471.51219999715</v>
      </c>
      <c r="Q1045" s="51">
        <f>ABS(Table_7[[#This Row],[列1]]-Table_7[[#This Row],[Listing Price (USD)]])/Table_7[[#This Row],[Listing Price (USD)]]</f>
        <v>0.48706261183356697</v>
      </c>
      <c r="R1045" s="51">
        <f>(Table_7[[#This Row],[列2]]+Q2012)/2</f>
        <v>0.29481457486051854</v>
      </c>
      <c r="S1045" s="71"/>
    </row>
    <row r="1046" spans="1:19" hidden="1" x14ac:dyDescent="0.45">
      <c r="A1046" s="1" t="s">
        <v>21</v>
      </c>
      <c r="B1046" s="2" t="s">
        <v>58</v>
      </c>
      <c r="C1046" s="19">
        <v>54</v>
      </c>
      <c r="D1046" s="3" t="s">
        <v>460</v>
      </c>
      <c r="E1046" s="2" t="s">
        <v>46</v>
      </c>
      <c r="F1046" s="55">
        <v>302459</v>
      </c>
      <c r="G1046" s="15">
        <v>2013</v>
      </c>
      <c r="H1046" s="45">
        <v>4.76</v>
      </c>
      <c r="I1046" s="45">
        <v>2.46</v>
      </c>
      <c r="J1046" s="45">
        <v>18596</v>
      </c>
      <c r="K1046" s="46">
        <v>1560.012027</v>
      </c>
      <c r="L1046" s="45">
        <v>280</v>
      </c>
      <c r="M1046" s="27">
        <v>57.472012426685268</v>
      </c>
      <c r="N1046" s="27">
        <v>11544.2</v>
      </c>
      <c r="O1046" s="27">
        <v>7827.84</v>
      </c>
      <c r="P1046" s="51">
        <f t="shared" si="16"/>
        <v>403366.91819999664</v>
      </c>
      <c r="Q1046" s="51">
        <f>ABS(Table_7[[#This Row],[列1]]-Table_7[[#This Row],[Listing Price (USD)]])/Table_7[[#This Row],[Listing Price (USD)]]</f>
        <v>0.33362511348644491</v>
      </c>
      <c r="R1046" s="51">
        <f>(Table_7[[#This Row],[列2]]+Q2013)/2</f>
        <v>0.29277612093574601</v>
      </c>
      <c r="S1046" s="71"/>
    </row>
    <row r="1047" spans="1:19" hidden="1" x14ac:dyDescent="0.45">
      <c r="A1047" s="1" t="s">
        <v>21</v>
      </c>
      <c r="B1047" s="2" t="s">
        <v>58</v>
      </c>
      <c r="C1047" s="19">
        <v>54</v>
      </c>
      <c r="D1047" s="3" t="s">
        <v>460</v>
      </c>
      <c r="E1047" s="2" t="s">
        <v>46</v>
      </c>
      <c r="F1047" s="55">
        <v>303674</v>
      </c>
      <c r="G1047" s="15">
        <v>2014</v>
      </c>
      <c r="H1047" s="45">
        <v>4.76</v>
      </c>
      <c r="I1047" s="45">
        <v>2.46</v>
      </c>
      <c r="J1047" s="45">
        <v>18596</v>
      </c>
      <c r="K1047" s="46">
        <v>1560.012027</v>
      </c>
      <c r="L1047" s="45">
        <v>280</v>
      </c>
      <c r="M1047" s="27">
        <v>57.472012426685268</v>
      </c>
      <c r="N1047" s="27">
        <v>11544.2</v>
      </c>
      <c r="O1047" s="27">
        <v>7827.84</v>
      </c>
      <c r="P1047" s="51">
        <f t="shared" si="16"/>
        <v>416314.62119999825</v>
      </c>
      <c r="Q1047" s="51">
        <f>ABS(Table_7[[#This Row],[列1]]-Table_7[[#This Row],[Listing Price (USD)]])/Table_7[[#This Row],[Listing Price (USD)]]</f>
        <v>0.37092612867745756</v>
      </c>
      <c r="R1047" s="51">
        <f>(Table_7[[#This Row],[列2]]+Q2014)/2</f>
        <v>0.28865692139248711</v>
      </c>
      <c r="S1047" s="71"/>
    </row>
    <row r="1048" spans="1:19" hidden="1" x14ac:dyDescent="0.45">
      <c r="A1048" s="1" t="s">
        <v>21</v>
      </c>
      <c r="B1048" s="2" t="s">
        <v>58</v>
      </c>
      <c r="C1048" s="19">
        <v>54</v>
      </c>
      <c r="D1048" s="3" t="s">
        <v>460</v>
      </c>
      <c r="E1048" s="2" t="s">
        <v>46</v>
      </c>
      <c r="F1048" s="55">
        <v>308533</v>
      </c>
      <c r="G1048" s="15">
        <v>2015</v>
      </c>
      <c r="H1048" s="45">
        <v>4.76</v>
      </c>
      <c r="I1048" s="45">
        <v>2.46</v>
      </c>
      <c r="J1048" s="45">
        <v>18596</v>
      </c>
      <c r="K1048" s="46">
        <v>1560.012027</v>
      </c>
      <c r="L1048" s="45">
        <v>280</v>
      </c>
      <c r="M1048" s="27">
        <v>57.472012426685268</v>
      </c>
      <c r="N1048" s="27">
        <v>11544.2</v>
      </c>
      <c r="O1048" s="27">
        <v>7827.84</v>
      </c>
      <c r="P1048" s="51">
        <f t="shared" si="16"/>
        <v>429262.32419999613</v>
      </c>
      <c r="Q1048" s="51">
        <f>ABS(Table_7[[#This Row],[列1]]-Table_7[[#This Row],[Listing Price (USD)]])/Table_7[[#This Row],[Listing Price (USD)]]</f>
        <v>0.39130117102545314</v>
      </c>
      <c r="R1048" s="51">
        <f>(Table_7[[#This Row],[列2]]+Q2015)/2</f>
        <v>0.23436058471462487</v>
      </c>
      <c r="S1048" s="71"/>
    </row>
    <row r="1049" spans="1:19" hidden="1" x14ac:dyDescent="0.45">
      <c r="A1049" s="1" t="s">
        <v>21</v>
      </c>
      <c r="B1049" s="2" t="s">
        <v>58</v>
      </c>
      <c r="C1049" s="19">
        <v>54</v>
      </c>
      <c r="D1049" s="3" t="s">
        <v>460</v>
      </c>
      <c r="E1049" s="2" t="s">
        <v>46</v>
      </c>
      <c r="F1049" s="55">
        <v>278165</v>
      </c>
      <c r="G1049" s="15">
        <v>2015</v>
      </c>
      <c r="H1049" s="45">
        <v>4.76</v>
      </c>
      <c r="I1049" s="45">
        <v>2.46</v>
      </c>
      <c r="J1049" s="45">
        <v>18596</v>
      </c>
      <c r="K1049" s="46">
        <v>1560.012027</v>
      </c>
      <c r="L1049" s="45">
        <v>280</v>
      </c>
      <c r="M1049" s="27">
        <v>57.472012426685268</v>
      </c>
      <c r="N1049" s="27">
        <v>11544.2</v>
      </c>
      <c r="O1049" s="27">
        <v>7827.84</v>
      </c>
      <c r="P1049" s="51">
        <f t="shared" si="16"/>
        <v>429262.32419999613</v>
      </c>
      <c r="Q1049" s="51">
        <f>ABS(Table_7[[#This Row],[列1]]-Table_7[[#This Row],[Listing Price (USD)]])/Table_7[[#This Row],[Listing Price (USD)]]</f>
        <v>0.54319315586071626</v>
      </c>
      <c r="R1049" s="51">
        <f>(Table_7[[#This Row],[列2]]+Q2016)/2</f>
        <v>0.29576895574163653</v>
      </c>
      <c r="S1049" s="71"/>
    </row>
    <row r="1050" spans="1:19" hidden="1" x14ac:dyDescent="0.45">
      <c r="A1050" s="1" t="s">
        <v>21</v>
      </c>
      <c r="B1050" s="2" t="s">
        <v>58</v>
      </c>
      <c r="C1050" s="19">
        <v>54</v>
      </c>
      <c r="D1050" s="3" t="s">
        <v>460</v>
      </c>
      <c r="E1050" s="2" t="s">
        <v>3</v>
      </c>
      <c r="F1050" s="55">
        <v>285454</v>
      </c>
      <c r="G1050" s="15">
        <v>2015</v>
      </c>
      <c r="H1050" s="45">
        <v>4.76</v>
      </c>
      <c r="I1050" s="45">
        <v>2.46</v>
      </c>
      <c r="J1050" s="45">
        <v>18596</v>
      </c>
      <c r="K1050" s="46">
        <v>1560.012027</v>
      </c>
      <c r="L1050" s="45">
        <v>280</v>
      </c>
      <c r="M1050" s="27">
        <v>2639.0087016482562</v>
      </c>
      <c r="N1050" s="27">
        <v>30468.7</v>
      </c>
      <c r="O1050" s="27">
        <v>62827.83</v>
      </c>
      <c r="P1050" s="51">
        <f t="shared" si="16"/>
        <v>464386.1961999975</v>
      </c>
      <c r="Q1050" s="51">
        <f>ABS(Table_7[[#This Row],[列1]]-Table_7[[#This Row],[Listing Price (USD)]])/Table_7[[#This Row],[Listing Price (USD)]]</f>
        <v>0.62683373223005279</v>
      </c>
      <c r="R1050" s="51">
        <f>(Table_7[[#This Row],[列2]]+Q2017)/2</f>
        <v>0.32236637813142222</v>
      </c>
      <c r="S1050" s="71"/>
    </row>
    <row r="1051" spans="1:19" hidden="1" x14ac:dyDescent="0.45">
      <c r="A1051" s="1" t="s">
        <v>21</v>
      </c>
      <c r="B1051" s="2" t="s">
        <v>58</v>
      </c>
      <c r="C1051" s="19">
        <v>54</v>
      </c>
      <c r="D1051" s="3" t="s">
        <v>460</v>
      </c>
      <c r="E1051" s="2" t="s">
        <v>25</v>
      </c>
      <c r="F1051" s="55">
        <v>242939</v>
      </c>
      <c r="G1051" s="15">
        <v>2010</v>
      </c>
      <c r="H1051" s="45">
        <v>4.76</v>
      </c>
      <c r="I1051" s="45">
        <v>2.46</v>
      </c>
      <c r="J1051" s="45">
        <v>18596</v>
      </c>
      <c r="K1051" s="46">
        <v>1560.012027</v>
      </c>
      <c r="L1051" s="45">
        <v>280</v>
      </c>
      <c r="M1051" s="27">
        <v>188.92599593680674</v>
      </c>
      <c r="N1051" s="27">
        <v>16779.7</v>
      </c>
      <c r="O1051" s="27">
        <v>1073.48</v>
      </c>
      <c r="P1051" s="51">
        <f t="shared" si="16"/>
        <v>374240.89719999506</v>
      </c>
      <c r="Q1051" s="51">
        <f>ABS(Table_7[[#This Row],[列1]]-Table_7[[#This Row],[Listing Price (USD)]])/Table_7[[#This Row],[Listing Price (USD)]]</f>
        <v>0.54047269973118794</v>
      </c>
      <c r="R1051" s="51">
        <f>(Table_7[[#This Row],[列2]]+Q2018)/2</f>
        <v>0.29935748842903659</v>
      </c>
      <c r="S1051" s="71"/>
    </row>
    <row r="1052" spans="1:19" hidden="1" x14ac:dyDescent="0.45">
      <c r="A1052" s="1" t="s">
        <v>21</v>
      </c>
      <c r="B1052" s="2" t="s">
        <v>58</v>
      </c>
      <c r="C1052" s="19">
        <v>54</v>
      </c>
      <c r="D1052" s="3" t="s">
        <v>460</v>
      </c>
      <c r="E1052" s="2" t="s">
        <v>25</v>
      </c>
      <c r="F1052" s="55">
        <v>264804</v>
      </c>
      <c r="G1052" s="15">
        <v>2012</v>
      </c>
      <c r="H1052" s="45">
        <v>4.76</v>
      </c>
      <c r="I1052" s="45">
        <v>2.46</v>
      </c>
      <c r="J1052" s="45">
        <v>18596</v>
      </c>
      <c r="K1052" s="46">
        <v>1560.012027</v>
      </c>
      <c r="L1052" s="45">
        <v>280</v>
      </c>
      <c r="M1052" s="27">
        <v>188.92599593680674</v>
      </c>
      <c r="N1052" s="27">
        <v>16779.7</v>
      </c>
      <c r="O1052" s="27">
        <v>1073.48</v>
      </c>
      <c r="P1052" s="51">
        <f t="shared" si="16"/>
        <v>400136.30319999828</v>
      </c>
      <c r="Q1052" s="51">
        <f>ABS(Table_7[[#This Row],[列1]]-Table_7[[#This Row],[Listing Price (USD)]])/Table_7[[#This Row],[Listing Price (USD)]]</f>
        <v>0.51106593253877686</v>
      </c>
      <c r="R1052" s="51">
        <f>(Table_7[[#This Row],[列2]]+Q2019)/2</f>
        <v>0.29443312931370852</v>
      </c>
      <c r="S1052" s="71"/>
    </row>
    <row r="1053" spans="1:19" hidden="1" x14ac:dyDescent="0.45">
      <c r="A1053" s="1" t="s">
        <v>21</v>
      </c>
      <c r="B1053" s="2" t="s">
        <v>58</v>
      </c>
      <c r="C1053" s="19">
        <v>54</v>
      </c>
      <c r="D1053" s="3" t="s">
        <v>460</v>
      </c>
      <c r="E1053" s="2" t="s">
        <v>25</v>
      </c>
      <c r="F1053" s="55">
        <v>242939</v>
      </c>
      <c r="G1053" s="15">
        <v>2012</v>
      </c>
      <c r="H1053" s="45">
        <v>4.76</v>
      </c>
      <c r="I1053" s="45">
        <v>2.46</v>
      </c>
      <c r="J1053" s="45">
        <v>18596</v>
      </c>
      <c r="K1053" s="46">
        <v>1560.012027</v>
      </c>
      <c r="L1053" s="45">
        <v>280</v>
      </c>
      <c r="M1053" s="27">
        <v>188.92599593680674</v>
      </c>
      <c r="N1053" s="27">
        <v>16779.7</v>
      </c>
      <c r="O1053" s="27">
        <v>1073.48</v>
      </c>
      <c r="P1053" s="51">
        <f t="shared" si="16"/>
        <v>400136.30319999828</v>
      </c>
      <c r="Q1053" s="51">
        <f>ABS(Table_7[[#This Row],[列1]]-Table_7[[#This Row],[Listing Price (USD)]])/Table_7[[#This Row],[Listing Price (USD)]]</f>
        <v>0.64706491423772339</v>
      </c>
      <c r="R1053" s="51">
        <f>(Table_7[[#This Row],[列2]]+Q2020)/2</f>
        <v>0.34226122789825497</v>
      </c>
      <c r="S1053" s="71"/>
    </row>
    <row r="1054" spans="1:19" hidden="1" x14ac:dyDescent="0.45">
      <c r="A1054" s="1" t="s">
        <v>21</v>
      </c>
      <c r="B1054" s="2" t="s">
        <v>58</v>
      </c>
      <c r="C1054" s="19">
        <v>54</v>
      </c>
      <c r="D1054" s="3" t="s">
        <v>460</v>
      </c>
      <c r="E1054" s="2" t="s">
        <v>25</v>
      </c>
      <c r="F1054" s="55">
        <v>241725</v>
      </c>
      <c r="G1054" s="15">
        <v>2012</v>
      </c>
      <c r="H1054" s="45">
        <v>4.76</v>
      </c>
      <c r="I1054" s="45">
        <v>2.46</v>
      </c>
      <c r="J1054" s="45">
        <v>18596</v>
      </c>
      <c r="K1054" s="46">
        <v>1560.012027</v>
      </c>
      <c r="L1054" s="45">
        <v>280</v>
      </c>
      <c r="M1054" s="27">
        <v>188.92599593680674</v>
      </c>
      <c r="N1054" s="27">
        <v>16779.7</v>
      </c>
      <c r="O1054" s="27">
        <v>1073.48</v>
      </c>
      <c r="P1054" s="51">
        <f t="shared" si="16"/>
        <v>400136.30319999828</v>
      </c>
      <c r="Q1054" s="51">
        <f>ABS(Table_7[[#This Row],[列1]]-Table_7[[#This Row],[Listing Price (USD)]])/Table_7[[#This Row],[Listing Price (USD)]]</f>
        <v>0.65533686296410498</v>
      </c>
      <c r="R1054" s="51">
        <f>(Table_7[[#This Row],[列2]]+Q2021)/2</f>
        <v>0.46439732595441618</v>
      </c>
      <c r="S1054" s="71"/>
    </row>
    <row r="1055" spans="1:19" hidden="1" x14ac:dyDescent="0.45">
      <c r="A1055" s="1" t="s">
        <v>21</v>
      </c>
      <c r="B1055" s="2" t="s">
        <v>58</v>
      </c>
      <c r="C1055" s="19">
        <v>54</v>
      </c>
      <c r="D1055" s="3" t="s">
        <v>460</v>
      </c>
      <c r="E1055" s="2" t="s">
        <v>25</v>
      </c>
      <c r="F1055" s="55">
        <v>302459</v>
      </c>
      <c r="G1055" s="15">
        <v>2015</v>
      </c>
      <c r="H1055" s="45">
        <v>4.76</v>
      </c>
      <c r="I1055" s="45">
        <v>2.46</v>
      </c>
      <c r="J1055" s="45">
        <v>18596</v>
      </c>
      <c r="K1055" s="46">
        <v>1560.012027</v>
      </c>
      <c r="L1055" s="45">
        <v>280</v>
      </c>
      <c r="M1055" s="27">
        <v>188.92599593680674</v>
      </c>
      <c r="N1055" s="27">
        <v>16779.7</v>
      </c>
      <c r="O1055" s="27">
        <v>1073.48</v>
      </c>
      <c r="P1055" s="51">
        <f t="shared" si="16"/>
        <v>438979.41219999566</v>
      </c>
      <c r="Q1055" s="51">
        <f>ABS(Table_7[[#This Row],[列1]]-Table_7[[#This Row],[Listing Price (USD)]])/Table_7[[#This Row],[Listing Price (USD)]]</f>
        <v>0.45136832496303847</v>
      </c>
      <c r="R1055" s="51">
        <f>(Table_7[[#This Row],[列2]]+Q2022)/2</f>
        <v>0.23724256860396775</v>
      </c>
      <c r="S1055" s="71"/>
    </row>
    <row r="1056" spans="1:19" hidden="1" x14ac:dyDescent="0.45">
      <c r="A1056" s="1" t="s">
        <v>21</v>
      </c>
      <c r="B1056" s="2" t="s">
        <v>58</v>
      </c>
      <c r="C1056" s="19">
        <v>54</v>
      </c>
      <c r="D1056" s="3" t="s">
        <v>460</v>
      </c>
      <c r="E1056" s="2" t="s">
        <v>25</v>
      </c>
      <c r="F1056" s="55">
        <v>285454</v>
      </c>
      <c r="G1056" s="15">
        <v>2015</v>
      </c>
      <c r="H1056" s="45">
        <v>4.76</v>
      </c>
      <c r="I1056" s="45">
        <v>2.46</v>
      </c>
      <c r="J1056" s="45">
        <v>18596</v>
      </c>
      <c r="K1056" s="46">
        <v>1560.012027</v>
      </c>
      <c r="L1056" s="45">
        <v>280</v>
      </c>
      <c r="M1056" s="27">
        <v>188.92599593680674</v>
      </c>
      <c r="N1056" s="27">
        <v>16779.7</v>
      </c>
      <c r="O1056" s="27">
        <v>1073.48</v>
      </c>
      <c r="P1056" s="51">
        <f t="shared" si="16"/>
        <v>438979.41219999566</v>
      </c>
      <c r="Q1056" s="51">
        <f>ABS(Table_7[[#This Row],[列1]]-Table_7[[#This Row],[Listing Price (USD)]])/Table_7[[#This Row],[Listing Price (USD)]]</f>
        <v>0.53782890483228696</v>
      </c>
      <c r="R1056" s="51">
        <f>(Table_7[[#This Row],[列2]]+Q2023)/2</f>
        <v>0.27029699199947632</v>
      </c>
      <c r="S1056" s="71"/>
    </row>
    <row r="1057" spans="1:19" hidden="1" x14ac:dyDescent="0.45">
      <c r="A1057" s="1" t="s">
        <v>21</v>
      </c>
      <c r="B1057" s="2" t="s">
        <v>58</v>
      </c>
      <c r="C1057" s="19">
        <v>54</v>
      </c>
      <c r="D1057" s="3" t="s">
        <v>460</v>
      </c>
      <c r="E1057" s="2" t="s">
        <v>35</v>
      </c>
      <c r="F1057" s="55">
        <v>364409</v>
      </c>
      <c r="G1057" s="15">
        <v>2014</v>
      </c>
      <c r="H1057" s="45">
        <v>4.76</v>
      </c>
      <c r="I1057" s="45">
        <v>2.46</v>
      </c>
      <c r="J1057" s="45">
        <v>18596</v>
      </c>
      <c r="K1057" s="46">
        <v>1560.012027</v>
      </c>
      <c r="L1057" s="45">
        <v>280</v>
      </c>
      <c r="M1057" s="27">
        <v>1896.7553015181375</v>
      </c>
      <c r="N1057" s="27">
        <v>24592.6</v>
      </c>
      <c r="O1057" s="27">
        <v>42421.33</v>
      </c>
      <c r="P1057" s="51">
        <f t="shared" si="16"/>
        <v>440532.45159999951</v>
      </c>
      <c r="Q1057" s="51">
        <f>ABS(Table_7[[#This Row],[列1]]-Table_7[[#This Row],[Listing Price (USD)]])/Table_7[[#This Row],[Listing Price (USD)]]</f>
        <v>0.20889564088702395</v>
      </c>
      <c r="R1057" s="51">
        <f>(Table_7[[#This Row],[列2]]+Q2024)/2</f>
        <v>0.10455244355909327</v>
      </c>
      <c r="S1057" s="71"/>
    </row>
    <row r="1058" spans="1:19" hidden="1" x14ac:dyDescent="0.45">
      <c r="A1058" s="1" t="s">
        <v>21</v>
      </c>
      <c r="B1058" s="2" t="s">
        <v>58</v>
      </c>
      <c r="C1058" s="19">
        <v>54</v>
      </c>
      <c r="D1058" s="3" t="s">
        <v>460</v>
      </c>
      <c r="E1058" s="2" t="s">
        <v>35</v>
      </c>
      <c r="F1058" s="55">
        <v>236866</v>
      </c>
      <c r="G1058" s="15">
        <v>2014</v>
      </c>
      <c r="H1058" s="45">
        <v>4.76</v>
      </c>
      <c r="I1058" s="45">
        <v>2.46</v>
      </c>
      <c r="J1058" s="45">
        <v>18596</v>
      </c>
      <c r="K1058" s="46">
        <v>1560.012027</v>
      </c>
      <c r="L1058" s="45">
        <v>280</v>
      </c>
      <c r="M1058" s="27">
        <v>1896.7553015181375</v>
      </c>
      <c r="N1058" s="27">
        <v>24592.6</v>
      </c>
      <c r="O1058" s="27">
        <v>42421.33</v>
      </c>
      <c r="P1058" s="51">
        <f t="shared" si="16"/>
        <v>440532.45159999951</v>
      </c>
      <c r="Q1058" s="51">
        <f>ABS(Table_7[[#This Row],[列1]]-Table_7[[#This Row],[Listing Price (USD)]])/Table_7[[#This Row],[Listing Price (USD)]]</f>
        <v>0.85983826973900646</v>
      </c>
      <c r="R1058" s="51">
        <f>(Table_7[[#This Row],[列2]]+Q2025)/2</f>
        <v>0.46585705053215243</v>
      </c>
      <c r="S1058" s="71"/>
    </row>
    <row r="1059" spans="1:19" hidden="1" x14ac:dyDescent="0.45">
      <c r="A1059" s="1" t="s">
        <v>21</v>
      </c>
      <c r="B1059" s="2" t="s">
        <v>58</v>
      </c>
      <c r="C1059" s="19">
        <v>54</v>
      </c>
      <c r="D1059" s="3" t="s">
        <v>460</v>
      </c>
      <c r="E1059" s="2" t="s">
        <v>35</v>
      </c>
      <c r="F1059" s="55">
        <v>364409</v>
      </c>
      <c r="G1059" s="15">
        <v>2015</v>
      </c>
      <c r="H1059" s="45">
        <v>4.76</v>
      </c>
      <c r="I1059" s="45">
        <v>2.46</v>
      </c>
      <c r="J1059" s="45">
        <v>18596</v>
      </c>
      <c r="K1059" s="46">
        <v>1560.012027</v>
      </c>
      <c r="L1059" s="45">
        <v>280</v>
      </c>
      <c r="M1059" s="27">
        <v>1896.7553015181375</v>
      </c>
      <c r="N1059" s="27">
        <v>24592.6</v>
      </c>
      <c r="O1059" s="27">
        <v>42421.33</v>
      </c>
      <c r="P1059" s="51">
        <f t="shared" si="16"/>
        <v>453480.15459999739</v>
      </c>
      <c r="Q1059" s="51">
        <f>ABS(Table_7[[#This Row],[列1]]-Table_7[[#This Row],[Listing Price (USD)]])/Table_7[[#This Row],[Listing Price (USD)]]</f>
        <v>0.24442633030467795</v>
      </c>
      <c r="R1059" s="51">
        <f>(Table_7[[#This Row],[列2]]+Q2026)/2</f>
        <v>0.19145763994116449</v>
      </c>
      <c r="S1059" s="71"/>
    </row>
    <row r="1060" spans="1:19" hidden="1" x14ac:dyDescent="0.45">
      <c r="A1060" s="1" t="s">
        <v>21</v>
      </c>
      <c r="B1060" s="2" t="s">
        <v>58</v>
      </c>
      <c r="C1060" s="19">
        <v>54</v>
      </c>
      <c r="D1060" s="3" t="s">
        <v>460</v>
      </c>
      <c r="E1060" s="2" t="s">
        <v>35</v>
      </c>
      <c r="F1060" s="55">
        <v>285454</v>
      </c>
      <c r="G1060" s="15">
        <v>2015</v>
      </c>
      <c r="H1060" s="45">
        <v>4.76</v>
      </c>
      <c r="I1060" s="45">
        <v>2.46</v>
      </c>
      <c r="J1060" s="45">
        <v>18596</v>
      </c>
      <c r="K1060" s="46">
        <v>1560.012027</v>
      </c>
      <c r="L1060" s="45">
        <v>280</v>
      </c>
      <c r="M1060" s="27">
        <v>1896.7553015181375</v>
      </c>
      <c r="N1060" s="27">
        <v>24592.6</v>
      </c>
      <c r="O1060" s="27">
        <v>42421.33</v>
      </c>
      <c r="P1060" s="51">
        <f t="shared" si="16"/>
        <v>453480.15459999739</v>
      </c>
      <c r="Q1060" s="51">
        <f>ABS(Table_7[[#This Row],[列1]]-Table_7[[#This Row],[Listing Price (USD)]])/Table_7[[#This Row],[Listing Price (USD)]]</f>
        <v>0.58862778100848956</v>
      </c>
      <c r="R1060" s="51">
        <f>(Table_7[[#This Row],[列2]]+Q2027)/2</f>
        <v>0.47011658868442452</v>
      </c>
      <c r="S1060" s="71"/>
    </row>
    <row r="1061" spans="1:19" hidden="1" x14ac:dyDescent="0.45">
      <c r="A1061" s="1" t="s">
        <v>21</v>
      </c>
      <c r="B1061" s="2" t="s">
        <v>58</v>
      </c>
      <c r="C1061" s="19">
        <v>54</v>
      </c>
      <c r="D1061" s="3" t="s">
        <v>460</v>
      </c>
      <c r="E1061" s="2" t="s">
        <v>508</v>
      </c>
      <c r="F1061" s="55">
        <v>734791</v>
      </c>
      <c r="G1061" s="15">
        <v>2017</v>
      </c>
      <c r="H1061" s="45">
        <v>4.76</v>
      </c>
      <c r="I1061" s="45">
        <v>2.46</v>
      </c>
      <c r="J1061" s="45">
        <v>18596</v>
      </c>
      <c r="K1061" s="46">
        <v>1560.012027</v>
      </c>
      <c r="L1061" s="45">
        <v>280</v>
      </c>
      <c r="M1061" s="27">
        <v>6.739691604797259</v>
      </c>
      <c r="N1061" s="27">
        <v>135844.5</v>
      </c>
      <c r="O1061" s="27">
        <v>12220.24236</v>
      </c>
      <c r="P1061" s="51">
        <f t="shared" si="16"/>
        <v>685859.0869999968</v>
      </c>
      <c r="Q1061" s="51">
        <f>ABS(Table_7[[#This Row],[列1]]-Table_7[[#This Row],[Listing Price (USD)]])/Table_7[[#This Row],[Listing Price (USD)]]</f>
        <v>6.659296725191681E-2</v>
      </c>
      <c r="R1061" s="51">
        <f>(Table_7[[#This Row],[列2]]+Q2028)/2</f>
        <v>2.6807234769592911</v>
      </c>
      <c r="S1061" s="71"/>
    </row>
    <row r="1062" spans="1:19" hidden="1" x14ac:dyDescent="0.45">
      <c r="A1062" s="1" t="s">
        <v>21</v>
      </c>
      <c r="B1062" s="2" t="s">
        <v>58</v>
      </c>
      <c r="C1062" s="19">
        <v>54</v>
      </c>
      <c r="D1062" s="3" t="s">
        <v>460</v>
      </c>
      <c r="E1062" s="2" t="s">
        <v>15</v>
      </c>
      <c r="F1062" s="55">
        <v>267233</v>
      </c>
      <c r="G1062" s="15">
        <v>2010</v>
      </c>
      <c r="H1062" s="45">
        <v>4.76</v>
      </c>
      <c r="I1062" s="45">
        <v>2.46</v>
      </c>
      <c r="J1062" s="45">
        <v>18596</v>
      </c>
      <c r="K1062" s="46">
        <v>1560.012027</v>
      </c>
      <c r="L1062" s="45">
        <v>280</v>
      </c>
      <c r="M1062" s="27">
        <v>1276.9626856482525</v>
      </c>
      <c r="N1062" s="27">
        <v>21333.9</v>
      </c>
      <c r="O1062" s="27">
        <v>4753.54</v>
      </c>
      <c r="P1062" s="51">
        <f t="shared" si="16"/>
        <v>382693.49239999725</v>
      </c>
      <c r="Q1062" s="51">
        <f>ABS(Table_7[[#This Row],[列1]]-Table_7[[#This Row],[Listing Price (USD)]])/Table_7[[#This Row],[Listing Price (USD)]]</f>
        <v>0.43205926064519445</v>
      </c>
      <c r="R1062" s="51">
        <f>(Table_7[[#This Row],[列2]]+Q2029)/2</f>
        <v>0.26997512727175421</v>
      </c>
      <c r="S1062" s="71"/>
    </row>
    <row r="1063" spans="1:19" hidden="1" x14ac:dyDescent="0.45">
      <c r="A1063" s="1" t="s">
        <v>21</v>
      </c>
      <c r="B1063" s="2" t="s">
        <v>58</v>
      </c>
      <c r="C1063" s="19">
        <v>54</v>
      </c>
      <c r="D1063" s="3" t="s">
        <v>460</v>
      </c>
      <c r="E1063" s="2" t="s">
        <v>15</v>
      </c>
      <c r="F1063" s="55">
        <v>358350</v>
      </c>
      <c r="G1063" s="15">
        <v>2012</v>
      </c>
      <c r="H1063" s="45">
        <v>4.76</v>
      </c>
      <c r="I1063" s="45">
        <v>2.46</v>
      </c>
      <c r="J1063" s="45">
        <v>18596</v>
      </c>
      <c r="K1063" s="46">
        <v>1560.012027</v>
      </c>
      <c r="L1063" s="45">
        <v>280</v>
      </c>
      <c r="M1063" s="27">
        <v>1276.9626856482525</v>
      </c>
      <c r="N1063" s="27">
        <v>21333.9</v>
      </c>
      <c r="O1063" s="27">
        <v>4753.54</v>
      </c>
      <c r="P1063" s="51">
        <f t="shared" si="16"/>
        <v>408588.89840000047</v>
      </c>
      <c r="Q1063" s="51">
        <f>ABS(Table_7[[#This Row],[列1]]-Table_7[[#This Row],[Listing Price (USD)]])/Table_7[[#This Row],[Listing Price (USD)]]</f>
        <v>0.1401950562299441</v>
      </c>
      <c r="R1063" s="51">
        <f>(Table_7[[#This Row],[列2]]+Q2030)/2</f>
        <v>0.34634655119336644</v>
      </c>
      <c r="S1063" s="71"/>
    </row>
    <row r="1064" spans="1:19" hidden="1" x14ac:dyDescent="0.45">
      <c r="A1064" s="1" t="s">
        <v>21</v>
      </c>
      <c r="B1064" s="2" t="s">
        <v>58</v>
      </c>
      <c r="C1064" s="19">
        <v>54</v>
      </c>
      <c r="D1064" s="3" t="s">
        <v>460</v>
      </c>
      <c r="E1064" s="2" t="s">
        <v>15</v>
      </c>
      <c r="F1064" s="55">
        <v>358287</v>
      </c>
      <c r="G1064" s="15">
        <v>2012</v>
      </c>
      <c r="H1064" s="45">
        <v>4.76</v>
      </c>
      <c r="I1064" s="45">
        <v>2.46</v>
      </c>
      <c r="J1064" s="45">
        <v>18596</v>
      </c>
      <c r="K1064" s="46">
        <v>1560.012027</v>
      </c>
      <c r="L1064" s="45">
        <v>280</v>
      </c>
      <c r="M1064" s="27">
        <v>1276.9626856482525</v>
      </c>
      <c r="N1064" s="27">
        <v>21333.9</v>
      </c>
      <c r="O1064" s="27">
        <v>4753.54</v>
      </c>
      <c r="P1064" s="51">
        <f t="shared" si="16"/>
        <v>408588.89840000047</v>
      </c>
      <c r="Q1064" s="51">
        <f>ABS(Table_7[[#This Row],[列1]]-Table_7[[#This Row],[Listing Price (USD)]])/Table_7[[#This Row],[Listing Price (USD)]]</f>
        <v>0.1403955443541085</v>
      </c>
      <c r="R1064" s="51">
        <f>(Table_7[[#This Row],[列2]]+Q2031)/2</f>
        <v>0.35297152087126232</v>
      </c>
      <c r="S1064" s="71"/>
    </row>
    <row r="1065" spans="1:19" hidden="1" x14ac:dyDescent="0.45">
      <c r="A1065" s="1" t="s">
        <v>21</v>
      </c>
      <c r="B1065" s="2" t="s">
        <v>58</v>
      </c>
      <c r="C1065" s="19">
        <v>54</v>
      </c>
      <c r="D1065" s="3" t="s">
        <v>460</v>
      </c>
      <c r="E1065" s="2" t="s">
        <v>15</v>
      </c>
      <c r="F1065" s="55">
        <v>321895</v>
      </c>
      <c r="G1065" s="15">
        <v>2012</v>
      </c>
      <c r="H1065" s="45">
        <v>4.76</v>
      </c>
      <c r="I1065" s="45">
        <v>2.46</v>
      </c>
      <c r="J1065" s="45">
        <v>18596</v>
      </c>
      <c r="K1065" s="46">
        <v>1560.012027</v>
      </c>
      <c r="L1065" s="45">
        <v>280</v>
      </c>
      <c r="M1065" s="27">
        <v>1276.9626856482525</v>
      </c>
      <c r="N1065" s="27">
        <v>21333.9</v>
      </c>
      <c r="O1065" s="27">
        <v>4753.54</v>
      </c>
      <c r="P1065" s="51">
        <f t="shared" si="16"/>
        <v>408588.89840000047</v>
      </c>
      <c r="Q1065" s="51">
        <f>ABS(Table_7[[#This Row],[列1]]-Table_7[[#This Row],[Listing Price (USD)]])/Table_7[[#This Row],[Listing Price (USD)]]</f>
        <v>0.26932353220770894</v>
      </c>
      <c r="R1065" s="51">
        <f>(Table_7[[#This Row],[列2]]+Q2032)/2</f>
        <v>0.14201701118453267</v>
      </c>
      <c r="S1065" s="71"/>
    </row>
    <row r="1066" spans="1:19" hidden="1" x14ac:dyDescent="0.45">
      <c r="A1066" s="1" t="s">
        <v>21</v>
      </c>
      <c r="B1066" s="2" t="s">
        <v>58</v>
      </c>
      <c r="C1066" s="19">
        <v>54</v>
      </c>
      <c r="D1066" s="3" t="s">
        <v>460</v>
      </c>
      <c r="E1066" s="2" t="s">
        <v>15</v>
      </c>
      <c r="F1066" s="55">
        <v>303674</v>
      </c>
      <c r="G1066" s="15">
        <v>2012</v>
      </c>
      <c r="H1066" s="45">
        <v>4.76</v>
      </c>
      <c r="I1066" s="45">
        <v>2.46</v>
      </c>
      <c r="J1066" s="45">
        <v>18596</v>
      </c>
      <c r="K1066" s="46">
        <v>1560.012027</v>
      </c>
      <c r="L1066" s="45">
        <v>280</v>
      </c>
      <c r="M1066" s="27">
        <v>1276.9626856482525</v>
      </c>
      <c r="N1066" s="27">
        <v>21333.9</v>
      </c>
      <c r="O1066" s="27">
        <v>4753.54</v>
      </c>
      <c r="P1066" s="51">
        <f t="shared" si="16"/>
        <v>408588.89840000047</v>
      </c>
      <c r="Q1066" s="51">
        <f>ABS(Table_7[[#This Row],[列1]]-Table_7[[#This Row],[Listing Price (USD)]])/Table_7[[#This Row],[Listing Price (USD)]]</f>
        <v>0.34548528487786401</v>
      </c>
      <c r="R1066" s="51">
        <f>(Table_7[[#This Row],[列2]]+Q2033)/2</f>
        <v>0.17802689082537426</v>
      </c>
      <c r="S1066" s="71"/>
    </row>
    <row r="1067" spans="1:19" hidden="1" x14ac:dyDescent="0.45">
      <c r="A1067" s="1" t="s">
        <v>21</v>
      </c>
      <c r="B1067" s="2" t="s">
        <v>58</v>
      </c>
      <c r="C1067" s="19">
        <v>54</v>
      </c>
      <c r="D1067" s="3" t="s">
        <v>460</v>
      </c>
      <c r="E1067" s="2" t="s">
        <v>15</v>
      </c>
      <c r="F1067" s="55">
        <v>279380</v>
      </c>
      <c r="G1067" s="15">
        <v>2012</v>
      </c>
      <c r="H1067" s="45">
        <v>4.76</v>
      </c>
      <c r="I1067" s="45">
        <v>2.46</v>
      </c>
      <c r="J1067" s="45">
        <v>18596</v>
      </c>
      <c r="K1067" s="46">
        <v>1560.012027</v>
      </c>
      <c r="L1067" s="45">
        <v>280</v>
      </c>
      <c r="M1067" s="27">
        <v>1276.9626856482525</v>
      </c>
      <c r="N1067" s="27">
        <v>21333.9</v>
      </c>
      <c r="O1067" s="27">
        <v>4753.54</v>
      </c>
      <c r="P1067" s="51">
        <f t="shared" si="16"/>
        <v>408588.89840000047</v>
      </c>
      <c r="Q1067" s="51">
        <f>ABS(Table_7[[#This Row],[列1]]-Table_7[[#This Row],[Listing Price (USD)]])/Table_7[[#This Row],[Listing Price (USD)]]</f>
        <v>0.46248442408189733</v>
      </c>
      <c r="R1067" s="51">
        <f>(Table_7[[#This Row],[列2]]+Q2034)/2</f>
        <v>0.28140761669805775</v>
      </c>
      <c r="S1067" s="71"/>
    </row>
    <row r="1068" spans="1:19" hidden="1" x14ac:dyDescent="0.45">
      <c r="A1068" s="1" t="s">
        <v>21</v>
      </c>
      <c r="B1068" s="2" t="s">
        <v>58</v>
      </c>
      <c r="C1068" s="19">
        <v>54</v>
      </c>
      <c r="D1068" s="3" t="s">
        <v>460</v>
      </c>
      <c r="E1068" s="2" t="s">
        <v>15</v>
      </c>
      <c r="F1068" s="55">
        <v>334042</v>
      </c>
      <c r="G1068" s="15">
        <v>2015</v>
      </c>
      <c r="H1068" s="45">
        <v>4.76</v>
      </c>
      <c r="I1068" s="45">
        <v>2.46</v>
      </c>
      <c r="J1068" s="45">
        <v>18596</v>
      </c>
      <c r="K1068" s="46">
        <v>1560.012027</v>
      </c>
      <c r="L1068" s="45">
        <v>280</v>
      </c>
      <c r="M1068" s="27">
        <v>1276.9626856482525</v>
      </c>
      <c r="N1068" s="27">
        <v>21333.9</v>
      </c>
      <c r="O1068" s="27">
        <v>4753.54</v>
      </c>
      <c r="P1068" s="51">
        <f t="shared" si="16"/>
        <v>447432.00739999785</v>
      </c>
      <c r="Q1068" s="51">
        <f>ABS(Table_7[[#This Row],[列1]]-Table_7[[#This Row],[Listing Price (USD)]])/Table_7[[#This Row],[Listing Price (USD)]]</f>
        <v>0.33944835499726933</v>
      </c>
      <c r="R1068" s="51">
        <f>(Table_7[[#This Row],[列2]]+Q2035)/2</f>
        <v>0.22065986997354514</v>
      </c>
      <c r="S1068" s="71"/>
    </row>
    <row r="1069" spans="1:19" hidden="1" x14ac:dyDescent="0.45">
      <c r="A1069" s="1" t="s">
        <v>21</v>
      </c>
      <c r="B1069" s="2" t="s">
        <v>58</v>
      </c>
      <c r="C1069" s="19">
        <v>54</v>
      </c>
      <c r="D1069" s="3" t="s">
        <v>460</v>
      </c>
      <c r="E1069" s="2" t="s">
        <v>76</v>
      </c>
      <c r="F1069" s="55">
        <v>236866</v>
      </c>
      <c r="G1069" s="15">
        <v>2009</v>
      </c>
      <c r="H1069" s="45">
        <v>4.76</v>
      </c>
      <c r="I1069" s="45">
        <v>2.46</v>
      </c>
      <c r="J1069" s="45">
        <v>18596</v>
      </c>
      <c r="K1069" s="46">
        <v>1560.012027</v>
      </c>
      <c r="L1069" s="45">
        <v>280</v>
      </c>
      <c r="M1069" s="27">
        <v>720.28936833319051</v>
      </c>
      <c r="N1069" s="27">
        <v>6140.9</v>
      </c>
      <c r="O1069" s="27">
        <v>2659.28</v>
      </c>
      <c r="P1069" s="51">
        <f t="shared" si="16"/>
        <v>341547.5813999988</v>
      </c>
      <c r="Q1069" s="51">
        <f>ABS(Table_7[[#This Row],[列1]]-Table_7[[#This Row],[Listing Price (USD)]])/Table_7[[#This Row],[Listing Price (USD)]]</f>
        <v>0.44194431197385359</v>
      </c>
      <c r="R1069" s="51">
        <f>(Table_7[[#This Row],[列2]]+Q2036)/2</f>
        <v>0.38413707321813551</v>
      </c>
      <c r="S1069" s="71"/>
    </row>
    <row r="1070" spans="1:19" hidden="1" x14ac:dyDescent="0.45">
      <c r="A1070" s="1" t="s">
        <v>21</v>
      </c>
      <c r="B1070" s="2" t="s">
        <v>58</v>
      </c>
      <c r="C1070" s="19">
        <v>54</v>
      </c>
      <c r="D1070" s="3" t="s">
        <v>460</v>
      </c>
      <c r="E1070" s="2" t="s">
        <v>76</v>
      </c>
      <c r="F1070" s="55">
        <v>255052</v>
      </c>
      <c r="G1070" s="15">
        <v>2010</v>
      </c>
      <c r="H1070" s="45">
        <v>4.76</v>
      </c>
      <c r="I1070" s="45">
        <v>2.46</v>
      </c>
      <c r="J1070" s="45">
        <v>18596</v>
      </c>
      <c r="K1070" s="46">
        <v>1560.012027</v>
      </c>
      <c r="L1070" s="45">
        <v>280</v>
      </c>
      <c r="M1070" s="27">
        <v>720.28936833319051</v>
      </c>
      <c r="N1070" s="27">
        <v>6140.9</v>
      </c>
      <c r="O1070" s="27">
        <v>2659.28</v>
      </c>
      <c r="P1070" s="51">
        <f t="shared" si="16"/>
        <v>354495.28439999669</v>
      </c>
      <c r="Q1070" s="51">
        <f>ABS(Table_7[[#This Row],[列1]]-Table_7[[#This Row],[Listing Price (USD)]])/Table_7[[#This Row],[Listing Price (USD)]]</f>
        <v>0.38989415648572323</v>
      </c>
      <c r="R1070" s="51">
        <f>(Table_7[[#This Row],[列2]]+Q2037)/2</f>
        <v>0.40343374396190168</v>
      </c>
      <c r="S1070" s="71"/>
    </row>
    <row r="1071" spans="1:19" hidden="1" x14ac:dyDescent="0.45">
      <c r="A1071" s="1" t="s">
        <v>21</v>
      </c>
      <c r="B1071" s="2" t="s">
        <v>58</v>
      </c>
      <c r="C1071" s="19">
        <v>54</v>
      </c>
      <c r="D1071" s="3" t="s">
        <v>460</v>
      </c>
      <c r="E1071" s="2" t="s">
        <v>76</v>
      </c>
      <c r="F1071" s="55">
        <v>394776</v>
      </c>
      <c r="G1071" s="15">
        <v>2013</v>
      </c>
      <c r="H1071" s="45">
        <v>4.76</v>
      </c>
      <c r="I1071" s="45">
        <v>2.46</v>
      </c>
      <c r="J1071" s="45">
        <v>18596</v>
      </c>
      <c r="K1071" s="46">
        <v>1560.012027</v>
      </c>
      <c r="L1071" s="45">
        <v>280</v>
      </c>
      <c r="M1071" s="27">
        <v>720.28936833319051</v>
      </c>
      <c r="N1071" s="27">
        <v>6140.9</v>
      </c>
      <c r="O1071" s="27">
        <v>2659.28</v>
      </c>
      <c r="P1071" s="51">
        <f t="shared" si="16"/>
        <v>393338.39339999779</v>
      </c>
      <c r="Q1071" s="51">
        <f>ABS(Table_7[[#This Row],[列1]]-Table_7[[#This Row],[Listing Price (USD)]])/Table_7[[#This Row],[Listing Price (USD)]]</f>
        <v>3.6415754757184102E-3</v>
      </c>
      <c r="R1071" s="51">
        <f>(Table_7[[#This Row],[列2]]+Q2038)/2</f>
        <v>0.26522900556090434</v>
      </c>
      <c r="S1071" s="71"/>
    </row>
    <row r="1072" spans="1:19" hidden="1" x14ac:dyDescent="0.45">
      <c r="A1072" s="1" t="s">
        <v>135</v>
      </c>
      <c r="B1072" s="2" t="s">
        <v>149</v>
      </c>
      <c r="C1072" s="19">
        <v>56</v>
      </c>
      <c r="D1072" s="3" t="s">
        <v>460</v>
      </c>
      <c r="E1072" s="2" t="s">
        <v>35</v>
      </c>
      <c r="F1072" s="55">
        <v>421500</v>
      </c>
      <c r="G1072" s="15">
        <v>2016</v>
      </c>
      <c r="H1072" s="44">
        <v>16.57</v>
      </c>
      <c r="I1072" s="44">
        <v>8.1999999999999993</v>
      </c>
      <c r="J1072" s="44">
        <v>17625</v>
      </c>
      <c r="K1072" s="44">
        <v>1524.92</v>
      </c>
      <c r="L1072" s="44">
        <v>500</v>
      </c>
      <c r="M1072" s="27">
        <v>1896.7553015181375</v>
      </c>
      <c r="N1072" s="27">
        <v>24592.6</v>
      </c>
      <c r="O1072" s="27">
        <v>42421.33</v>
      </c>
      <c r="P1072" s="51">
        <f t="shared" si="16"/>
        <v>444348.28860000073</v>
      </c>
      <c r="Q1072" s="51">
        <f>ABS(Table_7[[#This Row],[列1]]-Table_7[[#This Row],[Listing Price (USD)]])/Table_7[[#This Row],[Listing Price (USD)]]</f>
        <v>5.4207090391460801E-2</v>
      </c>
      <c r="R1072" s="51">
        <f>(Table_7[[#This Row],[列2]]+Q2039)/2</f>
        <v>0.38344984127991594</v>
      </c>
      <c r="S1072" s="71"/>
    </row>
    <row r="1073" spans="1:19" hidden="1" x14ac:dyDescent="0.45">
      <c r="A1073" s="1" t="s">
        <v>189</v>
      </c>
      <c r="B1073" s="3" t="s">
        <v>330</v>
      </c>
      <c r="C1073" s="19">
        <v>50</v>
      </c>
      <c r="D1073" s="3" t="s">
        <v>459</v>
      </c>
      <c r="E1073" s="2" t="s">
        <v>319</v>
      </c>
      <c r="F1073" s="55">
        <v>280000</v>
      </c>
      <c r="G1073" s="15">
        <v>2010</v>
      </c>
      <c r="H1073" s="45">
        <v>14.75</v>
      </c>
      <c r="I1073" s="45">
        <v>7</v>
      </c>
      <c r="J1073" s="45">
        <v>13338</v>
      </c>
      <c r="K1073" s="45">
        <v>1277</v>
      </c>
      <c r="L1073" s="45">
        <v>568</v>
      </c>
      <c r="M1073" s="27">
        <v>1116.7267999999999</v>
      </c>
      <c r="N1073" s="27">
        <v>44269</v>
      </c>
      <c r="O1073" s="27">
        <v>61343.7</v>
      </c>
      <c r="P1073" s="51">
        <f t="shared" si="16"/>
        <v>305699.37599999754</v>
      </c>
      <c r="Q1073" s="51">
        <f>ABS(Table_7[[#This Row],[列1]]-Table_7[[#This Row],[Listing Price (USD)]])/Table_7[[#This Row],[Listing Price (USD)]]</f>
        <v>9.1783485714276941E-2</v>
      </c>
      <c r="R1073" s="51">
        <f>(Table_7[[#This Row],[列2]]+Q2040)/2</f>
        <v>0.29881127316383083</v>
      </c>
      <c r="S1073" s="71"/>
    </row>
    <row r="1074" spans="1:19" hidden="1" x14ac:dyDescent="0.45">
      <c r="A1074" s="1" t="s">
        <v>59</v>
      </c>
      <c r="B1074" s="3" t="s">
        <v>351</v>
      </c>
      <c r="C1074" s="19">
        <v>50</v>
      </c>
      <c r="D1074" s="3" t="s">
        <v>461</v>
      </c>
      <c r="E1074" s="2" t="s">
        <v>353</v>
      </c>
      <c r="F1074" s="55">
        <v>54681</v>
      </c>
      <c r="G1074" s="15">
        <v>2010</v>
      </c>
      <c r="H1074" s="46">
        <v>14.8</v>
      </c>
      <c r="I1074" s="45">
        <v>5.9</v>
      </c>
      <c r="J1074" s="44">
        <v>13000</v>
      </c>
      <c r="K1074" s="46">
        <v>2152</v>
      </c>
      <c r="L1074" s="44">
        <v>234.7</v>
      </c>
      <c r="M1074" s="27">
        <v>96.621481289487278</v>
      </c>
      <c r="N1074" s="27">
        <v>16666</v>
      </c>
      <c r="O1074" s="27">
        <v>2854.6463757572787</v>
      </c>
      <c r="P1074" s="51">
        <f t="shared" si="16"/>
        <v>246782.42599999829</v>
      </c>
      <c r="Q1074" s="51">
        <f>ABS(Table_7[[#This Row],[列1]]-Table_7[[#This Row],[Listing Price (USD)]])/Table_7[[#This Row],[Listing Price (USD)]]</f>
        <v>3.5131293502313103</v>
      </c>
      <c r="R1074" s="51">
        <f>Table_7[[#This Row],[列2]]</f>
        <v>3.5131293502313103</v>
      </c>
      <c r="S1074" s="71"/>
    </row>
    <row r="1075" spans="1:19" hidden="1" x14ac:dyDescent="0.45">
      <c r="A1075" s="1" t="s">
        <v>2</v>
      </c>
      <c r="B1075" s="2" t="s">
        <v>5</v>
      </c>
      <c r="C1075" s="19">
        <v>55</v>
      </c>
      <c r="D1075" s="3" t="s">
        <v>460</v>
      </c>
      <c r="E1075" s="2" t="s">
        <v>3</v>
      </c>
      <c r="F1075" s="55">
        <v>601299</v>
      </c>
      <c r="G1075" s="15">
        <v>2009</v>
      </c>
      <c r="H1075" s="44">
        <v>15.75</v>
      </c>
      <c r="I1075" s="44">
        <v>9.85</v>
      </c>
      <c r="J1075" s="44">
        <v>16000</v>
      </c>
      <c r="K1075" s="44">
        <v>1092</v>
      </c>
      <c r="L1075" s="44">
        <v>680</v>
      </c>
      <c r="M1075" s="27">
        <v>2639.0087016482562</v>
      </c>
      <c r="N1075" s="27">
        <v>30468.7</v>
      </c>
      <c r="O1075" s="27">
        <v>62827.83</v>
      </c>
      <c r="P1075" s="51">
        <f t="shared" si="16"/>
        <v>327669.53420000075</v>
      </c>
      <c r="Q1075" s="51">
        <f>ABS(Table_7[[#This Row],[列1]]-Table_7[[#This Row],[Listing Price (USD)]])/Table_7[[#This Row],[Listing Price (USD)]]</f>
        <v>0.45506389633110855</v>
      </c>
      <c r="R1075" s="51">
        <f>Table_7[[#This Row],[列2]]</f>
        <v>0.45506389633110855</v>
      </c>
      <c r="S1075" s="71"/>
    </row>
    <row r="1076" spans="1:19" hidden="1" x14ac:dyDescent="0.45">
      <c r="A1076" s="1" t="s">
        <v>112</v>
      </c>
      <c r="B1076" s="2" t="s">
        <v>113</v>
      </c>
      <c r="C1076" s="19">
        <v>42</v>
      </c>
      <c r="D1076" s="3" t="s">
        <v>460</v>
      </c>
      <c r="E1076" s="2" t="s">
        <v>15</v>
      </c>
      <c r="F1076" s="55">
        <v>546613</v>
      </c>
      <c r="G1076" s="15">
        <v>2017</v>
      </c>
      <c r="H1076" s="44">
        <v>9.02</v>
      </c>
      <c r="I1076" s="44">
        <v>7.38</v>
      </c>
      <c r="J1076" s="44">
        <v>4300</v>
      </c>
      <c r="K1076" s="44">
        <v>882.64</v>
      </c>
      <c r="L1076" s="44">
        <v>100</v>
      </c>
      <c r="M1076" s="27">
        <v>1276.9626856482525</v>
      </c>
      <c r="N1076" s="27">
        <v>21333.9</v>
      </c>
      <c r="O1076" s="27">
        <v>4753.54</v>
      </c>
      <c r="P1076" s="51">
        <f t="shared" si="16"/>
        <v>148250.66939999833</v>
      </c>
      <c r="Q1076" s="51">
        <f>ABS(Table_7[[#This Row],[列1]]-Table_7[[#This Row],[Listing Price (USD)]])/Table_7[[#This Row],[Listing Price (USD)]]</f>
        <v>0.72878312553854674</v>
      </c>
      <c r="R1076" s="51">
        <f>(Table_7[[#This Row],[列2]]+Q2043)/2</f>
        <v>0.48044358090900291</v>
      </c>
      <c r="S1076" s="71"/>
    </row>
    <row r="1077" spans="1:19" hidden="1" x14ac:dyDescent="0.45">
      <c r="A1077" s="1" t="s">
        <v>21</v>
      </c>
      <c r="B1077" s="2" t="s">
        <v>47</v>
      </c>
      <c r="C1077" s="19">
        <v>45</v>
      </c>
      <c r="D1077" s="3" t="s">
        <v>460</v>
      </c>
      <c r="E1077" s="2" t="s">
        <v>46</v>
      </c>
      <c r="F1077" s="55">
        <v>334126</v>
      </c>
      <c r="G1077" s="15">
        <v>2018</v>
      </c>
      <c r="H1077" s="45">
        <v>4.49</v>
      </c>
      <c r="I1077" s="45">
        <v>2.2000000000000002</v>
      </c>
      <c r="J1077" s="45">
        <v>12222</v>
      </c>
      <c r="K1077" s="46">
        <v>1173.2650999999998</v>
      </c>
      <c r="L1077" s="45">
        <v>244</v>
      </c>
      <c r="M1077" s="27">
        <v>57.472012426685268</v>
      </c>
      <c r="N1077" s="27">
        <v>11544.2</v>
      </c>
      <c r="O1077" s="27">
        <v>7827.84</v>
      </c>
      <c r="P1077" s="51">
        <f t="shared" si="16"/>
        <v>323167.04719999729</v>
      </c>
      <c r="Q1077" s="51">
        <f>ABS(Table_7[[#This Row],[列1]]-Table_7[[#This Row],[Listing Price (USD)]])/Table_7[[#This Row],[Listing Price (USD)]]</f>
        <v>3.2798862704496827E-2</v>
      </c>
      <c r="R1077" s="51">
        <f>(Table_7[[#This Row],[列2]]+Q2044)/2</f>
        <v>5.9130885648756557E-2</v>
      </c>
      <c r="S1077" s="71"/>
    </row>
    <row r="1078" spans="1:19" hidden="1" x14ac:dyDescent="0.45">
      <c r="A1078" s="1" t="s">
        <v>21</v>
      </c>
      <c r="B1078" s="2" t="s">
        <v>47</v>
      </c>
      <c r="C1078" s="19">
        <v>45</v>
      </c>
      <c r="D1078" s="3" t="s">
        <v>460</v>
      </c>
      <c r="E1078" s="2" t="s">
        <v>31</v>
      </c>
      <c r="F1078" s="55">
        <v>320761</v>
      </c>
      <c r="G1078" s="15">
        <v>2019</v>
      </c>
      <c r="H1078" s="45">
        <v>4.49</v>
      </c>
      <c r="I1078" s="45">
        <v>2.2000000000000002</v>
      </c>
      <c r="J1078" s="45">
        <v>12222</v>
      </c>
      <c r="K1078" s="46">
        <v>1173.2650999999998</v>
      </c>
      <c r="L1078" s="45">
        <v>244</v>
      </c>
      <c r="M1078" s="27">
        <v>3889.6688952996215</v>
      </c>
      <c r="N1078" s="27">
        <v>33570.800000000003</v>
      </c>
      <c r="O1078" s="27">
        <v>34377.89</v>
      </c>
      <c r="P1078" s="51">
        <f t="shared" si="16"/>
        <v>376996.11980000063</v>
      </c>
      <c r="Q1078" s="51">
        <f>ABS(Table_7[[#This Row],[列1]]-Table_7[[#This Row],[Listing Price (USD)]])/Table_7[[#This Row],[Listing Price (USD)]]</f>
        <v>0.17531782168031845</v>
      </c>
      <c r="R1078" s="51">
        <f>(Table_7[[#This Row],[列2]]+Q2045)/2</f>
        <v>0.17386626001846864</v>
      </c>
      <c r="S1078" s="71"/>
    </row>
    <row r="1079" spans="1:19" hidden="1" x14ac:dyDescent="0.45">
      <c r="A1079" s="1" t="s">
        <v>21</v>
      </c>
      <c r="B1079" s="2" t="s">
        <v>47</v>
      </c>
      <c r="C1079" s="19">
        <v>45</v>
      </c>
      <c r="D1079" s="3" t="s">
        <v>460</v>
      </c>
      <c r="E1079" s="2" t="s">
        <v>31</v>
      </c>
      <c r="F1079" s="55">
        <v>301321</v>
      </c>
      <c r="G1079" s="15">
        <v>2019</v>
      </c>
      <c r="H1079" s="45">
        <v>4.49</v>
      </c>
      <c r="I1079" s="45">
        <v>2.2000000000000002</v>
      </c>
      <c r="J1079" s="45">
        <v>12222</v>
      </c>
      <c r="K1079" s="46">
        <v>1173.2650999999998</v>
      </c>
      <c r="L1079" s="45">
        <v>244</v>
      </c>
      <c r="M1079" s="27">
        <v>3889.6688952996215</v>
      </c>
      <c r="N1079" s="27">
        <v>33570.800000000003</v>
      </c>
      <c r="O1079" s="27">
        <v>34377.89</v>
      </c>
      <c r="P1079" s="51">
        <f t="shared" si="16"/>
        <v>376996.11980000063</v>
      </c>
      <c r="Q1079" s="51">
        <f>ABS(Table_7[[#This Row],[列1]]-Table_7[[#This Row],[Listing Price (USD)]])/Table_7[[#This Row],[Listing Price (USD)]]</f>
        <v>0.25114452626932948</v>
      </c>
      <c r="R1079" s="51">
        <f>(Table_7[[#This Row],[列2]]+Q2046)/2</f>
        <v>0.14668032932558006</v>
      </c>
      <c r="S1079" s="71"/>
    </row>
    <row r="1080" spans="1:19" hidden="1" x14ac:dyDescent="0.45">
      <c r="A1080" s="1" t="s">
        <v>286</v>
      </c>
      <c r="B1080" s="3" t="s">
        <v>288</v>
      </c>
      <c r="C1080" s="19">
        <v>40</v>
      </c>
      <c r="D1080" s="3" t="s">
        <v>461</v>
      </c>
      <c r="E1080" s="2" t="s">
        <v>445</v>
      </c>
      <c r="F1080" s="55">
        <v>145817</v>
      </c>
      <c r="G1080" s="15">
        <v>2005</v>
      </c>
      <c r="H1080" s="44">
        <v>12.63</v>
      </c>
      <c r="I1080" s="44">
        <v>7.55</v>
      </c>
      <c r="J1080" s="44">
        <v>8600</v>
      </c>
      <c r="K1080" s="44">
        <v>824</v>
      </c>
      <c r="L1080" s="44">
        <v>220</v>
      </c>
      <c r="M1080" s="27">
        <v>96.621481289487278</v>
      </c>
      <c r="N1080" s="27">
        <v>16666</v>
      </c>
      <c r="O1080" s="27">
        <v>2175.394554818834</v>
      </c>
      <c r="P1080" s="51">
        <f t="shared" si="16"/>
        <v>81992.310999999943</v>
      </c>
      <c r="Q1080" s="51">
        <f>ABS(Table_7[[#This Row],[列1]]-Table_7[[#This Row],[Listing Price (USD)]])/Table_7[[#This Row],[Listing Price (USD)]]</f>
        <v>0.43770403313742606</v>
      </c>
      <c r="R1080" s="51">
        <f>(Table_7[[#This Row],[列2]]+Q2047)/2</f>
        <v>0.25405212836343688</v>
      </c>
      <c r="S1080" s="71"/>
    </row>
    <row r="1081" spans="1:19" hidden="1" x14ac:dyDescent="0.45">
      <c r="A1081" s="1" t="s">
        <v>286</v>
      </c>
      <c r="B1081" s="3" t="s">
        <v>288</v>
      </c>
      <c r="C1081" s="19">
        <v>40</v>
      </c>
      <c r="D1081" s="3" t="s">
        <v>461</v>
      </c>
      <c r="E1081" s="2" t="s">
        <v>445</v>
      </c>
      <c r="F1081" s="55">
        <v>139696</v>
      </c>
      <c r="G1081" s="15">
        <v>2005</v>
      </c>
      <c r="H1081" s="44">
        <v>12.63</v>
      </c>
      <c r="I1081" s="44">
        <v>7.55</v>
      </c>
      <c r="J1081" s="44">
        <v>8600</v>
      </c>
      <c r="K1081" s="44">
        <v>824</v>
      </c>
      <c r="L1081" s="44">
        <v>220</v>
      </c>
      <c r="M1081" s="27">
        <v>53.976999999999997</v>
      </c>
      <c r="N1081" s="27">
        <v>7702.4</v>
      </c>
      <c r="O1081" s="27">
        <v>5816</v>
      </c>
      <c r="P1081" s="51">
        <f t="shared" si="16"/>
        <v>65355.869399997595</v>
      </c>
      <c r="Q1081" s="51">
        <f>ABS(Table_7[[#This Row],[列1]]-Table_7[[#This Row],[Listing Price (USD)]])/Table_7[[#This Row],[Listing Price (USD)]]</f>
        <v>0.5321564726262914</v>
      </c>
      <c r="R1081" s="51">
        <f>(Table_7[[#This Row],[列2]]+Q2048)/2</f>
        <v>0.32825200270340255</v>
      </c>
      <c r="S1081" s="71"/>
    </row>
    <row r="1082" spans="1:19" hidden="1" x14ac:dyDescent="0.45">
      <c r="A1082" s="1" t="s">
        <v>286</v>
      </c>
      <c r="B1082" s="3" t="s">
        <v>288</v>
      </c>
      <c r="C1082" s="19">
        <v>40</v>
      </c>
      <c r="D1082" s="3" t="s">
        <v>461</v>
      </c>
      <c r="E1082" s="2" t="s">
        <v>445</v>
      </c>
      <c r="F1082" s="55">
        <v>146196</v>
      </c>
      <c r="G1082" s="15">
        <v>2005</v>
      </c>
      <c r="H1082" s="44">
        <v>12.63</v>
      </c>
      <c r="I1082" s="44">
        <v>7.55</v>
      </c>
      <c r="J1082" s="44">
        <v>8600</v>
      </c>
      <c r="K1082" s="44">
        <v>824</v>
      </c>
      <c r="L1082" s="44">
        <v>220</v>
      </c>
      <c r="M1082" s="27">
        <v>53.976999999999997</v>
      </c>
      <c r="N1082" s="27">
        <v>7702.4</v>
      </c>
      <c r="O1082" s="27">
        <v>5816</v>
      </c>
      <c r="P1082" s="51">
        <f t="shared" si="16"/>
        <v>65355.869399997595</v>
      </c>
      <c r="Q1082" s="51">
        <f>ABS(Table_7[[#This Row],[列1]]-Table_7[[#This Row],[Listing Price (USD)]])/Table_7[[#This Row],[Listing Price (USD)]]</f>
        <v>0.5529571985553805</v>
      </c>
      <c r="R1082" s="51">
        <f>(Table_7[[#This Row],[列2]]+Q2049)/2</f>
        <v>0.42569945460863667</v>
      </c>
      <c r="S1082" s="71"/>
    </row>
    <row r="1083" spans="1:19" hidden="1" x14ac:dyDescent="0.45">
      <c r="A1083" s="1" t="s">
        <v>286</v>
      </c>
      <c r="B1083" s="2" t="s">
        <v>288</v>
      </c>
      <c r="C1083" s="19">
        <v>40</v>
      </c>
      <c r="D1083" s="3" t="s">
        <v>460</v>
      </c>
      <c r="E1083" s="2" t="s">
        <v>3</v>
      </c>
      <c r="F1083" s="55">
        <v>151876</v>
      </c>
      <c r="G1083" s="15">
        <v>2005</v>
      </c>
      <c r="H1083" s="44">
        <v>12.63</v>
      </c>
      <c r="I1083" s="44">
        <v>7.55</v>
      </c>
      <c r="J1083" s="44">
        <v>8600</v>
      </c>
      <c r="K1083" s="44">
        <v>824</v>
      </c>
      <c r="L1083" s="44">
        <v>220</v>
      </c>
      <c r="M1083" s="27">
        <v>2639.0087016482562</v>
      </c>
      <c r="N1083" s="27">
        <v>30468.7</v>
      </c>
      <c r="O1083" s="27">
        <v>62827.83</v>
      </c>
      <c r="P1083" s="51">
        <f t="shared" si="16"/>
        <v>107610.12220000029</v>
      </c>
      <c r="Q1083" s="51">
        <f>ABS(Table_7[[#This Row],[列1]]-Table_7[[#This Row],[Listing Price (USD)]])/Table_7[[#This Row],[Listing Price (USD)]]</f>
        <v>0.29146065079406697</v>
      </c>
      <c r="R1083" s="51">
        <f>(Table_7[[#This Row],[列2]]+Q2050)/2</f>
        <v>0.28901775580123484</v>
      </c>
      <c r="S1083" s="71"/>
    </row>
    <row r="1084" spans="1:19" hidden="1" x14ac:dyDescent="0.45">
      <c r="A1084" s="1" t="s">
        <v>286</v>
      </c>
      <c r="B1084" s="2" t="s">
        <v>288</v>
      </c>
      <c r="C1084" s="19">
        <v>40</v>
      </c>
      <c r="D1084" s="3" t="s">
        <v>460</v>
      </c>
      <c r="E1084" s="2" t="s">
        <v>3</v>
      </c>
      <c r="F1084" s="55">
        <v>151837</v>
      </c>
      <c r="G1084" s="15">
        <v>2005</v>
      </c>
      <c r="H1084" s="44">
        <v>12.63</v>
      </c>
      <c r="I1084" s="44">
        <v>7.55</v>
      </c>
      <c r="J1084" s="44">
        <v>8600</v>
      </c>
      <c r="K1084" s="44">
        <v>824</v>
      </c>
      <c r="L1084" s="44">
        <v>220</v>
      </c>
      <c r="M1084" s="27">
        <v>2639.0087016482562</v>
      </c>
      <c r="N1084" s="27">
        <v>30468.7</v>
      </c>
      <c r="O1084" s="27">
        <v>62827.83</v>
      </c>
      <c r="P1084" s="51">
        <f t="shared" si="16"/>
        <v>107610.12220000029</v>
      </c>
      <c r="Q1084" s="51">
        <f>ABS(Table_7[[#This Row],[列1]]-Table_7[[#This Row],[Listing Price (USD)]])/Table_7[[#This Row],[Listing Price (USD)]]</f>
        <v>0.29127865935180297</v>
      </c>
      <c r="R1084" s="51">
        <f>(Table_7[[#This Row],[列2]]+Q2051)/2</f>
        <v>0.16682504800690312</v>
      </c>
      <c r="S1084" s="71"/>
    </row>
    <row r="1085" spans="1:19" hidden="1" x14ac:dyDescent="0.45">
      <c r="A1085" s="1" t="s">
        <v>286</v>
      </c>
      <c r="B1085" s="2" t="s">
        <v>288</v>
      </c>
      <c r="C1085" s="19">
        <v>40</v>
      </c>
      <c r="D1085" s="3" t="s">
        <v>460</v>
      </c>
      <c r="E1085" s="2" t="s">
        <v>3</v>
      </c>
      <c r="F1085" s="55">
        <v>170057</v>
      </c>
      <c r="G1085" s="15">
        <v>2006</v>
      </c>
      <c r="H1085" s="44">
        <v>12.63</v>
      </c>
      <c r="I1085" s="44">
        <v>7.55</v>
      </c>
      <c r="J1085" s="44">
        <v>8600</v>
      </c>
      <c r="K1085" s="44">
        <v>824</v>
      </c>
      <c r="L1085" s="44">
        <v>220</v>
      </c>
      <c r="M1085" s="27">
        <v>2639.0087016482562</v>
      </c>
      <c r="N1085" s="27">
        <v>30468.7</v>
      </c>
      <c r="O1085" s="27">
        <v>62827.83</v>
      </c>
      <c r="P1085" s="51">
        <f t="shared" si="16"/>
        <v>120557.82519999817</v>
      </c>
      <c r="Q1085" s="51">
        <f>ABS(Table_7[[#This Row],[列1]]-Table_7[[#This Row],[Listing Price (USD)]])/Table_7[[#This Row],[Listing Price (USD)]]</f>
        <v>0.29107402106353653</v>
      </c>
      <c r="R1085" s="51">
        <f>(Table_7[[#This Row],[列2]]+Q2052)/2</f>
        <v>0.39492438989684753</v>
      </c>
      <c r="S1085" s="71"/>
    </row>
    <row r="1086" spans="1:19" hidden="1" x14ac:dyDescent="0.45">
      <c r="A1086" s="1" t="s">
        <v>286</v>
      </c>
      <c r="B1086" s="2" t="s">
        <v>288</v>
      </c>
      <c r="C1086" s="19">
        <v>40</v>
      </c>
      <c r="D1086" s="3" t="s">
        <v>460</v>
      </c>
      <c r="E1086" s="2" t="s">
        <v>3</v>
      </c>
      <c r="F1086" s="55">
        <v>212383</v>
      </c>
      <c r="G1086" s="15">
        <v>2008</v>
      </c>
      <c r="H1086" s="44">
        <v>12.63</v>
      </c>
      <c r="I1086" s="44">
        <v>7.55</v>
      </c>
      <c r="J1086" s="44">
        <v>8600</v>
      </c>
      <c r="K1086" s="44">
        <v>824</v>
      </c>
      <c r="L1086" s="44">
        <v>220</v>
      </c>
      <c r="M1086" s="27">
        <v>2639.0087016482562</v>
      </c>
      <c r="N1086" s="27">
        <v>30468.7</v>
      </c>
      <c r="O1086" s="27">
        <v>62827.83</v>
      </c>
      <c r="P1086" s="51">
        <f t="shared" si="16"/>
        <v>146453.23119999765</v>
      </c>
      <c r="Q1086" s="51">
        <f>ABS(Table_7[[#This Row],[列1]]-Table_7[[#This Row],[Listing Price (USD)]])/Table_7[[#This Row],[Listing Price (USD)]]</f>
        <v>0.31042865389415514</v>
      </c>
      <c r="R1086" s="51">
        <f>(Table_7[[#This Row],[列2]]+Q2053)/2</f>
        <v>0.42080881502539136</v>
      </c>
      <c r="S1086" s="71"/>
    </row>
    <row r="1087" spans="1:19" hidden="1" x14ac:dyDescent="0.45">
      <c r="A1087" s="1" t="s">
        <v>286</v>
      </c>
      <c r="B1087" s="2" t="s">
        <v>288</v>
      </c>
      <c r="C1087" s="19">
        <v>40</v>
      </c>
      <c r="D1087" s="3" t="s">
        <v>460</v>
      </c>
      <c r="E1087" s="2" t="s">
        <v>15</v>
      </c>
      <c r="F1087" s="55">
        <v>132436</v>
      </c>
      <c r="G1087" s="15">
        <v>2005</v>
      </c>
      <c r="H1087" s="44">
        <v>12.63</v>
      </c>
      <c r="I1087" s="44">
        <v>7.55</v>
      </c>
      <c r="J1087" s="44">
        <v>8600</v>
      </c>
      <c r="K1087" s="44">
        <v>824</v>
      </c>
      <c r="L1087" s="44">
        <v>220</v>
      </c>
      <c r="M1087" s="27">
        <v>1276.9626856482525</v>
      </c>
      <c r="N1087" s="27">
        <v>21333.9</v>
      </c>
      <c r="O1087" s="27">
        <v>4753.54</v>
      </c>
      <c r="P1087" s="51">
        <f t="shared" si="16"/>
        <v>90655.933400000635</v>
      </c>
      <c r="Q1087" s="51">
        <f>ABS(Table_7[[#This Row],[列1]]-Table_7[[#This Row],[Listing Price (USD)]])/Table_7[[#This Row],[Listing Price (USD)]]</f>
        <v>0.31547363707752701</v>
      </c>
      <c r="R1087" s="51">
        <f>(Table_7[[#This Row],[列2]]+Q2054)/2</f>
        <v>0.36946654064931617</v>
      </c>
      <c r="S1087" s="71"/>
    </row>
    <row r="1088" spans="1:19" hidden="1" x14ac:dyDescent="0.45">
      <c r="A1088" s="1" t="s">
        <v>10</v>
      </c>
      <c r="B1088" s="2" t="s">
        <v>14</v>
      </c>
      <c r="C1088" s="19">
        <v>54</v>
      </c>
      <c r="D1088" s="3" t="s">
        <v>460</v>
      </c>
      <c r="E1088" s="2" t="s">
        <v>15</v>
      </c>
      <c r="F1088" s="55">
        <v>352262</v>
      </c>
      <c r="G1088" s="15">
        <v>2007</v>
      </c>
      <c r="H1088" s="44">
        <v>15.75</v>
      </c>
      <c r="I1088" s="44">
        <v>8.07</v>
      </c>
      <c r="J1088" s="44">
        <v>11500</v>
      </c>
      <c r="K1088" s="44">
        <v>1529.55</v>
      </c>
      <c r="L1088" s="44">
        <v>400</v>
      </c>
      <c r="M1088" s="27">
        <v>1276.9626856482525</v>
      </c>
      <c r="N1088" s="27">
        <v>21333.9</v>
      </c>
      <c r="O1088" s="27">
        <v>4753.54</v>
      </c>
      <c r="P1088" s="51">
        <f t="shared" si="16"/>
        <v>182494.4394000016</v>
      </c>
      <c r="Q1088" s="51">
        <f>ABS(Table_7[[#This Row],[列1]]-Table_7[[#This Row],[Listing Price (USD)]])/Table_7[[#This Row],[Listing Price (USD)]]</f>
        <v>0.48193549290016635</v>
      </c>
      <c r="R1088" s="51">
        <f>Table_7[[#This Row],[列2]]</f>
        <v>0.48193549290016635</v>
      </c>
      <c r="S1088" s="71"/>
    </row>
    <row r="1089" spans="1:19" hidden="1" x14ac:dyDescent="0.45">
      <c r="A1089" s="1" t="s">
        <v>116</v>
      </c>
      <c r="B1089" s="2" t="s">
        <v>117</v>
      </c>
      <c r="C1089" s="19">
        <v>41</v>
      </c>
      <c r="D1089" s="3" t="s">
        <v>460</v>
      </c>
      <c r="E1089" s="2" t="s">
        <v>35</v>
      </c>
      <c r="F1089" s="55">
        <v>150622</v>
      </c>
      <c r="G1089" s="15">
        <v>2005</v>
      </c>
      <c r="H1089" s="45">
        <v>12.86</v>
      </c>
      <c r="I1089" s="45">
        <v>7.22</v>
      </c>
      <c r="J1089" s="45">
        <v>8000</v>
      </c>
      <c r="K1089" s="45">
        <v>897</v>
      </c>
      <c r="L1089" s="45">
        <v>151</v>
      </c>
      <c r="M1089" s="27">
        <v>1896.7553015181375</v>
      </c>
      <c r="N1089" s="27">
        <v>24592.6</v>
      </c>
      <c r="O1089" s="27">
        <v>42421.33</v>
      </c>
      <c r="P1089" s="51">
        <f t="shared" si="16"/>
        <v>83060.680600001666</v>
      </c>
      <c r="Q1089" s="51">
        <f>ABS(Table_7[[#This Row],[列1]]-Table_7[[#This Row],[Listing Price (USD)]])/Table_7[[#This Row],[Listing Price (USD)]]</f>
        <v>0.44854881358631765</v>
      </c>
      <c r="R1089" s="51">
        <f>(Table_7[[#This Row],[列2]]+Q2056)/2</f>
        <v>0.25705632419263474</v>
      </c>
      <c r="S1089" s="71"/>
    </row>
    <row r="1090" spans="1:19" hidden="1" x14ac:dyDescent="0.45">
      <c r="A1090" s="1" t="s">
        <v>116</v>
      </c>
      <c r="B1090" s="2" t="s">
        <v>117</v>
      </c>
      <c r="C1090" s="19">
        <v>41</v>
      </c>
      <c r="D1090" s="3" t="s">
        <v>460</v>
      </c>
      <c r="E1090" s="2" t="s">
        <v>35</v>
      </c>
      <c r="F1090" s="55">
        <v>139690</v>
      </c>
      <c r="G1090" s="15">
        <v>2006</v>
      </c>
      <c r="H1090" s="45">
        <v>12.86</v>
      </c>
      <c r="I1090" s="45">
        <v>7.22</v>
      </c>
      <c r="J1090" s="45">
        <v>8000</v>
      </c>
      <c r="K1090" s="45">
        <v>897</v>
      </c>
      <c r="L1090" s="45">
        <v>151</v>
      </c>
      <c r="M1090" s="27">
        <v>1896.7553015181375</v>
      </c>
      <c r="N1090" s="27">
        <v>24592.6</v>
      </c>
      <c r="O1090" s="27">
        <v>42421.33</v>
      </c>
      <c r="P1090" s="51">
        <f t="shared" ref="P1090:P1153" si="17">J1090*22.739+12947.703*G1090+1.856*N1090-26169390+64750.3</f>
        <v>96008.38359999955</v>
      </c>
      <c r="Q1090" s="51">
        <f>ABS(Table_7[[#This Row],[列1]]-Table_7[[#This Row],[Listing Price (USD)]])/Table_7[[#This Row],[Listing Price (USD)]]</f>
        <v>0.31270396162932529</v>
      </c>
      <c r="R1090" s="51">
        <f>(Table_7[[#This Row],[列2]]+Q2057)/2</f>
        <v>0.17061953422310919</v>
      </c>
      <c r="S1090" s="71"/>
    </row>
    <row r="1091" spans="1:19" hidden="1" x14ac:dyDescent="0.45">
      <c r="A1091" s="1" t="s">
        <v>116</v>
      </c>
      <c r="B1091" s="2" t="s">
        <v>117</v>
      </c>
      <c r="C1091" s="19">
        <v>41</v>
      </c>
      <c r="D1091" s="3" t="s">
        <v>460</v>
      </c>
      <c r="E1091" s="2" t="s">
        <v>35</v>
      </c>
      <c r="F1091" s="55">
        <v>120255</v>
      </c>
      <c r="G1091" s="15">
        <v>2006</v>
      </c>
      <c r="H1091" s="45">
        <v>12.86</v>
      </c>
      <c r="I1091" s="45">
        <v>7.22</v>
      </c>
      <c r="J1091" s="45">
        <v>8000</v>
      </c>
      <c r="K1091" s="45">
        <v>897</v>
      </c>
      <c r="L1091" s="45">
        <v>151</v>
      </c>
      <c r="M1091" s="27">
        <v>1896.7553015181375</v>
      </c>
      <c r="N1091" s="27">
        <v>24592.6</v>
      </c>
      <c r="O1091" s="27">
        <v>42421.33</v>
      </c>
      <c r="P1091" s="51">
        <f t="shared" si="17"/>
        <v>96008.38359999955</v>
      </c>
      <c r="Q1091" s="51">
        <f>ABS(Table_7[[#This Row],[列1]]-Table_7[[#This Row],[Listing Price (USD)]])/Table_7[[#This Row],[Listing Price (USD)]]</f>
        <v>0.20162667997173048</v>
      </c>
      <c r="R1091" s="51">
        <f>(Table_7[[#This Row],[列2]]+Q2058)/2</f>
        <v>0.21237382708308172</v>
      </c>
      <c r="S1091" s="71"/>
    </row>
    <row r="1092" spans="1:19" hidden="1" x14ac:dyDescent="0.45">
      <c r="A1092" s="1" t="s">
        <v>116</v>
      </c>
      <c r="B1092" s="2" t="s">
        <v>117</v>
      </c>
      <c r="C1092" s="19">
        <v>41</v>
      </c>
      <c r="D1092" s="3" t="s">
        <v>460</v>
      </c>
      <c r="E1092" s="2" t="s">
        <v>35</v>
      </c>
      <c r="F1092" s="55">
        <v>139671</v>
      </c>
      <c r="G1092" s="15">
        <v>2007</v>
      </c>
      <c r="H1092" s="45">
        <v>12.86</v>
      </c>
      <c r="I1092" s="45">
        <v>7.22</v>
      </c>
      <c r="J1092" s="45">
        <v>8000</v>
      </c>
      <c r="K1092" s="45">
        <v>897</v>
      </c>
      <c r="L1092" s="45">
        <v>151</v>
      </c>
      <c r="M1092" s="27">
        <v>1896.7553015181375</v>
      </c>
      <c r="N1092" s="27">
        <v>24592.6</v>
      </c>
      <c r="O1092" s="27">
        <v>42421.33</v>
      </c>
      <c r="P1092" s="51">
        <f t="shared" si="17"/>
        <v>108956.08660000116</v>
      </c>
      <c r="Q1092" s="51">
        <f>ABS(Table_7[[#This Row],[列1]]-Table_7[[#This Row],[Listing Price (USD)]])/Table_7[[#This Row],[Listing Price (USD)]]</f>
        <v>0.21990902477965246</v>
      </c>
      <c r="R1092" s="51">
        <f>(Table_7[[#This Row],[列2]]+Q2059)/2</f>
        <v>0.22894514007825476</v>
      </c>
      <c r="S1092" s="71"/>
    </row>
    <row r="1093" spans="1:19" hidden="1" x14ac:dyDescent="0.45">
      <c r="A1093" s="1" t="s">
        <v>116</v>
      </c>
      <c r="B1093" s="2" t="s">
        <v>117</v>
      </c>
      <c r="C1093" s="19">
        <v>41</v>
      </c>
      <c r="D1093" s="3" t="s">
        <v>460</v>
      </c>
      <c r="E1093" s="2" t="s">
        <v>35</v>
      </c>
      <c r="F1093" s="55">
        <v>133617</v>
      </c>
      <c r="G1093" s="15">
        <v>2007</v>
      </c>
      <c r="H1093" s="45">
        <v>12.86</v>
      </c>
      <c r="I1093" s="45">
        <v>7.22</v>
      </c>
      <c r="J1093" s="45">
        <v>8000</v>
      </c>
      <c r="K1093" s="45">
        <v>897</v>
      </c>
      <c r="L1093" s="45">
        <v>151</v>
      </c>
      <c r="M1093" s="27">
        <v>1896.7553015181375</v>
      </c>
      <c r="N1093" s="27">
        <v>24592.6</v>
      </c>
      <c r="O1093" s="27">
        <v>42421.33</v>
      </c>
      <c r="P1093" s="51">
        <f t="shared" si="17"/>
        <v>108956.08660000116</v>
      </c>
      <c r="Q1093" s="51">
        <f>ABS(Table_7[[#This Row],[列1]]-Table_7[[#This Row],[Listing Price (USD)]])/Table_7[[#This Row],[Listing Price (USD)]]</f>
        <v>0.18456419018537193</v>
      </c>
      <c r="R1093" s="51">
        <f>(Table_7[[#This Row],[列2]]+Q2060)/2</f>
        <v>0.13969774573078966</v>
      </c>
      <c r="S1093" s="71"/>
    </row>
    <row r="1094" spans="1:19" hidden="1" x14ac:dyDescent="0.45">
      <c r="A1094" s="1" t="s">
        <v>116</v>
      </c>
      <c r="B1094" s="2" t="s">
        <v>117</v>
      </c>
      <c r="C1094" s="19">
        <v>41</v>
      </c>
      <c r="D1094" s="3" t="s">
        <v>460</v>
      </c>
      <c r="E1094" s="2" t="s">
        <v>35</v>
      </c>
      <c r="F1094" s="55">
        <v>97176</v>
      </c>
      <c r="G1094" s="15">
        <v>2007</v>
      </c>
      <c r="H1094" s="45">
        <v>12.86</v>
      </c>
      <c r="I1094" s="45">
        <v>7.22</v>
      </c>
      <c r="J1094" s="45">
        <v>8000</v>
      </c>
      <c r="K1094" s="45">
        <v>897</v>
      </c>
      <c r="L1094" s="45">
        <v>151</v>
      </c>
      <c r="M1094" s="27">
        <v>1896.7553015181375</v>
      </c>
      <c r="N1094" s="27">
        <v>24592.6</v>
      </c>
      <c r="O1094" s="27">
        <v>42421.33</v>
      </c>
      <c r="P1094" s="51">
        <f t="shared" si="17"/>
        <v>108956.08660000116</v>
      </c>
      <c r="Q1094" s="51">
        <f>ABS(Table_7[[#This Row],[列1]]-Table_7[[#This Row],[Listing Price (USD)]])/Table_7[[#This Row],[Listing Price (USD)]]</f>
        <v>0.1212242384951136</v>
      </c>
      <c r="R1094" s="51">
        <f>(Table_7[[#This Row],[列2]]+Q2061)/2</f>
        <v>0.12137996725134306</v>
      </c>
      <c r="S1094" s="71"/>
    </row>
    <row r="1095" spans="1:19" hidden="1" x14ac:dyDescent="0.45">
      <c r="A1095" s="1" t="s">
        <v>116</v>
      </c>
      <c r="B1095" s="2" t="s">
        <v>117</v>
      </c>
      <c r="C1095" s="19">
        <v>41</v>
      </c>
      <c r="D1095" s="3" t="s">
        <v>460</v>
      </c>
      <c r="E1095" s="2" t="s">
        <v>35</v>
      </c>
      <c r="F1095" s="55">
        <v>155481</v>
      </c>
      <c r="G1095" s="15">
        <v>2009</v>
      </c>
      <c r="H1095" s="45">
        <v>12.86</v>
      </c>
      <c r="I1095" s="45">
        <v>7.22</v>
      </c>
      <c r="J1095" s="45">
        <v>8000</v>
      </c>
      <c r="K1095" s="45">
        <v>897</v>
      </c>
      <c r="L1095" s="45">
        <v>151</v>
      </c>
      <c r="M1095" s="27">
        <v>1896.7553015181375</v>
      </c>
      <c r="N1095" s="27">
        <v>24592.6</v>
      </c>
      <c r="O1095" s="27">
        <v>42421.33</v>
      </c>
      <c r="P1095" s="51">
        <f t="shared" si="17"/>
        <v>134851.49260000064</v>
      </c>
      <c r="Q1095" s="51">
        <f>ABS(Table_7[[#This Row],[列1]]-Table_7[[#This Row],[Listing Price (USD)]])/Table_7[[#This Row],[Listing Price (USD)]]</f>
        <v>0.13268185437448538</v>
      </c>
      <c r="R1095" s="51">
        <f>(Table_7[[#This Row],[列2]]+Q2062)/2</f>
        <v>0.17627765680340315</v>
      </c>
      <c r="S1095" s="71"/>
    </row>
    <row r="1096" spans="1:19" hidden="1" x14ac:dyDescent="0.45">
      <c r="A1096" s="1" t="s">
        <v>116</v>
      </c>
      <c r="B1096" s="2" t="s">
        <v>117</v>
      </c>
      <c r="C1096" s="19">
        <v>41</v>
      </c>
      <c r="D1096" s="3" t="s">
        <v>460</v>
      </c>
      <c r="E1096" s="2" t="s">
        <v>239</v>
      </c>
      <c r="F1096" s="55">
        <v>148173</v>
      </c>
      <c r="G1096" s="15">
        <v>2007</v>
      </c>
      <c r="H1096" s="45">
        <v>12.86</v>
      </c>
      <c r="I1096" s="45">
        <v>7.22</v>
      </c>
      <c r="J1096" s="45">
        <v>8000</v>
      </c>
      <c r="K1096" s="45">
        <v>897</v>
      </c>
      <c r="L1096" s="45">
        <v>151</v>
      </c>
      <c r="M1096" s="27">
        <v>229.03186052077729</v>
      </c>
      <c r="N1096" s="27">
        <v>18683.400000000001</v>
      </c>
      <c r="O1096" s="27">
        <v>3353.62</v>
      </c>
      <c r="P1096" s="51">
        <f t="shared" si="17"/>
        <v>97988.611400000009</v>
      </c>
      <c r="Q1096" s="51">
        <f>ABS(Table_7[[#This Row],[列1]]-Table_7[[#This Row],[Listing Price (USD)]])/Table_7[[#This Row],[Listing Price (USD)]]</f>
        <v>0.33868780817017941</v>
      </c>
      <c r="R1096" s="51">
        <f>(Table_7[[#This Row],[列2]]+Q2063)/2</f>
        <v>0.2238812854258086</v>
      </c>
      <c r="S1096" s="71"/>
    </row>
    <row r="1097" spans="1:19" hidden="1" x14ac:dyDescent="0.45">
      <c r="A1097" s="1" t="s">
        <v>116</v>
      </c>
      <c r="B1097" s="2" t="s">
        <v>118</v>
      </c>
      <c r="C1097" s="19">
        <v>46</v>
      </c>
      <c r="D1097" s="3" t="s">
        <v>460</v>
      </c>
      <c r="E1097" s="2" t="s">
        <v>46</v>
      </c>
      <c r="F1097" s="55">
        <v>120012</v>
      </c>
      <c r="G1097" s="15">
        <v>2008</v>
      </c>
      <c r="H1097" s="44">
        <v>13.78</v>
      </c>
      <c r="I1097" s="44">
        <v>7.87</v>
      </c>
      <c r="J1097" s="44">
        <v>10800</v>
      </c>
      <c r="K1097" s="44">
        <v>1046</v>
      </c>
      <c r="L1097" s="44">
        <v>182</v>
      </c>
      <c r="M1097" s="27">
        <v>57.472012426685268</v>
      </c>
      <c r="N1097" s="27">
        <v>11544.2</v>
      </c>
      <c r="O1097" s="27">
        <v>7827.84</v>
      </c>
      <c r="P1097" s="51">
        <f t="shared" si="17"/>
        <v>161355.15919999703</v>
      </c>
      <c r="Q1097" s="51">
        <f>ABS(Table_7[[#This Row],[列1]]-Table_7[[#This Row],[Listing Price (USD)]])/Table_7[[#This Row],[Listing Price (USD)]]</f>
        <v>0.34449187747889398</v>
      </c>
      <c r="R1097" s="51">
        <f>(Table_7[[#This Row],[列2]]+Q2064)/2</f>
        <v>0.2424605050177534</v>
      </c>
      <c r="S1097" s="71"/>
    </row>
    <row r="1098" spans="1:19" hidden="1" x14ac:dyDescent="0.45">
      <c r="A1098" s="1" t="s">
        <v>116</v>
      </c>
      <c r="B1098" s="2" t="s">
        <v>118</v>
      </c>
      <c r="C1098" s="19">
        <v>46</v>
      </c>
      <c r="D1098" s="3" t="s">
        <v>460</v>
      </c>
      <c r="E1098" s="2" t="s">
        <v>35</v>
      </c>
      <c r="F1098" s="55">
        <v>163984</v>
      </c>
      <c r="G1098" s="15">
        <v>2005</v>
      </c>
      <c r="H1098" s="44">
        <v>13.78</v>
      </c>
      <c r="I1098" s="44">
        <v>7.87</v>
      </c>
      <c r="J1098" s="44">
        <v>10800</v>
      </c>
      <c r="K1098" s="44">
        <v>1046</v>
      </c>
      <c r="L1098" s="44">
        <v>182</v>
      </c>
      <c r="M1098" s="27">
        <v>1896.7553015181375</v>
      </c>
      <c r="N1098" s="27">
        <v>24592.6</v>
      </c>
      <c r="O1098" s="27">
        <v>42421.33</v>
      </c>
      <c r="P1098" s="51">
        <f t="shared" si="17"/>
        <v>146729.88060000091</v>
      </c>
      <c r="Q1098" s="51">
        <f>ABS(Table_7[[#This Row],[列1]]-Table_7[[#This Row],[Listing Price (USD)]])/Table_7[[#This Row],[Listing Price (USD)]]</f>
        <v>0.10521831032295281</v>
      </c>
      <c r="R1098" s="51">
        <f>(Table_7[[#This Row],[列2]]+Q2065)/2</f>
        <v>0.17240777424658782</v>
      </c>
      <c r="S1098" s="71"/>
    </row>
    <row r="1099" spans="1:19" hidden="1" x14ac:dyDescent="0.45">
      <c r="A1099" s="1" t="s">
        <v>116</v>
      </c>
      <c r="B1099" s="2" t="s">
        <v>119</v>
      </c>
      <c r="C1099" s="19">
        <v>46</v>
      </c>
      <c r="D1099" s="3" t="s">
        <v>460</v>
      </c>
      <c r="E1099" s="2" t="s">
        <v>35</v>
      </c>
      <c r="F1099" s="55">
        <v>163984</v>
      </c>
      <c r="G1099" s="15">
        <v>2007</v>
      </c>
      <c r="H1099" s="44">
        <v>13.78</v>
      </c>
      <c r="I1099" s="44">
        <v>7.87</v>
      </c>
      <c r="J1099" s="44">
        <v>10800</v>
      </c>
      <c r="K1099" s="44">
        <v>1046</v>
      </c>
      <c r="L1099" s="44">
        <v>182</v>
      </c>
      <c r="M1099" s="27">
        <v>1896.7553015181375</v>
      </c>
      <c r="N1099" s="27">
        <v>24592.6</v>
      </c>
      <c r="O1099" s="27">
        <v>42421.33</v>
      </c>
      <c r="P1099" s="51">
        <f t="shared" si="17"/>
        <v>172625.2866000004</v>
      </c>
      <c r="Q1099" s="51">
        <f>ABS(Table_7[[#This Row],[列1]]-Table_7[[#This Row],[Listing Price (USD)]])/Table_7[[#This Row],[Listing Price (USD)]]</f>
        <v>5.2695913015906426E-2</v>
      </c>
      <c r="R1099" s="51">
        <f>(Table_7[[#This Row],[列2]]+Q2066)/2</f>
        <v>0.33273223845878475</v>
      </c>
      <c r="S1099" s="71"/>
    </row>
    <row r="1100" spans="1:19" hidden="1" x14ac:dyDescent="0.45">
      <c r="A1100" s="1" t="s">
        <v>116</v>
      </c>
      <c r="B1100" s="2" t="s">
        <v>118</v>
      </c>
      <c r="C1100" s="19">
        <v>46</v>
      </c>
      <c r="D1100" s="3" t="s">
        <v>460</v>
      </c>
      <c r="E1100" s="2" t="s">
        <v>35</v>
      </c>
      <c r="F1100" s="55">
        <v>180990</v>
      </c>
      <c r="G1100" s="15">
        <v>2009</v>
      </c>
      <c r="H1100" s="44">
        <v>13.78</v>
      </c>
      <c r="I1100" s="44">
        <v>7.87</v>
      </c>
      <c r="J1100" s="44">
        <v>10800</v>
      </c>
      <c r="K1100" s="44">
        <v>1046</v>
      </c>
      <c r="L1100" s="44">
        <v>182</v>
      </c>
      <c r="M1100" s="27">
        <v>1896.7553015181375</v>
      </c>
      <c r="N1100" s="27">
        <v>24592.6</v>
      </c>
      <c r="O1100" s="27">
        <v>42421.33</v>
      </c>
      <c r="P1100" s="51">
        <f t="shared" si="17"/>
        <v>198520.69259999989</v>
      </c>
      <c r="Q1100" s="51">
        <f>ABS(Table_7[[#This Row],[列1]]-Table_7[[#This Row],[Listing Price (USD)]])/Table_7[[#This Row],[Listing Price (USD)]]</f>
        <v>9.6860006630199974E-2</v>
      </c>
      <c r="R1100" s="51">
        <f>(Table_7[[#This Row],[列2]]+Q2067)/2</f>
        <v>0.12062021882393061</v>
      </c>
      <c r="S1100" s="71"/>
    </row>
    <row r="1101" spans="1:19" hidden="1" x14ac:dyDescent="0.45">
      <c r="A1101" s="1" t="s">
        <v>116</v>
      </c>
      <c r="B1101" s="2" t="s">
        <v>118</v>
      </c>
      <c r="C1101" s="19">
        <v>46</v>
      </c>
      <c r="D1101" s="3" t="s">
        <v>460</v>
      </c>
      <c r="E1101" s="2" t="s">
        <v>35</v>
      </c>
      <c r="F1101" s="55">
        <v>188278</v>
      </c>
      <c r="G1101" s="15">
        <v>2010</v>
      </c>
      <c r="H1101" s="44">
        <v>13.78</v>
      </c>
      <c r="I1101" s="44">
        <v>7.87</v>
      </c>
      <c r="J1101" s="44">
        <v>10800</v>
      </c>
      <c r="K1101" s="44">
        <v>1046</v>
      </c>
      <c r="L1101" s="44">
        <v>182</v>
      </c>
      <c r="M1101" s="27">
        <v>1896.7553015181375</v>
      </c>
      <c r="N1101" s="27">
        <v>24592.6</v>
      </c>
      <c r="O1101" s="27">
        <v>42421.33</v>
      </c>
      <c r="P1101" s="51">
        <f t="shared" si="17"/>
        <v>211468.39559999778</v>
      </c>
      <c r="Q1101" s="51">
        <f>ABS(Table_7[[#This Row],[列1]]-Table_7[[#This Row],[Listing Price (USD)]])/Table_7[[#This Row],[Listing Price (USD)]]</f>
        <v>0.12317103219705848</v>
      </c>
      <c r="R1101" s="51">
        <f>(Table_7[[#This Row],[列2]]+Q2068)/2</f>
        <v>0.15309796020508751</v>
      </c>
      <c r="S1101" s="71"/>
    </row>
    <row r="1102" spans="1:19" hidden="1" x14ac:dyDescent="0.45">
      <c r="A1102" s="1" t="s">
        <v>116</v>
      </c>
      <c r="B1102" s="2" t="s">
        <v>119</v>
      </c>
      <c r="C1102" s="19">
        <v>46</v>
      </c>
      <c r="D1102" s="3" t="s">
        <v>460</v>
      </c>
      <c r="E1102" s="2" t="s">
        <v>15</v>
      </c>
      <c r="F1102" s="55">
        <v>241725</v>
      </c>
      <c r="G1102" s="15">
        <v>2008</v>
      </c>
      <c r="H1102" s="44">
        <v>13.78</v>
      </c>
      <c r="I1102" s="44">
        <v>7.87</v>
      </c>
      <c r="J1102" s="44">
        <v>10800</v>
      </c>
      <c r="K1102" s="44">
        <v>1046</v>
      </c>
      <c r="L1102" s="44">
        <v>182</v>
      </c>
      <c r="M1102" s="27">
        <v>1276.9626856482525</v>
      </c>
      <c r="N1102" s="27">
        <v>21333.9</v>
      </c>
      <c r="O1102" s="27">
        <v>4753.54</v>
      </c>
      <c r="P1102" s="51">
        <f t="shared" si="17"/>
        <v>179524.84239999874</v>
      </c>
      <c r="Q1102" s="51">
        <f>ABS(Table_7[[#This Row],[列1]]-Table_7[[#This Row],[Listing Price (USD)]])/Table_7[[#This Row],[Listing Price (USD)]]</f>
        <v>0.25731785127728313</v>
      </c>
      <c r="R1102" s="51">
        <f>(Table_7[[#This Row],[列2]]+Q2069)/2</f>
        <v>0.1664719631942424</v>
      </c>
      <c r="S1102" s="71"/>
    </row>
    <row r="1103" spans="1:19" hidden="1" x14ac:dyDescent="0.45">
      <c r="A1103" s="1" t="s">
        <v>116</v>
      </c>
      <c r="B1103" s="2" t="s">
        <v>120</v>
      </c>
      <c r="C1103" s="19">
        <v>52</v>
      </c>
      <c r="D1103" s="3" t="s">
        <v>460</v>
      </c>
      <c r="E1103" s="2" t="s">
        <v>35</v>
      </c>
      <c r="F1103" s="55">
        <v>255086</v>
      </c>
      <c r="G1103" s="15">
        <v>2005</v>
      </c>
      <c r="H1103" s="45">
        <v>15.22</v>
      </c>
      <c r="I1103" s="45">
        <v>8.5299999999999994</v>
      </c>
      <c r="J1103" s="45">
        <v>14500</v>
      </c>
      <c r="K1103" s="45">
        <v>1399</v>
      </c>
      <c r="L1103" s="45">
        <v>350</v>
      </c>
      <c r="M1103" s="27">
        <v>1896.7553015181375</v>
      </c>
      <c r="N1103" s="27">
        <v>24592.6</v>
      </c>
      <c r="O1103" s="27">
        <v>42421.33</v>
      </c>
      <c r="P1103" s="51">
        <f t="shared" si="17"/>
        <v>230864.18060000165</v>
      </c>
      <c r="Q1103" s="51">
        <f>ABS(Table_7[[#This Row],[列1]]-Table_7[[#This Row],[Listing Price (USD)]])/Table_7[[#This Row],[Listing Price (USD)]]</f>
        <v>9.4955502850012738E-2</v>
      </c>
      <c r="R1103" s="51">
        <f>(Table_7[[#This Row],[列2]]+Q2070)/2</f>
        <v>8.6554408677740252E-2</v>
      </c>
      <c r="S1103" s="71"/>
    </row>
    <row r="1104" spans="1:19" hidden="1" x14ac:dyDescent="0.45">
      <c r="A1104" s="1" t="s">
        <v>116</v>
      </c>
      <c r="B1104" s="2" t="s">
        <v>120</v>
      </c>
      <c r="C1104" s="19">
        <v>52</v>
      </c>
      <c r="D1104" s="3" t="s">
        <v>460</v>
      </c>
      <c r="E1104" s="2" t="s">
        <v>35</v>
      </c>
      <c r="F1104" s="55">
        <v>267244</v>
      </c>
      <c r="G1104" s="15">
        <v>2008</v>
      </c>
      <c r="H1104" s="45">
        <v>15.22</v>
      </c>
      <c r="I1104" s="45">
        <v>8.5299999999999994</v>
      </c>
      <c r="J1104" s="45">
        <v>14500</v>
      </c>
      <c r="K1104" s="45">
        <v>1399</v>
      </c>
      <c r="L1104" s="45">
        <v>350</v>
      </c>
      <c r="M1104" s="27">
        <v>1896.7553015181375</v>
      </c>
      <c r="N1104" s="27">
        <v>24592.6</v>
      </c>
      <c r="O1104" s="27">
        <v>42421.33</v>
      </c>
      <c r="P1104" s="51">
        <f t="shared" si="17"/>
        <v>269707.28959999903</v>
      </c>
      <c r="Q1104" s="51">
        <f>ABS(Table_7[[#This Row],[列1]]-Table_7[[#This Row],[Listing Price (USD)]])/Table_7[[#This Row],[Listing Price (USD)]]</f>
        <v>9.2173803714920774E-3</v>
      </c>
      <c r="R1104" s="51">
        <f>(Table_7[[#This Row],[列2]]+Q2071)/2</f>
        <v>9.2112888113581426E-2</v>
      </c>
      <c r="S1104" s="71"/>
    </row>
    <row r="1105" spans="1:19" hidden="1" x14ac:dyDescent="0.45">
      <c r="A1105" s="1" t="s">
        <v>116</v>
      </c>
      <c r="B1105" s="2" t="s">
        <v>120</v>
      </c>
      <c r="C1105" s="19">
        <v>52</v>
      </c>
      <c r="D1105" s="3" t="s">
        <v>460</v>
      </c>
      <c r="E1105" s="2" t="s">
        <v>15</v>
      </c>
      <c r="F1105" s="55">
        <v>273318</v>
      </c>
      <c r="G1105" s="15">
        <v>2007</v>
      </c>
      <c r="H1105" s="45">
        <v>15.22</v>
      </c>
      <c r="I1105" s="45">
        <v>8.5299999999999994</v>
      </c>
      <c r="J1105" s="45">
        <v>14500</v>
      </c>
      <c r="K1105" s="45">
        <v>1399</v>
      </c>
      <c r="L1105" s="45">
        <v>350</v>
      </c>
      <c r="M1105" s="27">
        <v>1276.9626856482525</v>
      </c>
      <c r="N1105" s="27">
        <v>21333.9</v>
      </c>
      <c r="O1105" s="27">
        <v>4753.54</v>
      </c>
      <c r="P1105" s="51">
        <f t="shared" si="17"/>
        <v>250711.4394000016</v>
      </c>
      <c r="Q1105" s="51">
        <f>ABS(Table_7[[#This Row],[列1]]-Table_7[[#This Row],[Listing Price (USD)]])/Table_7[[#This Row],[Listing Price (USD)]]</f>
        <v>8.2711568941666466E-2</v>
      </c>
      <c r="R1105" s="51">
        <f>(Table_7[[#This Row],[列2]]+Q2072)/2</f>
        <v>7.9340678428420769E-2</v>
      </c>
      <c r="S1105" s="71"/>
    </row>
    <row r="1106" spans="1:19" hidden="1" x14ac:dyDescent="0.45">
      <c r="A1106" s="1" t="s">
        <v>116</v>
      </c>
      <c r="B1106" s="2" t="s">
        <v>120</v>
      </c>
      <c r="C1106" s="19">
        <v>52</v>
      </c>
      <c r="D1106" s="3" t="s">
        <v>460</v>
      </c>
      <c r="E1106" s="2" t="s">
        <v>15</v>
      </c>
      <c r="F1106" s="55">
        <v>267244</v>
      </c>
      <c r="G1106" s="15">
        <v>2007</v>
      </c>
      <c r="H1106" s="45">
        <v>15.22</v>
      </c>
      <c r="I1106" s="45">
        <v>8.5299999999999994</v>
      </c>
      <c r="J1106" s="45">
        <v>14500</v>
      </c>
      <c r="K1106" s="45">
        <v>1399</v>
      </c>
      <c r="L1106" s="45">
        <v>350</v>
      </c>
      <c r="M1106" s="27">
        <v>1276.9626856482525</v>
      </c>
      <c r="N1106" s="27">
        <v>21333.9</v>
      </c>
      <c r="O1106" s="27">
        <v>4753.54</v>
      </c>
      <c r="P1106" s="51">
        <f t="shared" si="17"/>
        <v>250711.4394000016</v>
      </c>
      <c r="Q1106" s="51">
        <f>ABS(Table_7[[#This Row],[列1]]-Table_7[[#This Row],[Listing Price (USD)]])/Table_7[[#This Row],[Listing Price (USD)]]</f>
        <v>6.1863168490212679E-2</v>
      </c>
      <c r="R1106" s="51">
        <f>(Table_7[[#This Row],[列2]]+Q2073)/2</f>
        <v>8.4343931303928199E-2</v>
      </c>
      <c r="S1106" s="71"/>
    </row>
    <row r="1107" spans="1:19" hidden="1" x14ac:dyDescent="0.45">
      <c r="A1107" s="1" t="s">
        <v>348</v>
      </c>
      <c r="B1107" s="3" t="s">
        <v>48</v>
      </c>
      <c r="C1107" s="19">
        <v>46</v>
      </c>
      <c r="D1107" s="3" t="s">
        <v>461</v>
      </c>
      <c r="E1107" s="2" t="s">
        <v>346</v>
      </c>
      <c r="F1107" s="55">
        <v>198000</v>
      </c>
      <c r="G1107" s="15">
        <v>2015</v>
      </c>
      <c r="H1107" s="45">
        <v>4.3499999999999996</v>
      </c>
      <c r="I1107" s="45">
        <v>2.1</v>
      </c>
      <c r="J1107" s="45">
        <v>12600</v>
      </c>
      <c r="K1107" s="46">
        <v>1159.2720300000001</v>
      </c>
      <c r="L1107" s="45">
        <v>209</v>
      </c>
      <c r="M1107" s="27">
        <v>96.621481289487278</v>
      </c>
      <c r="N1107" s="27">
        <v>21310.9</v>
      </c>
      <c r="O1107" s="27">
        <v>514.61516577032478</v>
      </c>
      <c r="P1107" s="51">
        <f t="shared" si="17"/>
        <v>311046.27539999707</v>
      </c>
      <c r="Q1107" s="51">
        <f>ABS(Table_7[[#This Row],[列1]]-Table_7[[#This Row],[Listing Price (USD)]])/Table_7[[#This Row],[Listing Price (USD)]]</f>
        <v>0.57094078484847011</v>
      </c>
      <c r="R1107" s="51">
        <f>(Table_7[[#This Row],[列2]]+Q2074)/2</f>
        <v>0.40221478090845009</v>
      </c>
      <c r="S1107" s="71"/>
    </row>
    <row r="1108" spans="1:19" hidden="1" x14ac:dyDescent="0.45">
      <c r="A1108" s="1" t="s">
        <v>348</v>
      </c>
      <c r="B1108" s="3" t="s">
        <v>48</v>
      </c>
      <c r="C1108" s="19">
        <v>46</v>
      </c>
      <c r="D1108" s="3" t="s">
        <v>461</v>
      </c>
      <c r="E1108" s="2" t="s">
        <v>346</v>
      </c>
      <c r="F1108" s="55">
        <v>234000</v>
      </c>
      <c r="G1108" s="15">
        <v>2016</v>
      </c>
      <c r="H1108" s="45">
        <v>4.3499999999999996</v>
      </c>
      <c r="I1108" s="45">
        <v>2.1</v>
      </c>
      <c r="J1108" s="45">
        <v>12600</v>
      </c>
      <c r="K1108" s="46">
        <v>1159.2720300000001</v>
      </c>
      <c r="L1108" s="45">
        <v>209</v>
      </c>
      <c r="M1108" s="27">
        <v>96.621481289487278</v>
      </c>
      <c r="N1108" s="27">
        <v>21310.9</v>
      </c>
      <c r="O1108" s="27">
        <v>514.61516577032478</v>
      </c>
      <c r="P1108" s="51">
        <f t="shared" si="17"/>
        <v>323993.97839999868</v>
      </c>
      <c r="Q1108" s="51">
        <f>ABS(Table_7[[#This Row],[列1]]-Table_7[[#This Row],[Listing Price (USD)]])/Table_7[[#This Row],[Listing Price (USD)]]</f>
        <v>0.38458965128204564</v>
      </c>
      <c r="R1108" s="51">
        <f>(Table_7[[#This Row],[列2]]+Q2075)/2</f>
        <v>0.36705745979178178</v>
      </c>
      <c r="S1108" s="71"/>
    </row>
    <row r="1109" spans="1:19" hidden="1" x14ac:dyDescent="0.45">
      <c r="A1109" s="1" t="s">
        <v>21</v>
      </c>
      <c r="B1109" s="3" t="s">
        <v>48</v>
      </c>
      <c r="C1109" s="19">
        <v>46</v>
      </c>
      <c r="D1109" s="3" t="s">
        <v>461</v>
      </c>
      <c r="E1109" s="2" t="s">
        <v>447</v>
      </c>
      <c r="F1109" s="55">
        <v>151892</v>
      </c>
      <c r="G1109" s="15">
        <v>2007</v>
      </c>
      <c r="H1109" s="45">
        <v>4.3499999999999996</v>
      </c>
      <c r="I1109" s="45">
        <v>2.1</v>
      </c>
      <c r="J1109" s="45">
        <v>12600</v>
      </c>
      <c r="K1109" s="46">
        <v>1159.2720300000001</v>
      </c>
      <c r="L1109" s="45">
        <v>209</v>
      </c>
      <c r="M1109" s="27">
        <v>96.621481289487278</v>
      </c>
      <c r="N1109" s="27">
        <v>16666</v>
      </c>
      <c r="O1109" s="27">
        <v>521.5798800343282</v>
      </c>
      <c r="P1109" s="51">
        <f t="shared" si="17"/>
        <v>198843.71699999942</v>
      </c>
      <c r="Q1109" s="51">
        <f>ABS(Table_7[[#This Row],[列1]]-Table_7[[#This Row],[Listing Price (USD)]])/Table_7[[#This Row],[Listing Price (USD)]]</f>
        <v>0.30911250757116521</v>
      </c>
      <c r="R1109" s="51">
        <f>(Table_7[[#This Row],[列2]]+Q2076)/2</f>
        <v>0.23938957729766125</v>
      </c>
      <c r="S1109" s="71"/>
    </row>
    <row r="1110" spans="1:19" hidden="1" x14ac:dyDescent="0.45">
      <c r="A1110" s="1" t="s">
        <v>21</v>
      </c>
      <c r="B1110" s="3" t="s">
        <v>48</v>
      </c>
      <c r="C1110" s="19">
        <v>46</v>
      </c>
      <c r="D1110" s="3" t="s">
        <v>461</v>
      </c>
      <c r="E1110" s="2" t="s">
        <v>462</v>
      </c>
      <c r="F1110" s="55">
        <v>250000</v>
      </c>
      <c r="G1110" s="15">
        <v>2015</v>
      </c>
      <c r="H1110" s="45">
        <v>4.3499999999999996</v>
      </c>
      <c r="I1110" s="45">
        <v>2.1</v>
      </c>
      <c r="J1110" s="45">
        <v>12600</v>
      </c>
      <c r="K1110" s="46">
        <v>1159.2720300000001</v>
      </c>
      <c r="L1110" s="45">
        <v>209</v>
      </c>
      <c r="M1110" s="27">
        <v>1090.5153897494101</v>
      </c>
      <c r="N1110" s="27">
        <v>6371.4</v>
      </c>
      <c r="O1110" s="27">
        <v>1782.16</v>
      </c>
      <c r="P1110" s="51">
        <f t="shared" si="17"/>
        <v>283318.56339999585</v>
      </c>
      <c r="Q1110" s="51">
        <f>ABS(Table_7[[#This Row],[列1]]-Table_7[[#This Row],[Listing Price (USD)]])/Table_7[[#This Row],[Listing Price (USD)]]</f>
        <v>0.13327425359998341</v>
      </c>
      <c r="R1110" s="51">
        <f>(Table_7[[#This Row],[列2]]+Q2077)/2</f>
        <v>0.15141467759930205</v>
      </c>
      <c r="S1110" s="71"/>
    </row>
    <row r="1111" spans="1:19" hidden="1" x14ac:dyDescent="0.45">
      <c r="A1111" s="1" t="s">
        <v>348</v>
      </c>
      <c r="B1111" s="3" t="s">
        <v>48</v>
      </c>
      <c r="C1111" s="19">
        <v>46</v>
      </c>
      <c r="D1111" s="3" t="s">
        <v>461</v>
      </c>
      <c r="E1111" s="2" t="s">
        <v>486</v>
      </c>
      <c r="F1111" s="55">
        <v>152910</v>
      </c>
      <c r="G1111" s="15">
        <v>2007</v>
      </c>
      <c r="H1111" s="45">
        <v>4.3499999999999996</v>
      </c>
      <c r="I1111" s="45">
        <v>2.1</v>
      </c>
      <c r="J1111" s="45">
        <v>12600</v>
      </c>
      <c r="K1111" s="46">
        <v>1159.2720300000001</v>
      </c>
      <c r="L1111" s="45">
        <v>209</v>
      </c>
      <c r="M1111" s="27">
        <v>0.88452592592592594</v>
      </c>
      <c r="N1111" s="27">
        <v>15147</v>
      </c>
      <c r="O1111" s="27">
        <v>3632.4141732250519</v>
      </c>
      <c r="P1111" s="51">
        <f t="shared" si="17"/>
        <v>196024.45299999713</v>
      </c>
      <c r="Q1111" s="51">
        <f>ABS(Table_7[[#This Row],[列1]]-Table_7[[#This Row],[Listing Price (USD)]])/Table_7[[#This Row],[Listing Price (USD)]]</f>
        <v>0.28195966908637188</v>
      </c>
      <c r="R1111" s="51">
        <f>(Table_7[[#This Row],[列2]]+Q2078)/2</f>
        <v>0.22363413291373677</v>
      </c>
      <c r="S1111" s="71"/>
    </row>
    <row r="1112" spans="1:19" hidden="1" x14ac:dyDescent="0.45">
      <c r="A1112" s="1" t="s">
        <v>21</v>
      </c>
      <c r="B1112" s="2" t="s">
        <v>48</v>
      </c>
      <c r="C1112" s="19">
        <v>46</v>
      </c>
      <c r="D1112" s="3" t="s">
        <v>460</v>
      </c>
      <c r="E1112" s="2" t="s">
        <v>46</v>
      </c>
      <c r="F1112" s="55">
        <v>101063</v>
      </c>
      <c r="G1112" s="15">
        <v>2005</v>
      </c>
      <c r="H1112" s="45">
        <v>4.3499999999999996</v>
      </c>
      <c r="I1112" s="45">
        <v>2.1</v>
      </c>
      <c r="J1112" s="45">
        <v>12600</v>
      </c>
      <c r="K1112" s="46">
        <v>1159.2720300000001</v>
      </c>
      <c r="L1112" s="45">
        <v>209</v>
      </c>
      <c r="M1112" s="27">
        <v>57.472012426685268</v>
      </c>
      <c r="N1112" s="27">
        <v>11544.2</v>
      </c>
      <c r="O1112" s="27">
        <v>7827.84</v>
      </c>
      <c r="P1112" s="51">
        <f t="shared" si="17"/>
        <v>163442.2501999989</v>
      </c>
      <c r="Q1112" s="51">
        <f>ABS(Table_7[[#This Row],[列1]]-Table_7[[#This Row],[Listing Price (USD)]])/Table_7[[#This Row],[Listing Price (USD)]]</f>
        <v>0.61723133293093324</v>
      </c>
      <c r="R1112" s="51">
        <f>(Table_7[[#This Row],[列2]]+Q2079)/2</f>
        <v>0.3912536038984944</v>
      </c>
      <c r="S1112" s="71"/>
    </row>
    <row r="1113" spans="1:19" hidden="1" x14ac:dyDescent="0.45">
      <c r="A1113" s="1" t="s">
        <v>21</v>
      </c>
      <c r="B1113" s="2" t="s">
        <v>48</v>
      </c>
      <c r="C1113" s="19">
        <v>46</v>
      </c>
      <c r="D1113" s="3" t="s">
        <v>460</v>
      </c>
      <c r="E1113" s="2" t="s">
        <v>46</v>
      </c>
      <c r="F1113" s="55">
        <v>91106</v>
      </c>
      <c r="G1113" s="15">
        <v>2005</v>
      </c>
      <c r="H1113" s="45">
        <v>4.3499999999999996</v>
      </c>
      <c r="I1113" s="45">
        <v>2.1</v>
      </c>
      <c r="J1113" s="45">
        <v>12600</v>
      </c>
      <c r="K1113" s="46">
        <v>1159.2720300000001</v>
      </c>
      <c r="L1113" s="45">
        <v>209</v>
      </c>
      <c r="M1113" s="27">
        <v>57.472012426685268</v>
      </c>
      <c r="N1113" s="27">
        <v>11544.2</v>
      </c>
      <c r="O1113" s="27">
        <v>7827.84</v>
      </c>
      <c r="P1113" s="51">
        <f t="shared" si="17"/>
        <v>163442.2501999989</v>
      </c>
      <c r="Q1113" s="51">
        <f>ABS(Table_7[[#This Row],[列1]]-Table_7[[#This Row],[Listing Price (USD)]])/Table_7[[#This Row],[Listing Price (USD)]]</f>
        <v>0.79397899369963454</v>
      </c>
      <c r="R1113" s="51">
        <f>(Table_7[[#This Row],[列2]]+Q2080)/2</f>
        <v>0.47300477663873008</v>
      </c>
      <c r="S1113" s="71"/>
    </row>
    <row r="1114" spans="1:19" hidden="1" x14ac:dyDescent="0.45">
      <c r="A1114" s="1" t="s">
        <v>21</v>
      </c>
      <c r="B1114" s="2" t="s">
        <v>48</v>
      </c>
      <c r="C1114" s="19">
        <v>46</v>
      </c>
      <c r="D1114" s="3" t="s">
        <v>460</v>
      </c>
      <c r="E1114" s="2" t="s">
        <v>46</v>
      </c>
      <c r="F1114" s="55">
        <v>84907</v>
      </c>
      <c r="G1114" s="15">
        <v>2005</v>
      </c>
      <c r="H1114" s="45">
        <v>4.3499999999999996</v>
      </c>
      <c r="I1114" s="45">
        <v>2.1</v>
      </c>
      <c r="J1114" s="45">
        <v>12600</v>
      </c>
      <c r="K1114" s="46">
        <v>1159.2720300000001</v>
      </c>
      <c r="L1114" s="45">
        <v>209</v>
      </c>
      <c r="M1114" s="27">
        <v>57.472012426685268</v>
      </c>
      <c r="N1114" s="27">
        <v>11544.2</v>
      </c>
      <c r="O1114" s="27">
        <v>7827.84</v>
      </c>
      <c r="P1114" s="51">
        <f t="shared" si="17"/>
        <v>163442.2501999989</v>
      </c>
      <c r="Q1114" s="51">
        <f>ABS(Table_7[[#This Row],[列1]]-Table_7[[#This Row],[Listing Price (USD)]])/Table_7[[#This Row],[Listing Price (USD)]]</f>
        <v>0.92495613082547856</v>
      </c>
      <c r="R1114" s="51">
        <f>(Table_7[[#This Row],[列2]]+Q2081)/2</f>
        <v>0.4958494768070717</v>
      </c>
      <c r="S1114" s="71"/>
    </row>
    <row r="1115" spans="1:19" hidden="1" x14ac:dyDescent="0.45">
      <c r="A1115" s="1" t="s">
        <v>21</v>
      </c>
      <c r="B1115" s="2" t="s">
        <v>48</v>
      </c>
      <c r="C1115" s="19">
        <v>46</v>
      </c>
      <c r="D1115" s="3" t="s">
        <v>460</v>
      </c>
      <c r="E1115" s="2" t="s">
        <v>46</v>
      </c>
      <c r="F1115" s="55">
        <v>84786</v>
      </c>
      <c r="G1115" s="15">
        <v>2005</v>
      </c>
      <c r="H1115" s="45">
        <v>4.3499999999999996</v>
      </c>
      <c r="I1115" s="45">
        <v>2.1</v>
      </c>
      <c r="J1115" s="45">
        <v>12600</v>
      </c>
      <c r="K1115" s="46">
        <v>1159.2720300000001</v>
      </c>
      <c r="L1115" s="45">
        <v>209</v>
      </c>
      <c r="M1115" s="27">
        <v>57.472012426685268</v>
      </c>
      <c r="N1115" s="27">
        <v>11544.2</v>
      </c>
      <c r="O1115" s="27">
        <v>7827.84</v>
      </c>
      <c r="P1115" s="51">
        <f t="shared" si="17"/>
        <v>163442.2501999989</v>
      </c>
      <c r="Q1115" s="51">
        <f>ABS(Table_7[[#This Row],[列1]]-Table_7[[#This Row],[Listing Price (USD)]])/Table_7[[#This Row],[Listing Price (USD)]]</f>
        <v>0.92770327884319237</v>
      </c>
      <c r="R1115" s="51">
        <f>(Table_7[[#This Row],[列2]]+Q2082)/2</f>
        <v>0.47257429143823404</v>
      </c>
      <c r="S1115" s="71"/>
    </row>
    <row r="1116" spans="1:19" hidden="1" x14ac:dyDescent="0.45">
      <c r="A1116" s="1" t="s">
        <v>21</v>
      </c>
      <c r="B1116" s="2" t="s">
        <v>48</v>
      </c>
      <c r="C1116" s="19">
        <v>46</v>
      </c>
      <c r="D1116" s="3" t="s">
        <v>460</v>
      </c>
      <c r="E1116" s="2" t="s">
        <v>46</v>
      </c>
      <c r="F1116" s="55">
        <v>94770</v>
      </c>
      <c r="G1116" s="15">
        <v>2006</v>
      </c>
      <c r="H1116" s="45">
        <v>4.3499999999999996</v>
      </c>
      <c r="I1116" s="45">
        <v>2.1</v>
      </c>
      <c r="J1116" s="45">
        <v>12600</v>
      </c>
      <c r="K1116" s="46">
        <v>1159.2720300000001</v>
      </c>
      <c r="L1116" s="45">
        <v>209</v>
      </c>
      <c r="M1116" s="27">
        <v>57.472012426685268</v>
      </c>
      <c r="N1116" s="27">
        <v>11544.2</v>
      </c>
      <c r="O1116" s="27">
        <v>7827.84</v>
      </c>
      <c r="P1116" s="51">
        <f t="shared" si="17"/>
        <v>176389.95319999679</v>
      </c>
      <c r="Q1116" s="51">
        <f>ABS(Table_7[[#This Row],[列1]]-Table_7[[#This Row],[Listing Price (USD)]])/Table_7[[#This Row],[Listing Price (USD)]]</f>
        <v>0.86124251556396314</v>
      </c>
      <c r="R1116" s="51">
        <f>(Table_7[[#This Row],[列2]]+Q2083)/2</f>
        <v>0.49263338933657025</v>
      </c>
      <c r="S1116" s="71"/>
    </row>
    <row r="1117" spans="1:19" hidden="1" x14ac:dyDescent="0.45">
      <c r="A1117" s="1" t="s">
        <v>21</v>
      </c>
      <c r="B1117" s="2" t="s">
        <v>48</v>
      </c>
      <c r="C1117" s="19">
        <v>46</v>
      </c>
      <c r="D1117" s="3" t="s">
        <v>460</v>
      </c>
      <c r="E1117" s="2" t="s">
        <v>46</v>
      </c>
      <c r="F1117" s="55">
        <v>89910</v>
      </c>
      <c r="G1117" s="15">
        <v>2006</v>
      </c>
      <c r="H1117" s="45">
        <v>4.3499999999999996</v>
      </c>
      <c r="I1117" s="45">
        <v>2.1</v>
      </c>
      <c r="J1117" s="45">
        <v>12600</v>
      </c>
      <c r="K1117" s="46">
        <v>1159.2720300000001</v>
      </c>
      <c r="L1117" s="45">
        <v>209</v>
      </c>
      <c r="M1117" s="27">
        <v>57.472012426685268</v>
      </c>
      <c r="N1117" s="27">
        <v>11544.2</v>
      </c>
      <c r="O1117" s="27">
        <v>7827.84</v>
      </c>
      <c r="P1117" s="51">
        <f t="shared" si="17"/>
        <v>176389.95319999679</v>
      </c>
      <c r="Q1117" s="51">
        <f>ABS(Table_7[[#This Row],[列1]]-Table_7[[#This Row],[Listing Price (USD)]])/Table_7[[#This Row],[Listing Price (USD)]]</f>
        <v>0.9618502191079612</v>
      </c>
      <c r="R1117" s="51">
        <f>(Table_7[[#This Row],[列2]]+Q2084)/2</f>
        <v>0.63588426477786175</v>
      </c>
      <c r="S1117" s="71"/>
    </row>
    <row r="1118" spans="1:19" hidden="1" x14ac:dyDescent="0.45">
      <c r="A1118" s="1" t="s">
        <v>21</v>
      </c>
      <c r="B1118" s="2" t="s">
        <v>48</v>
      </c>
      <c r="C1118" s="19">
        <v>46</v>
      </c>
      <c r="D1118" s="3" t="s">
        <v>460</v>
      </c>
      <c r="E1118" s="2" t="s">
        <v>46</v>
      </c>
      <c r="F1118" s="55">
        <v>133009</v>
      </c>
      <c r="G1118" s="15">
        <v>2007</v>
      </c>
      <c r="H1118" s="45">
        <v>4.3499999999999996</v>
      </c>
      <c r="I1118" s="45">
        <v>2.1</v>
      </c>
      <c r="J1118" s="45">
        <v>12600</v>
      </c>
      <c r="K1118" s="46">
        <v>1159.2720300000001</v>
      </c>
      <c r="L1118" s="45">
        <v>209</v>
      </c>
      <c r="M1118" s="27">
        <v>57.472012426685268</v>
      </c>
      <c r="N1118" s="27">
        <v>11544.2</v>
      </c>
      <c r="O1118" s="27">
        <v>7827.84</v>
      </c>
      <c r="P1118" s="51">
        <f t="shared" si="17"/>
        <v>189337.6561999984</v>
      </c>
      <c r="Q1118" s="51">
        <f>ABS(Table_7[[#This Row],[列1]]-Table_7[[#This Row],[Listing Price (USD)]])/Table_7[[#This Row],[Listing Price (USD)]]</f>
        <v>0.42349507326570679</v>
      </c>
      <c r="R1118" s="51">
        <f>(Table_7[[#This Row],[列2]]+Q2085)/2</f>
        <v>0.22795792217502031</v>
      </c>
      <c r="S1118" s="71"/>
    </row>
    <row r="1119" spans="1:19" hidden="1" x14ac:dyDescent="0.45">
      <c r="A1119" s="1" t="s">
        <v>21</v>
      </c>
      <c r="B1119" s="2" t="s">
        <v>48</v>
      </c>
      <c r="C1119" s="19">
        <v>46</v>
      </c>
      <c r="D1119" s="3" t="s">
        <v>460</v>
      </c>
      <c r="E1119" s="2" t="s">
        <v>46</v>
      </c>
      <c r="F1119" s="55">
        <v>131795</v>
      </c>
      <c r="G1119" s="15">
        <v>2007</v>
      </c>
      <c r="H1119" s="45">
        <v>4.3499999999999996</v>
      </c>
      <c r="I1119" s="45">
        <v>2.1</v>
      </c>
      <c r="J1119" s="45">
        <v>12600</v>
      </c>
      <c r="K1119" s="46">
        <v>1159.2720300000001</v>
      </c>
      <c r="L1119" s="45">
        <v>209</v>
      </c>
      <c r="M1119" s="27">
        <v>57.472012426685268</v>
      </c>
      <c r="N1119" s="27">
        <v>11544.2</v>
      </c>
      <c r="O1119" s="27">
        <v>7827.84</v>
      </c>
      <c r="P1119" s="51">
        <f t="shared" si="17"/>
        <v>189337.6561999984</v>
      </c>
      <c r="Q1119" s="51">
        <f>ABS(Table_7[[#This Row],[列1]]-Table_7[[#This Row],[Listing Price (USD)]])/Table_7[[#This Row],[Listing Price (USD)]]</f>
        <v>0.43660727796956178</v>
      </c>
      <c r="R1119" s="51">
        <f>(Table_7[[#This Row],[列2]]+Q2086)/2</f>
        <v>0.28794068713965687</v>
      </c>
      <c r="S1119" s="71"/>
    </row>
    <row r="1120" spans="1:19" hidden="1" x14ac:dyDescent="0.45">
      <c r="A1120" s="1" t="s">
        <v>21</v>
      </c>
      <c r="B1120" s="2" t="s">
        <v>48</v>
      </c>
      <c r="C1120" s="19">
        <v>46</v>
      </c>
      <c r="D1120" s="3" t="s">
        <v>460</v>
      </c>
      <c r="E1120" s="2" t="s">
        <v>46</v>
      </c>
      <c r="F1120" s="55">
        <v>91831</v>
      </c>
      <c r="G1120" s="15">
        <v>2007</v>
      </c>
      <c r="H1120" s="45">
        <v>4.3499999999999996</v>
      </c>
      <c r="I1120" s="45">
        <v>2.1</v>
      </c>
      <c r="J1120" s="45">
        <v>12600</v>
      </c>
      <c r="K1120" s="46">
        <v>1159.2720300000001</v>
      </c>
      <c r="L1120" s="45">
        <v>209</v>
      </c>
      <c r="M1120" s="27">
        <v>57.472012426685268</v>
      </c>
      <c r="N1120" s="27">
        <v>11544.2</v>
      </c>
      <c r="O1120" s="27">
        <v>7827.84</v>
      </c>
      <c r="P1120" s="51">
        <f t="shared" si="17"/>
        <v>189337.6561999984</v>
      </c>
      <c r="Q1120" s="51">
        <f>ABS(Table_7[[#This Row],[列1]]-Table_7[[#This Row],[Listing Price (USD)]])/Table_7[[#This Row],[Listing Price (USD)]]</f>
        <v>1.0618054491402511</v>
      </c>
      <c r="R1120" s="51">
        <f>(Table_7[[#This Row],[列2]]+Q2087)/2</f>
        <v>0.71497078457011942</v>
      </c>
      <c r="S1120" s="71"/>
    </row>
    <row r="1121" spans="1:19" hidden="1" x14ac:dyDescent="0.45">
      <c r="A1121" s="1" t="s">
        <v>21</v>
      </c>
      <c r="B1121" s="2" t="s">
        <v>48</v>
      </c>
      <c r="C1121" s="19">
        <v>46</v>
      </c>
      <c r="D1121" s="3" t="s">
        <v>460</v>
      </c>
      <c r="E1121" s="2" t="s">
        <v>46</v>
      </c>
      <c r="F1121" s="55">
        <v>120862</v>
      </c>
      <c r="G1121" s="15">
        <v>2008</v>
      </c>
      <c r="H1121" s="45">
        <v>4.3499999999999996</v>
      </c>
      <c r="I1121" s="45">
        <v>2.1</v>
      </c>
      <c r="J1121" s="45">
        <v>12600</v>
      </c>
      <c r="K1121" s="46">
        <v>1159.2720300000001</v>
      </c>
      <c r="L1121" s="45">
        <v>209</v>
      </c>
      <c r="M1121" s="27">
        <v>57.472012426685268</v>
      </c>
      <c r="N1121" s="27">
        <v>11544.2</v>
      </c>
      <c r="O1121" s="27">
        <v>7827.84</v>
      </c>
      <c r="P1121" s="51">
        <f t="shared" si="17"/>
        <v>202285.35919999628</v>
      </c>
      <c r="Q1121" s="51">
        <f>ABS(Table_7[[#This Row],[列1]]-Table_7[[#This Row],[Listing Price (USD)]])/Table_7[[#This Row],[Listing Price (USD)]]</f>
        <v>0.6736886631033433</v>
      </c>
      <c r="R1121" s="51">
        <f>(Table_7[[#This Row],[列2]]+Q2088)/2</f>
        <v>0.58350564516113745</v>
      </c>
      <c r="S1121" s="71"/>
    </row>
    <row r="1122" spans="1:19" hidden="1" x14ac:dyDescent="0.45">
      <c r="A1122" s="1" t="s">
        <v>21</v>
      </c>
      <c r="B1122" s="2" t="s">
        <v>48</v>
      </c>
      <c r="C1122" s="19">
        <v>46</v>
      </c>
      <c r="D1122" s="3" t="s">
        <v>460</v>
      </c>
      <c r="E1122" s="2" t="s">
        <v>46</v>
      </c>
      <c r="F1122" s="55">
        <v>117826</v>
      </c>
      <c r="G1122" s="15">
        <v>2008</v>
      </c>
      <c r="H1122" s="45">
        <v>4.3499999999999996</v>
      </c>
      <c r="I1122" s="45">
        <v>2.1</v>
      </c>
      <c r="J1122" s="45">
        <v>12600</v>
      </c>
      <c r="K1122" s="46">
        <v>1159.2720300000001</v>
      </c>
      <c r="L1122" s="45">
        <v>209</v>
      </c>
      <c r="M1122" s="27">
        <v>57.472012426685268</v>
      </c>
      <c r="N1122" s="27">
        <v>11544.2</v>
      </c>
      <c r="O1122" s="27">
        <v>7827.84</v>
      </c>
      <c r="P1122" s="51">
        <f t="shared" si="17"/>
        <v>202285.35919999628</v>
      </c>
      <c r="Q1122" s="51">
        <f>ABS(Table_7[[#This Row],[列1]]-Table_7[[#This Row],[Listing Price (USD)]])/Table_7[[#This Row],[Listing Price (USD)]]</f>
        <v>0.71681427868209291</v>
      </c>
      <c r="R1122" s="51">
        <f>(Table_7[[#This Row],[列2]]+Q2089)/2</f>
        <v>0.44564625069559272</v>
      </c>
      <c r="S1122" s="71"/>
    </row>
    <row r="1123" spans="1:19" hidden="1" x14ac:dyDescent="0.45">
      <c r="A1123" s="1" t="s">
        <v>21</v>
      </c>
      <c r="B1123" s="2" t="s">
        <v>48</v>
      </c>
      <c r="C1123" s="19">
        <v>46</v>
      </c>
      <c r="D1123" s="3" t="s">
        <v>460</v>
      </c>
      <c r="E1123" s="2" t="s">
        <v>46</v>
      </c>
      <c r="F1123" s="55">
        <v>91831</v>
      </c>
      <c r="G1123" s="15">
        <v>2008</v>
      </c>
      <c r="H1123" s="45">
        <v>4.3499999999999996</v>
      </c>
      <c r="I1123" s="45">
        <v>2.1</v>
      </c>
      <c r="J1123" s="45">
        <v>12600</v>
      </c>
      <c r="K1123" s="46">
        <v>1159.2720300000001</v>
      </c>
      <c r="L1123" s="45">
        <v>209</v>
      </c>
      <c r="M1123" s="27">
        <v>57.472012426685268</v>
      </c>
      <c r="N1123" s="27">
        <v>11544.2</v>
      </c>
      <c r="O1123" s="27">
        <v>7827.84</v>
      </c>
      <c r="P1123" s="51">
        <f t="shared" si="17"/>
        <v>202285.35919999628</v>
      </c>
      <c r="Q1123" s="51">
        <f>ABS(Table_7[[#This Row],[列1]]-Table_7[[#This Row],[Listing Price (USD)]])/Table_7[[#This Row],[Listing Price (USD)]]</f>
        <v>1.2028003528219913</v>
      </c>
      <c r="R1123" s="51">
        <f>(Table_7[[#This Row],[列2]]+Q2090)/2</f>
        <v>0.71511577599464171</v>
      </c>
      <c r="S1123" s="71"/>
    </row>
    <row r="1124" spans="1:19" hidden="1" x14ac:dyDescent="0.45">
      <c r="A1124" s="1" t="s">
        <v>21</v>
      </c>
      <c r="B1124" s="2" t="s">
        <v>48</v>
      </c>
      <c r="C1124" s="19">
        <v>46</v>
      </c>
      <c r="D1124" s="3" t="s">
        <v>460</v>
      </c>
      <c r="E1124" s="2" t="s">
        <v>46</v>
      </c>
      <c r="F1124" s="55">
        <v>179821</v>
      </c>
      <c r="G1124" s="15">
        <v>2014</v>
      </c>
      <c r="H1124" s="45">
        <v>4.3499999999999996</v>
      </c>
      <c r="I1124" s="45">
        <v>2.1</v>
      </c>
      <c r="J1124" s="45">
        <v>12600</v>
      </c>
      <c r="K1124" s="46">
        <v>1159.2720300000001</v>
      </c>
      <c r="L1124" s="45">
        <v>209</v>
      </c>
      <c r="M1124" s="27">
        <v>57.472012426685268</v>
      </c>
      <c r="N1124" s="27">
        <v>11544.2</v>
      </c>
      <c r="O1124" s="27">
        <v>7827.84</v>
      </c>
      <c r="P1124" s="51">
        <f t="shared" si="17"/>
        <v>279971.57719999849</v>
      </c>
      <c r="Q1124" s="51">
        <f>ABS(Table_7[[#This Row],[列1]]-Table_7[[#This Row],[Listing Price (USD)]])/Table_7[[#This Row],[Listing Price (USD)]]</f>
        <v>0.55694594735875391</v>
      </c>
      <c r="R1124" s="51">
        <f>(Table_7[[#This Row],[列2]]+Q2091)/2</f>
        <v>0.3117575159944469</v>
      </c>
      <c r="S1124" s="71"/>
    </row>
    <row r="1125" spans="1:19" hidden="1" x14ac:dyDescent="0.45">
      <c r="A1125" s="1" t="s">
        <v>21</v>
      </c>
      <c r="B1125" s="2" t="s">
        <v>48</v>
      </c>
      <c r="C1125" s="19">
        <v>46</v>
      </c>
      <c r="D1125" s="3" t="s">
        <v>460</v>
      </c>
      <c r="E1125" s="2" t="s">
        <v>46</v>
      </c>
      <c r="F1125" s="55">
        <v>179775</v>
      </c>
      <c r="G1125" s="15">
        <v>2014</v>
      </c>
      <c r="H1125" s="45">
        <v>4.3499999999999996</v>
      </c>
      <c r="I1125" s="45">
        <v>2.1</v>
      </c>
      <c r="J1125" s="45">
        <v>12600</v>
      </c>
      <c r="K1125" s="46">
        <v>1159.2720300000001</v>
      </c>
      <c r="L1125" s="45">
        <v>209</v>
      </c>
      <c r="M1125" s="27">
        <v>57.472012426685268</v>
      </c>
      <c r="N1125" s="27">
        <v>11544.2</v>
      </c>
      <c r="O1125" s="27">
        <v>7827.84</v>
      </c>
      <c r="P1125" s="51">
        <f t="shared" si="17"/>
        <v>279971.57719999849</v>
      </c>
      <c r="Q1125" s="51">
        <f>ABS(Table_7[[#This Row],[列1]]-Table_7[[#This Row],[Listing Price (USD)]])/Table_7[[#This Row],[Listing Price (USD)]]</f>
        <v>0.55734433152550955</v>
      </c>
      <c r="R1125" s="51">
        <f>(Table_7[[#This Row],[列2]]+Q2092)/2</f>
        <v>0.28700442654529484</v>
      </c>
      <c r="S1125" s="71"/>
    </row>
    <row r="1126" spans="1:19" hidden="1" x14ac:dyDescent="0.45">
      <c r="A1126" s="1" t="s">
        <v>21</v>
      </c>
      <c r="B1126" s="2" t="s">
        <v>48</v>
      </c>
      <c r="C1126" s="19">
        <v>46</v>
      </c>
      <c r="D1126" s="3" t="s">
        <v>460</v>
      </c>
      <c r="E1126" s="2" t="s">
        <v>46</v>
      </c>
      <c r="F1126" s="55">
        <v>173746</v>
      </c>
      <c r="G1126" s="15">
        <v>2014</v>
      </c>
      <c r="H1126" s="45">
        <v>4.3499999999999996</v>
      </c>
      <c r="I1126" s="45">
        <v>2.1</v>
      </c>
      <c r="J1126" s="45">
        <v>12600</v>
      </c>
      <c r="K1126" s="46">
        <v>1159.2720300000001</v>
      </c>
      <c r="L1126" s="45">
        <v>209</v>
      </c>
      <c r="M1126" s="27">
        <v>57.472012426685268</v>
      </c>
      <c r="N1126" s="27">
        <v>11544.2</v>
      </c>
      <c r="O1126" s="27">
        <v>7827.84</v>
      </c>
      <c r="P1126" s="51">
        <f t="shared" si="17"/>
        <v>279971.57719999849</v>
      </c>
      <c r="Q1126" s="51">
        <f>ABS(Table_7[[#This Row],[列1]]-Table_7[[#This Row],[Listing Price (USD)]])/Table_7[[#This Row],[Listing Price (USD)]]</f>
        <v>0.61138430352352569</v>
      </c>
      <c r="R1126" s="51">
        <f>(Table_7[[#This Row],[列2]]+Q2093)/2</f>
        <v>0.31404410593095722</v>
      </c>
      <c r="S1126" s="71"/>
    </row>
    <row r="1127" spans="1:19" hidden="1" x14ac:dyDescent="0.45">
      <c r="A1127" s="1" t="s">
        <v>21</v>
      </c>
      <c r="B1127" s="2" t="s">
        <v>48</v>
      </c>
      <c r="C1127" s="19">
        <v>46</v>
      </c>
      <c r="D1127" s="3" t="s">
        <v>460</v>
      </c>
      <c r="E1127" s="2" t="s">
        <v>46</v>
      </c>
      <c r="F1127" s="55">
        <v>157668</v>
      </c>
      <c r="G1127" s="15">
        <v>2014</v>
      </c>
      <c r="H1127" s="45">
        <v>4.3499999999999996</v>
      </c>
      <c r="I1127" s="45">
        <v>2.1</v>
      </c>
      <c r="J1127" s="45">
        <v>12600</v>
      </c>
      <c r="K1127" s="46">
        <v>1159.2720300000001</v>
      </c>
      <c r="L1127" s="45">
        <v>209</v>
      </c>
      <c r="M1127" s="27">
        <v>57.472012426685268</v>
      </c>
      <c r="N1127" s="27">
        <v>11544.2</v>
      </c>
      <c r="O1127" s="27">
        <v>7827.84</v>
      </c>
      <c r="P1127" s="51">
        <f t="shared" si="17"/>
        <v>279971.57719999849</v>
      </c>
      <c r="Q1127" s="51">
        <f>ABS(Table_7[[#This Row],[列1]]-Table_7[[#This Row],[Listing Price (USD)]])/Table_7[[#This Row],[Listing Price (USD)]]</f>
        <v>0.7757032321079641</v>
      </c>
      <c r="R1127" s="51">
        <f>(Table_7[[#This Row],[列2]]+Q2094)/2</f>
        <v>0.42797654822149866</v>
      </c>
      <c r="S1127" s="71"/>
    </row>
    <row r="1128" spans="1:19" hidden="1" x14ac:dyDescent="0.45">
      <c r="A1128" s="1" t="s">
        <v>21</v>
      </c>
      <c r="B1128" s="2" t="s">
        <v>48</v>
      </c>
      <c r="C1128" s="19">
        <v>46</v>
      </c>
      <c r="D1128" s="3" t="s">
        <v>460</v>
      </c>
      <c r="E1128" s="2" t="s">
        <v>46</v>
      </c>
      <c r="F1128" s="55">
        <v>151837</v>
      </c>
      <c r="G1128" s="15">
        <v>2014</v>
      </c>
      <c r="H1128" s="45">
        <v>4.3499999999999996</v>
      </c>
      <c r="I1128" s="45">
        <v>2.1</v>
      </c>
      <c r="J1128" s="45">
        <v>12600</v>
      </c>
      <c r="K1128" s="46">
        <v>1159.2720300000001</v>
      </c>
      <c r="L1128" s="45">
        <v>209</v>
      </c>
      <c r="M1128" s="27">
        <v>57.472012426685268</v>
      </c>
      <c r="N1128" s="27">
        <v>11544.2</v>
      </c>
      <c r="O1128" s="27">
        <v>7827.84</v>
      </c>
      <c r="P1128" s="51">
        <f t="shared" si="17"/>
        <v>279971.57719999849</v>
      </c>
      <c r="Q1128" s="51">
        <f>ABS(Table_7[[#This Row],[列1]]-Table_7[[#This Row],[Listing Price (USD)]])/Table_7[[#This Row],[Listing Price (USD)]]</f>
        <v>0.84389560647272066</v>
      </c>
      <c r="R1128" s="51">
        <f>(Table_7[[#This Row],[列2]]+Q2095)/2</f>
        <v>0.51007191085815584</v>
      </c>
      <c r="S1128" s="71"/>
    </row>
    <row r="1129" spans="1:19" hidden="1" x14ac:dyDescent="0.45">
      <c r="A1129" s="1" t="s">
        <v>21</v>
      </c>
      <c r="B1129" s="2" t="s">
        <v>48</v>
      </c>
      <c r="C1129" s="19">
        <v>46</v>
      </c>
      <c r="D1129" s="3" t="s">
        <v>460</v>
      </c>
      <c r="E1129" s="2" t="s">
        <v>46</v>
      </c>
      <c r="F1129" s="55">
        <v>148193</v>
      </c>
      <c r="G1129" s="15">
        <v>2014</v>
      </c>
      <c r="H1129" s="45">
        <v>4.3499999999999996</v>
      </c>
      <c r="I1129" s="45">
        <v>2.1</v>
      </c>
      <c r="J1129" s="45">
        <v>12600</v>
      </c>
      <c r="K1129" s="46">
        <v>1159.2720300000001</v>
      </c>
      <c r="L1129" s="45">
        <v>209</v>
      </c>
      <c r="M1129" s="27">
        <v>57.472012426685268</v>
      </c>
      <c r="N1129" s="27">
        <v>11544.2</v>
      </c>
      <c r="O1129" s="27">
        <v>7827.84</v>
      </c>
      <c r="P1129" s="51">
        <f t="shared" si="17"/>
        <v>279971.57719999849</v>
      </c>
      <c r="Q1129" s="51">
        <f>ABS(Table_7[[#This Row],[列1]]-Table_7[[#This Row],[Listing Price (USD)]])/Table_7[[#This Row],[Listing Price (USD)]]</f>
        <v>0.88923617984654124</v>
      </c>
      <c r="R1129" s="51">
        <f>(Table_7[[#This Row],[列2]]+Q2096)/2</f>
        <v>0.47035834634852042</v>
      </c>
      <c r="S1129" s="71"/>
    </row>
    <row r="1130" spans="1:19" hidden="1" x14ac:dyDescent="0.45">
      <c r="A1130" s="1" t="s">
        <v>21</v>
      </c>
      <c r="B1130" s="2" t="s">
        <v>48</v>
      </c>
      <c r="C1130" s="19">
        <v>46</v>
      </c>
      <c r="D1130" s="3" t="s">
        <v>460</v>
      </c>
      <c r="E1130" s="2" t="s">
        <v>46</v>
      </c>
      <c r="F1130" s="55">
        <v>280595</v>
      </c>
      <c r="G1130" s="15">
        <v>2015</v>
      </c>
      <c r="H1130" s="45">
        <v>4.3499999999999996</v>
      </c>
      <c r="I1130" s="45">
        <v>2.1</v>
      </c>
      <c r="J1130" s="45">
        <v>12600</v>
      </c>
      <c r="K1130" s="46">
        <v>1159.2720300000001</v>
      </c>
      <c r="L1130" s="45">
        <v>209</v>
      </c>
      <c r="M1130" s="27">
        <v>57.472012426685268</v>
      </c>
      <c r="N1130" s="27">
        <v>11544.2</v>
      </c>
      <c r="O1130" s="27">
        <v>7827.84</v>
      </c>
      <c r="P1130" s="51">
        <f t="shared" si="17"/>
        <v>292919.28019999637</v>
      </c>
      <c r="Q1130" s="51">
        <f>ABS(Table_7[[#This Row],[列1]]-Table_7[[#This Row],[Listing Price (USD)]])/Table_7[[#This Row],[Listing Price (USD)]]</f>
        <v>4.3921952279963546E-2</v>
      </c>
      <c r="R1130" s="51">
        <f>(Table_7[[#This Row],[列2]]+Q2097)/2</f>
        <v>0.47005625425049036</v>
      </c>
      <c r="S1130" s="71"/>
    </row>
    <row r="1131" spans="1:19" hidden="1" x14ac:dyDescent="0.45">
      <c r="A1131" s="1" t="s">
        <v>21</v>
      </c>
      <c r="B1131" s="2" t="s">
        <v>48</v>
      </c>
      <c r="C1131" s="19">
        <v>46</v>
      </c>
      <c r="D1131" s="3" t="s">
        <v>460</v>
      </c>
      <c r="E1131" s="2" t="s">
        <v>46</v>
      </c>
      <c r="F1131" s="55">
        <v>229578</v>
      </c>
      <c r="G1131" s="15">
        <v>2015</v>
      </c>
      <c r="H1131" s="45">
        <v>4.3499999999999996</v>
      </c>
      <c r="I1131" s="45">
        <v>2.1</v>
      </c>
      <c r="J1131" s="45">
        <v>12600</v>
      </c>
      <c r="K1131" s="46">
        <v>1159.2720300000001</v>
      </c>
      <c r="L1131" s="45">
        <v>209</v>
      </c>
      <c r="M1131" s="27">
        <v>57.472012426685268</v>
      </c>
      <c r="N1131" s="27">
        <v>11544.2</v>
      </c>
      <c r="O1131" s="27">
        <v>7827.84</v>
      </c>
      <c r="P1131" s="51">
        <f t="shared" si="17"/>
        <v>292919.28019999637</v>
      </c>
      <c r="Q1131" s="51">
        <f>ABS(Table_7[[#This Row],[列1]]-Table_7[[#This Row],[Listing Price (USD)]])/Table_7[[#This Row],[Listing Price (USD)]]</f>
        <v>0.2759030926308112</v>
      </c>
      <c r="R1131" s="51">
        <f>(Table_7[[#This Row],[列2]]+Q2098)/2</f>
        <v>0.70428113361125866</v>
      </c>
      <c r="S1131" s="71"/>
    </row>
    <row r="1132" spans="1:19" hidden="1" x14ac:dyDescent="0.45">
      <c r="A1132" s="1" t="s">
        <v>21</v>
      </c>
      <c r="B1132" s="2" t="s">
        <v>48</v>
      </c>
      <c r="C1132" s="19">
        <v>46</v>
      </c>
      <c r="D1132" s="3" t="s">
        <v>460</v>
      </c>
      <c r="E1132" s="2" t="s">
        <v>46</v>
      </c>
      <c r="F1132" s="55">
        <v>173138</v>
      </c>
      <c r="G1132" s="15">
        <v>2015</v>
      </c>
      <c r="H1132" s="45">
        <v>4.3499999999999996</v>
      </c>
      <c r="I1132" s="45">
        <v>2.1</v>
      </c>
      <c r="J1132" s="45">
        <v>12600</v>
      </c>
      <c r="K1132" s="46">
        <v>1159.2720300000001</v>
      </c>
      <c r="L1132" s="45">
        <v>209</v>
      </c>
      <c r="M1132" s="27">
        <v>57.472012426685268</v>
      </c>
      <c r="N1132" s="27">
        <v>11544.2</v>
      </c>
      <c r="O1132" s="27">
        <v>7827.84</v>
      </c>
      <c r="P1132" s="51">
        <f t="shared" si="17"/>
        <v>292919.28019999637</v>
      </c>
      <c r="Q1132" s="51">
        <f>ABS(Table_7[[#This Row],[列1]]-Table_7[[#This Row],[Listing Price (USD)]])/Table_7[[#This Row],[Listing Price (USD)]]</f>
        <v>0.69182548140787337</v>
      </c>
      <c r="R1132" s="51">
        <f>(Table_7[[#This Row],[列2]]+Q2099)/2</f>
        <v>0.42319337256787554</v>
      </c>
      <c r="S1132" s="71"/>
    </row>
    <row r="1133" spans="1:19" hidden="1" x14ac:dyDescent="0.45">
      <c r="A1133" s="1" t="s">
        <v>21</v>
      </c>
      <c r="B1133" s="2" t="s">
        <v>48</v>
      </c>
      <c r="C1133" s="19">
        <v>46</v>
      </c>
      <c r="D1133" s="3" t="s">
        <v>460</v>
      </c>
      <c r="E1133" s="2" t="s">
        <v>46</v>
      </c>
      <c r="F1133" s="55">
        <v>212626</v>
      </c>
      <c r="G1133" s="15">
        <v>2016</v>
      </c>
      <c r="H1133" s="45">
        <v>4.3499999999999996</v>
      </c>
      <c r="I1133" s="45">
        <v>2.1</v>
      </c>
      <c r="J1133" s="45">
        <v>12600</v>
      </c>
      <c r="K1133" s="46">
        <v>1159.2720300000001</v>
      </c>
      <c r="L1133" s="45">
        <v>209</v>
      </c>
      <c r="M1133" s="27">
        <v>57.472012426685268</v>
      </c>
      <c r="N1133" s="27">
        <v>11544.2</v>
      </c>
      <c r="O1133" s="27">
        <v>7827.84</v>
      </c>
      <c r="P1133" s="51">
        <f t="shared" si="17"/>
        <v>305866.98319999798</v>
      </c>
      <c r="Q1133" s="51">
        <f>ABS(Table_7[[#This Row],[列1]]-Table_7[[#This Row],[Listing Price (USD)]])/Table_7[[#This Row],[Listing Price (USD)]]</f>
        <v>0.4385210802065504</v>
      </c>
      <c r="R1133" s="51">
        <f>(Table_7[[#This Row],[列2]]+Q2100)/2</f>
        <v>0.46151082510518981</v>
      </c>
      <c r="S1133" s="71"/>
    </row>
    <row r="1134" spans="1:19" hidden="1" x14ac:dyDescent="0.45">
      <c r="A1134" s="1" t="s">
        <v>21</v>
      </c>
      <c r="B1134" s="2" t="s">
        <v>48</v>
      </c>
      <c r="C1134" s="19">
        <v>46</v>
      </c>
      <c r="D1134" s="3" t="s">
        <v>460</v>
      </c>
      <c r="E1134" s="2" t="s">
        <v>46</v>
      </c>
      <c r="F1134" s="55">
        <v>210142</v>
      </c>
      <c r="G1134" s="15">
        <v>2017</v>
      </c>
      <c r="H1134" s="45">
        <v>4.3499999999999996</v>
      </c>
      <c r="I1134" s="45">
        <v>2.1</v>
      </c>
      <c r="J1134" s="45">
        <v>12600</v>
      </c>
      <c r="K1134" s="46">
        <v>1159.2720300000001</v>
      </c>
      <c r="L1134" s="45">
        <v>209</v>
      </c>
      <c r="M1134" s="27">
        <v>57.472012426685268</v>
      </c>
      <c r="N1134" s="27">
        <v>11544.2</v>
      </c>
      <c r="O1134" s="27">
        <v>7827.84</v>
      </c>
      <c r="P1134" s="51">
        <f t="shared" si="17"/>
        <v>318814.68619999586</v>
      </c>
      <c r="Q1134" s="51">
        <f>ABS(Table_7[[#This Row],[列1]]-Table_7[[#This Row],[Listing Price (USD)]])/Table_7[[#This Row],[Listing Price (USD)]]</f>
        <v>0.51713929723708663</v>
      </c>
      <c r="R1134" s="51">
        <f>(Table_7[[#This Row],[列2]]+Q2101)/2</f>
        <v>0.50938755077872555</v>
      </c>
      <c r="S1134" s="71"/>
    </row>
    <row r="1135" spans="1:19" hidden="1" x14ac:dyDescent="0.45">
      <c r="A1135" s="1" t="s">
        <v>21</v>
      </c>
      <c r="B1135" s="2" t="s">
        <v>48</v>
      </c>
      <c r="C1135" s="19">
        <v>46</v>
      </c>
      <c r="D1135" s="3" t="s">
        <v>460</v>
      </c>
      <c r="E1135" s="2" t="s">
        <v>46</v>
      </c>
      <c r="F1135" s="55">
        <v>200425</v>
      </c>
      <c r="G1135" s="15">
        <v>2017</v>
      </c>
      <c r="H1135" s="45">
        <v>4.3499999999999996</v>
      </c>
      <c r="I1135" s="45">
        <v>2.1</v>
      </c>
      <c r="J1135" s="45">
        <v>12600</v>
      </c>
      <c r="K1135" s="46">
        <v>1159.2720300000001</v>
      </c>
      <c r="L1135" s="45">
        <v>209</v>
      </c>
      <c r="M1135" s="27">
        <v>57.472012426685268</v>
      </c>
      <c r="N1135" s="27">
        <v>11544.2</v>
      </c>
      <c r="O1135" s="27">
        <v>7827.84</v>
      </c>
      <c r="P1135" s="51">
        <f t="shared" si="17"/>
        <v>318814.68619999586</v>
      </c>
      <c r="Q1135" s="51">
        <f>ABS(Table_7[[#This Row],[列1]]-Table_7[[#This Row],[Listing Price (USD)]])/Table_7[[#This Row],[Listing Price (USD)]]</f>
        <v>0.59069320793312141</v>
      </c>
      <c r="R1135" s="51">
        <f>(Table_7[[#This Row],[列2]]+Q2102)/2</f>
        <v>0.55925258423874791</v>
      </c>
      <c r="S1135" s="71"/>
    </row>
    <row r="1136" spans="1:19" hidden="1" x14ac:dyDescent="0.45">
      <c r="A1136" s="1" t="s">
        <v>21</v>
      </c>
      <c r="B1136" s="2" t="s">
        <v>48</v>
      </c>
      <c r="C1136" s="19">
        <v>46</v>
      </c>
      <c r="D1136" s="3" t="s">
        <v>460</v>
      </c>
      <c r="E1136" s="2" t="s">
        <v>46</v>
      </c>
      <c r="F1136" s="55">
        <v>212572</v>
      </c>
      <c r="G1136" s="15">
        <v>2018</v>
      </c>
      <c r="H1136" s="45">
        <v>4.3499999999999996</v>
      </c>
      <c r="I1136" s="45">
        <v>2.1</v>
      </c>
      <c r="J1136" s="45">
        <v>12600</v>
      </c>
      <c r="K1136" s="46">
        <v>1159.2720300000001</v>
      </c>
      <c r="L1136" s="45">
        <v>209</v>
      </c>
      <c r="M1136" s="27">
        <v>57.472012426685268</v>
      </c>
      <c r="N1136" s="27">
        <v>11544.2</v>
      </c>
      <c r="O1136" s="27">
        <v>7827.84</v>
      </c>
      <c r="P1136" s="51">
        <f t="shared" si="17"/>
        <v>331762.38919999747</v>
      </c>
      <c r="Q1136" s="51">
        <f>ABS(Table_7[[#This Row],[列1]]-Table_7[[#This Row],[Listing Price (USD)]])/Table_7[[#This Row],[Listing Price (USD)]]</f>
        <v>0.5607059688011472</v>
      </c>
      <c r="R1136" s="51">
        <f>(Table_7[[#This Row],[列2]]+Q2103)/2</f>
        <v>0.60476920493461339</v>
      </c>
      <c r="S1136" s="71"/>
    </row>
    <row r="1137" spans="1:19" hidden="1" x14ac:dyDescent="0.45">
      <c r="A1137" s="1" t="s">
        <v>21</v>
      </c>
      <c r="B1137" s="2" t="s">
        <v>48</v>
      </c>
      <c r="C1137" s="19">
        <v>46</v>
      </c>
      <c r="D1137" s="3" t="s">
        <v>460</v>
      </c>
      <c r="E1137" s="2" t="s">
        <v>31</v>
      </c>
      <c r="F1137" s="55">
        <v>151473</v>
      </c>
      <c r="G1137" s="15">
        <v>2008</v>
      </c>
      <c r="H1137" s="45">
        <v>4.3499999999999996</v>
      </c>
      <c r="I1137" s="45">
        <v>2.1</v>
      </c>
      <c r="J1137" s="45">
        <v>12600</v>
      </c>
      <c r="K1137" s="46">
        <v>1159.2720300000001</v>
      </c>
      <c r="L1137" s="45">
        <v>209</v>
      </c>
      <c r="M1137" s="27">
        <v>3889.6688952996215</v>
      </c>
      <c r="N1137" s="27">
        <v>33570.800000000003</v>
      </c>
      <c r="O1137" s="27">
        <v>34377.89</v>
      </c>
      <c r="P1137" s="51">
        <f t="shared" si="17"/>
        <v>243166.728799998</v>
      </c>
      <c r="Q1137" s="51">
        <f>ABS(Table_7[[#This Row],[列1]]-Table_7[[#This Row],[Listing Price (USD)]])/Table_7[[#This Row],[Listing Price (USD)]]</f>
        <v>0.60534701762028875</v>
      </c>
      <c r="R1137" s="51">
        <f>(Table_7[[#This Row],[列2]]+Q2104)/2</f>
        <v>0.64374190180834101</v>
      </c>
      <c r="S1137" s="71"/>
    </row>
    <row r="1138" spans="1:19" hidden="1" x14ac:dyDescent="0.45">
      <c r="A1138" s="1" t="s">
        <v>21</v>
      </c>
      <c r="B1138" s="2" t="s">
        <v>48</v>
      </c>
      <c r="C1138" s="19">
        <v>46</v>
      </c>
      <c r="D1138" s="3" t="s">
        <v>460</v>
      </c>
      <c r="E1138" s="2" t="s">
        <v>31</v>
      </c>
      <c r="F1138" s="55">
        <v>198003</v>
      </c>
      <c r="G1138" s="15">
        <v>2014</v>
      </c>
      <c r="H1138" s="45">
        <v>4.3499999999999996</v>
      </c>
      <c r="I1138" s="45">
        <v>2.1</v>
      </c>
      <c r="J1138" s="45">
        <v>12600</v>
      </c>
      <c r="K1138" s="46">
        <v>1159.2720300000001</v>
      </c>
      <c r="L1138" s="45">
        <v>209</v>
      </c>
      <c r="M1138" s="27">
        <v>3889.6688952996215</v>
      </c>
      <c r="N1138" s="27">
        <v>33570.800000000003</v>
      </c>
      <c r="O1138" s="27">
        <v>34377.89</v>
      </c>
      <c r="P1138" s="51">
        <f t="shared" si="17"/>
        <v>320852.94680000021</v>
      </c>
      <c r="Q1138" s="51">
        <f>ABS(Table_7[[#This Row],[列1]]-Table_7[[#This Row],[Listing Price (USD)]])/Table_7[[#This Row],[Listing Price (USD)]]</f>
        <v>0.62044487608773713</v>
      </c>
      <c r="R1138" s="51">
        <f>(Table_7[[#This Row],[列2]]+Q2105)/2</f>
        <v>0.70076674924183768</v>
      </c>
      <c r="S1138" s="71"/>
    </row>
    <row r="1139" spans="1:19" hidden="1" x14ac:dyDescent="0.45">
      <c r="A1139" s="1" t="s">
        <v>21</v>
      </c>
      <c r="B1139" s="2" t="s">
        <v>48</v>
      </c>
      <c r="C1139" s="19">
        <v>46</v>
      </c>
      <c r="D1139" s="3" t="s">
        <v>460</v>
      </c>
      <c r="E1139" s="2" t="s">
        <v>31</v>
      </c>
      <c r="F1139" s="55">
        <v>210142</v>
      </c>
      <c r="G1139" s="15">
        <v>2015</v>
      </c>
      <c r="H1139" s="45">
        <v>4.3499999999999996</v>
      </c>
      <c r="I1139" s="45">
        <v>2.1</v>
      </c>
      <c r="J1139" s="45">
        <v>12600</v>
      </c>
      <c r="K1139" s="46">
        <v>1159.2720300000001</v>
      </c>
      <c r="L1139" s="45">
        <v>209</v>
      </c>
      <c r="M1139" s="27">
        <v>3889.6688952996215</v>
      </c>
      <c r="N1139" s="27">
        <v>33570.800000000003</v>
      </c>
      <c r="O1139" s="27">
        <v>34377.89</v>
      </c>
      <c r="P1139" s="51">
        <f t="shared" si="17"/>
        <v>333800.64979999809</v>
      </c>
      <c r="Q1139" s="51">
        <f>ABS(Table_7[[#This Row],[列1]]-Table_7[[#This Row],[Listing Price (USD)]])/Table_7[[#This Row],[Listing Price (USD)]]</f>
        <v>0.58845280714944226</v>
      </c>
      <c r="R1139" s="51">
        <f>(Table_7[[#This Row],[列2]]+Q2106)/2</f>
        <v>0.45048878953919902</v>
      </c>
      <c r="S1139" s="71"/>
    </row>
    <row r="1140" spans="1:19" hidden="1" x14ac:dyDescent="0.45">
      <c r="A1140" s="1" t="s">
        <v>21</v>
      </c>
      <c r="B1140" s="2" t="s">
        <v>48</v>
      </c>
      <c r="C1140" s="19">
        <v>46</v>
      </c>
      <c r="D1140" s="3" t="s">
        <v>460</v>
      </c>
      <c r="E1140" s="2" t="s">
        <v>31</v>
      </c>
      <c r="F1140" s="55">
        <v>202101</v>
      </c>
      <c r="G1140" s="15">
        <v>2017</v>
      </c>
      <c r="H1140" s="45">
        <v>4.3499999999999996</v>
      </c>
      <c r="I1140" s="45">
        <v>2.1</v>
      </c>
      <c r="J1140" s="45">
        <v>12600</v>
      </c>
      <c r="K1140" s="46">
        <v>1159.2720300000001</v>
      </c>
      <c r="L1140" s="45">
        <v>209</v>
      </c>
      <c r="M1140" s="27">
        <v>3889.6688952996215</v>
      </c>
      <c r="N1140" s="27">
        <v>33570.800000000003</v>
      </c>
      <c r="O1140" s="27">
        <v>34377.89</v>
      </c>
      <c r="P1140" s="51">
        <f t="shared" si="17"/>
        <v>359696.05579999759</v>
      </c>
      <c r="Q1140" s="51">
        <f>ABS(Table_7[[#This Row],[列1]]-Table_7[[#This Row],[Listing Price (USD)]])/Table_7[[#This Row],[Listing Price (USD)]]</f>
        <v>0.7797836517384753</v>
      </c>
      <c r="R1140" s="51">
        <f>(Table_7[[#This Row],[列2]]+Q2107)/2</f>
        <v>0.73365848574080217</v>
      </c>
      <c r="S1140" s="71"/>
    </row>
    <row r="1141" spans="1:19" hidden="1" x14ac:dyDescent="0.45">
      <c r="A1141" s="1" t="s">
        <v>21</v>
      </c>
      <c r="B1141" s="2" t="s">
        <v>48</v>
      </c>
      <c r="C1141" s="19">
        <v>46</v>
      </c>
      <c r="D1141" s="3" t="s">
        <v>460</v>
      </c>
      <c r="E1141" s="2" t="s">
        <v>31</v>
      </c>
      <c r="F1141" s="55">
        <v>253872</v>
      </c>
      <c r="G1141" s="15">
        <v>2019</v>
      </c>
      <c r="H1141" s="45">
        <v>4.3499999999999996</v>
      </c>
      <c r="I1141" s="45">
        <v>2.1</v>
      </c>
      <c r="J1141" s="45">
        <v>12600</v>
      </c>
      <c r="K1141" s="46">
        <v>1159.2720300000001</v>
      </c>
      <c r="L1141" s="45">
        <v>209</v>
      </c>
      <c r="M1141" s="27">
        <v>3889.6688952996215</v>
      </c>
      <c r="N1141" s="27">
        <v>33570.800000000003</v>
      </c>
      <c r="O1141" s="27">
        <v>34377.89</v>
      </c>
      <c r="P1141" s="51">
        <f t="shared" si="17"/>
        <v>385591.4618000008</v>
      </c>
      <c r="Q1141" s="51">
        <f>ABS(Table_7[[#This Row],[列1]]-Table_7[[#This Row],[Listing Price (USD)]])/Table_7[[#This Row],[Listing Price (USD)]]</f>
        <v>0.51884202196382745</v>
      </c>
      <c r="R1141" s="51">
        <f>(Table_7[[#This Row],[列2]]+Q2108)/2</f>
        <v>0.54715481452579873</v>
      </c>
      <c r="S1141" s="71"/>
    </row>
    <row r="1142" spans="1:19" hidden="1" x14ac:dyDescent="0.45">
      <c r="A1142" s="1" t="s">
        <v>21</v>
      </c>
      <c r="B1142" s="2" t="s">
        <v>48</v>
      </c>
      <c r="C1142" s="19">
        <v>46</v>
      </c>
      <c r="D1142" s="3" t="s">
        <v>460</v>
      </c>
      <c r="E1142" s="2" t="s">
        <v>31</v>
      </c>
      <c r="F1142" s="55">
        <v>223504</v>
      </c>
      <c r="G1142" s="15">
        <v>2019</v>
      </c>
      <c r="H1142" s="45">
        <v>4.3499999999999996</v>
      </c>
      <c r="I1142" s="45">
        <v>2.1</v>
      </c>
      <c r="J1142" s="45">
        <v>12600</v>
      </c>
      <c r="K1142" s="46">
        <v>1159.2720300000001</v>
      </c>
      <c r="L1142" s="45">
        <v>209</v>
      </c>
      <c r="M1142" s="27">
        <v>3889.6688952996215</v>
      </c>
      <c r="N1142" s="27">
        <v>33570.800000000003</v>
      </c>
      <c r="O1142" s="27">
        <v>34377.89</v>
      </c>
      <c r="P1142" s="51">
        <f t="shared" si="17"/>
        <v>385591.4618000008</v>
      </c>
      <c r="Q1142" s="51">
        <f>ABS(Table_7[[#This Row],[列1]]-Table_7[[#This Row],[Listing Price (USD)]])/Table_7[[#This Row],[Listing Price (USD)]]</f>
        <v>0.72521056356933566</v>
      </c>
      <c r="R1142" s="51">
        <f>(Table_7[[#This Row],[列2]]+Q2109)/2</f>
        <v>0.73569725684416021</v>
      </c>
      <c r="S1142" s="71"/>
    </row>
    <row r="1143" spans="1:19" hidden="1" x14ac:dyDescent="0.45">
      <c r="A1143" s="1" t="s">
        <v>21</v>
      </c>
      <c r="B1143" s="2" t="s">
        <v>48</v>
      </c>
      <c r="C1143" s="19">
        <v>46</v>
      </c>
      <c r="D1143" s="3" t="s">
        <v>460</v>
      </c>
      <c r="E1143" s="2" t="s">
        <v>25</v>
      </c>
      <c r="F1143" s="55">
        <v>133651</v>
      </c>
      <c r="G1143" s="15">
        <v>2005</v>
      </c>
      <c r="H1143" s="45">
        <v>4.3499999999999996</v>
      </c>
      <c r="I1143" s="45">
        <v>2.1</v>
      </c>
      <c r="J1143" s="45">
        <v>12600</v>
      </c>
      <c r="K1143" s="46">
        <v>1159.2720300000001</v>
      </c>
      <c r="L1143" s="45">
        <v>209</v>
      </c>
      <c r="M1143" s="27">
        <v>188.92599593680674</v>
      </c>
      <c r="N1143" s="27">
        <v>16779.7</v>
      </c>
      <c r="O1143" s="27">
        <v>1073.48</v>
      </c>
      <c r="P1143" s="51">
        <f t="shared" si="17"/>
        <v>173159.33819999843</v>
      </c>
      <c r="Q1143" s="51">
        <f>ABS(Table_7[[#This Row],[列1]]-Table_7[[#This Row],[Listing Price (USD)]])/Table_7[[#This Row],[Listing Price (USD)]]</f>
        <v>0.29560824984473311</v>
      </c>
      <c r="R1143" s="51">
        <f>(Table_7[[#This Row],[列2]]+Q2110)/2</f>
        <v>0.29976570895082089</v>
      </c>
      <c r="S1143" s="71"/>
    </row>
    <row r="1144" spans="1:19" hidden="1" x14ac:dyDescent="0.45">
      <c r="A1144" s="1" t="s">
        <v>21</v>
      </c>
      <c r="B1144" s="2" t="s">
        <v>48</v>
      </c>
      <c r="C1144" s="19">
        <v>46</v>
      </c>
      <c r="D1144" s="3" t="s">
        <v>460</v>
      </c>
      <c r="E1144" s="2" t="s">
        <v>25</v>
      </c>
      <c r="F1144" s="55">
        <v>109338</v>
      </c>
      <c r="G1144" s="15">
        <v>2005</v>
      </c>
      <c r="H1144" s="45">
        <v>4.3499999999999996</v>
      </c>
      <c r="I1144" s="45">
        <v>2.1</v>
      </c>
      <c r="J1144" s="45">
        <v>12600</v>
      </c>
      <c r="K1144" s="46">
        <v>1159.2720300000001</v>
      </c>
      <c r="L1144" s="45">
        <v>209</v>
      </c>
      <c r="M1144" s="27">
        <v>188.92599593680674</v>
      </c>
      <c r="N1144" s="27">
        <v>16779.7</v>
      </c>
      <c r="O1144" s="27">
        <v>1073.48</v>
      </c>
      <c r="P1144" s="51">
        <f t="shared" si="17"/>
        <v>173159.33819999843</v>
      </c>
      <c r="Q1144" s="51">
        <f>ABS(Table_7[[#This Row],[列1]]-Table_7[[#This Row],[Listing Price (USD)]])/Table_7[[#This Row],[Listing Price (USD)]]</f>
        <v>0.58370683751301855</v>
      </c>
      <c r="R1144" s="51">
        <f>(Table_7[[#This Row],[列2]]+Q2111)/2</f>
        <v>0.37161800930307465</v>
      </c>
      <c r="S1144" s="71"/>
    </row>
    <row r="1145" spans="1:19" hidden="1" x14ac:dyDescent="0.45">
      <c r="A1145" s="1" t="s">
        <v>21</v>
      </c>
      <c r="B1145" s="2" t="s">
        <v>48</v>
      </c>
      <c r="C1145" s="19">
        <v>46</v>
      </c>
      <c r="D1145" s="3" t="s">
        <v>460</v>
      </c>
      <c r="E1145" s="2" t="s">
        <v>25</v>
      </c>
      <c r="F1145" s="55">
        <v>105705</v>
      </c>
      <c r="G1145" s="15">
        <v>2005</v>
      </c>
      <c r="H1145" s="45">
        <v>4.3499999999999996</v>
      </c>
      <c r="I1145" s="45">
        <v>2.1</v>
      </c>
      <c r="J1145" s="45">
        <v>12600</v>
      </c>
      <c r="K1145" s="46">
        <v>1159.2720300000001</v>
      </c>
      <c r="L1145" s="45">
        <v>209</v>
      </c>
      <c r="M1145" s="27">
        <v>188.92599593680674</v>
      </c>
      <c r="N1145" s="27">
        <v>16779.7</v>
      </c>
      <c r="O1145" s="27">
        <v>1073.48</v>
      </c>
      <c r="P1145" s="51">
        <f t="shared" si="17"/>
        <v>173159.33819999843</v>
      </c>
      <c r="Q1145" s="51">
        <f>ABS(Table_7[[#This Row],[列1]]-Table_7[[#This Row],[Listing Price (USD)]])/Table_7[[#This Row],[Listing Price (USD)]]</f>
        <v>0.63813763019723213</v>
      </c>
      <c r="R1145" s="51">
        <f>(Table_7[[#This Row],[列2]]+Q2112)/2</f>
        <v>0.64730337149583217</v>
      </c>
      <c r="S1145" s="71"/>
    </row>
    <row r="1146" spans="1:19" hidden="1" x14ac:dyDescent="0.45">
      <c r="A1146" s="1" t="s">
        <v>21</v>
      </c>
      <c r="B1146" s="2" t="s">
        <v>48</v>
      </c>
      <c r="C1146" s="19">
        <v>46</v>
      </c>
      <c r="D1146" s="3" t="s">
        <v>460</v>
      </c>
      <c r="E1146" s="2" t="s">
        <v>25</v>
      </c>
      <c r="F1146" s="55">
        <v>103253</v>
      </c>
      <c r="G1146" s="15">
        <v>2005</v>
      </c>
      <c r="H1146" s="45">
        <v>4.3499999999999996</v>
      </c>
      <c r="I1146" s="45">
        <v>2.1</v>
      </c>
      <c r="J1146" s="45">
        <v>12600</v>
      </c>
      <c r="K1146" s="46">
        <v>1159.2720300000001</v>
      </c>
      <c r="L1146" s="45">
        <v>209</v>
      </c>
      <c r="M1146" s="27">
        <v>188.92599593680674</v>
      </c>
      <c r="N1146" s="27">
        <v>16779.7</v>
      </c>
      <c r="O1146" s="27">
        <v>1073.48</v>
      </c>
      <c r="P1146" s="51">
        <f t="shared" si="17"/>
        <v>173159.33819999843</v>
      </c>
      <c r="Q1146" s="51">
        <f>ABS(Table_7[[#This Row],[列1]]-Table_7[[#This Row],[Listing Price (USD)]])/Table_7[[#This Row],[Listing Price (USD)]]</f>
        <v>0.67703929377353134</v>
      </c>
      <c r="R1146" s="51">
        <f>(Table_7[[#This Row],[列2]]+Q2113)/2</f>
        <v>0.93363289704454533</v>
      </c>
      <c r="S1146" s="71"/>
    </row>
    <row r="1147" spans="1:19" hidden="1" x14ac:dyDescent="0.45">
      <c r="A1147" s="1" t="s">
        <v>21</v>
      </c>
      <c r="B1147" s="2" t="s">
        <v>48</v>
      </c>
      <c r="C1147" s="19">
        <v>46</v>
      </c>
      <c r="D1147" s="3" t="s">
        <v>460</v>
      </c>
      <c r="E1147" s="2" t="s">
        <v>25</v>
      </c>
      <c r="F1147" s="55">
        <v>96933</v>
      </c>
      <c r="G1147" s="15">
        <v>2005</v>
      </c>
      <c r="H1147" s="45">
        <v>4.3499999999999996</v>
      </c>
      <c r="I1147" s="45">
        <v>2.1</v>
      </c>
      <c r="J1147" s="45">
        <v>12600</v>
      </c>
      <c r="K1147" s="46">
        <v>1159.2720300000001</v>
      </c>
      <c r="L1147" s="45">
        <v>209</v>
      </c>
      <c r="M1147" s="27">
        <v>188.92599593680674</v>
      </c>
      <c r="N1147" s="27">
        <v>16779.7</v>
      </c>
      <c r="O1147" s="27">
        <v>1073.48</v>
      </c>
      <c r="P1147" s="51">
        <f t="shared" si="17"/>
        <v>173159.33819999843</v>
      </c>
      <c r="Q1147" s="51">
        <f>ABS(Table_7[[#This Row],[列1]]-Table_7[[#This Row],[Listing Price (USD)]])/Table_7[[#This Row],[Listing Price (USD)]]</f>
        <v>0.78638170901548932</v>
      </c>
      <c r="R1147" s="51">
        <f>(Table_7[[#This Row],[列2]]+Q2114)/2</f>
        <v>0.46008553763940674</v>
      </c>
      <c r="S1147" s="71"/>
    </row>
    <row r="1148" spans="1:19" hidden="1" x14ac:dyDescent="0.45">
      <c r="A1148" s="1" t="s">
        <v>21</v>
      </c>
      <c r="B1148" s="2" t="s">
        <v>48</v>
      </c>
      <c r="C1148" s="19">
        <v>46</v>
      </c>
      <c r="D1148" s="3" t="s">
        <v>460</v>
      </c>
      <c r="E1148" s="2" t="s">
        <v>25</v>
      </c>
      <c r="F1148" s="55">
        <v>129000</v>
      </c>
      <c r="G1148" s="15">
        <v>2006</v>
      </c>
      <c r="H1148" s="45">
        <v>4.3499999999999996</v>
      </c>
      <c r="I1148" s="45">
        <v>2.1</v>
      </c>
      <c r="J1148" s="45">
        <v>12600</v>
      </c>
      <c r="K1148" s="46">
        <v>1159.2720300000001</v>
      </c>
      <c r="L1148" s="45">
        <v>209</v>
      </c>
      <c r="M1148" s="27">
        <v>188.92599593680674</v>
      </c>
      <c r="N1148" s="27">
        <v>16779.7</v>
      </c>
      <c r="O1148" s="27">
        <v>1073.48</v>
      </c>
      <c r="P1148" s="51">
        <f t="shared" si="17"/>
        <v>186107.04119999631</v>
      </c>
      <c r="Q1148" s="51">
        <f>ABS(Table_7[[#This Row],[列1]]-Table_7[[#This Row],[Listing Price (USD)]])/Table_7[[#This Row],[Listing Price (USD)]]</f>
        <v>0.44269024186043654</v>
      </c>
      <c r="R1148" s="51">
        <f>(Table_7[[#This Row],[列2]]+Q2115)/2</f>
        <v>0.56307146808110864</v>
      </c>
      <c r="S1148" s="71"/>
    </row>
    <row r="1149" spans="1:19" hidden="1" x14ac:dyDescent="0.45">
      <c r="A1149" s="1" t="s">
        <v>21</v>
      </c>
      <c r="B1149" s="2" t="s">
        <v>48</v>
      </c>
      <c r="C1149" s="19">
        <v>46</v>
      </c>
      <c r="D1149" s="3" t="s">
        <v>460</v>
      </c>
      <c r="E1149" s="2" t="s">
        <v>25</v>
      </c>
      <c r="F1149" s="55">
        <v>127548</v>
      </c>
      <c r="G1149" s="15">
        <v>2006</v>
      </c>
      <c r="H1149" s="45">
        <v>4.3499999999999996</v>
      </c>
      <c r="I1149" s="45">
        <v>2.1</v>
      </c>
      <c r="J1149" s="45">
        <v>12600</v>
      </c>
      <c r="K1149" s="46">
        <v>1159.2720300000001</v>
      </c>
      <c r="L1149" s="45">
        <v>209</v>
      </c>
      <c r="M1149" s="27">
        <v>188.92599593680674</v>
      </c>
      <c r="N1149" s="27">
        <v>16779.7</v>
      </c>
      <c r="O1149" s="27">
        <v>1073.48</v>
      </c>
      <c r="P1149" s="51">
        <f t="shared" si="17"/>
        <v>186107.04119999631</v>
      </c>
      <c r="Q1149" s="51">
        <f>ABS(Table_7[[#This Row],[列1]]-Table_7[[#This Row],[Listing Price (USD)]])/Table_7[[#This Row],[Listing Price (USD)]]</f>
        <v>0.45911375482168526</v>
      </c>
      <c r="R1149" s="51">
        <f>(Table_7[[#This Row],[列2]]+Q2116)/2</f>
        <v>0.37255325397146377</v>
      </c>
      <c r="S1149" s="71"/>
    </row>
    <row r="1150" spans="1:19" hidden="1" x14ac:dyDescent="0.45">
      <c r="A1150" s="1" t="s">
        <v>21</v>
      </c>
      <c r="B1150" s="2" t="s">
        <v>48</v>
      </c>
      <c r="C1150" s="19">
        <v>46</v>
      </c>
      <c r="D1150" s="3" t="s">
        <v>460</v>
      </c>
      <c r="E1150" s="2" t="s">
        <v>25</v>
      </c>
      <c r="F1150" s="55">
        <v>109350</v>
      </c>
      <c r="G1150" s="15">
        <v>2006</v>
      </c>
      <c r="H1150" s="45">
        <v>4.3499999999999996</v>
      </c>
      <c r="I1150" s="45">
        <v>2.1</v>
      </c>
      <c r="J1150" s="45">
        <v>12600</v>
      </c>
      <c r="K1150" s="46">
        <v>1159.2720300000001</v>
      </c>
      <c r="L1150" s="45">
        <v>209</v>
      </c>
      <c r="M1150" s="27">
        <v>188.92599593680674</v>
      </c>
      <c r="N1150" s="27">
        <v>16779.7</v>
      </c>
      <c r="O1150" s="27">
        <v>1073.48</v>
      </c>
      <c r="P1150" s="51">
        <f t="shared" si="17"/>
        <v>186107.04119999631</v>
      </c>
      <c r="Q1150" s="51">
        <f>ABS(Table_7[[#This Row],[列1]]-Table_7[[#This Row],[Listing Price (USD)]])/Table_7[[#This Row],[Listing Price (USD)]]</f>
        <v>0.70193910562410888</v>
      </c>
      <c r="R1150" s="51">
        <f>(Table_7[[#This Row],[列2]]+Q2117)/2</f>
        <v>0.36885422144841706</v>
      </c>
      <c r="S1150" s="71"/>
    </row>
    <row r="1151" spans="1:19" hidden="1" x14ac:dyDescent="0.45">
      <c r="A1151" s="1" t="s">
        <v>21</v>
      </c>
      <c r="B1151" s="2" t="s">
        <v>48</v>
      </c>
      <c r="C1151" s="19">
        <v>46</v>
      </c>
      <c r="D1151" s="3" t="s">
        <v>460</v>
      </c>
      <c r="E1151" s="2" t="s">
        <v>25</v>
      </c>
      <c r="F1151" s="55">
        <v>108112</v>
      </c>
      <c r="G1151" s="15">
        <v>2006</v>
      </c>
      <c r="H1151" s="45">
        <v>4.3499999999999996</v>
      </c>
      <c r="I1151" s="45">
        <v>2.1</v>
      </c>
      <c r="J1151" s="45">
        <v>12600</v>
      </c>
      <c r="K1151" s="46">
        <v>1159.2720300000001</v>
      </c>
      <c r="L1151" s="45">
        <v>209</v>
      </c>
      <c r="M1151" s="27">
        <v>188.92599593680674</v>
      </c>
      <c r="N1151" s="27">
        <v>16779.7</v>
      </c>
      <c r="O1151" s="27">
        <v>1073.48</v>
      </c>
      <c r="P1151" s="51">
        <f t="shared" si="17"/>
        <v>186107.04119999631</v>
      </c>
      <c r="Q1151" s="51">
        <f>ABS(Table_7[[#This Row],[列1]]-Table_7[[#This Row],[Listing Price (USD)]])/Table_7[[#This Row],[Listing Price (USD)]]</f>
        <v>0.72142815968621721</v>
      </c>
      <c r="R1151" s="51">
        <f>(Table_7[[#This Row],[列2]]+Q2118)/2</f>
        <v>0.44871238311458006</v>
      </c>
      <c r="S1151" s="71"/>
    </row>
    <row r="1152" spans="1:19" hidden="1" x14ac:dyDescent="0.45">
      <c r="A1152" s="1" t="s">
        <v>21</v>
      </c>
      <c r="B1152" s="2" t="s">
        <v>48</v>
      </c>
      <c r="C1152" s="19">
        <v>46</v>
      </c>
      <c r="D1152" s="3" t="s">
        <v>460</v>
      </c>
      <c r="E1152" s="2" t="s">
        <v>25</v>
      </c>
      <c r="F1152" s="55">
        <v>103188</v>
      </c>
      <c r="G1152" s="15">
        <v>2006</v>
      </c>
      <c r="H1152" s="45">
        <v>4.3499999999999996</v>
      </c>
      <c r="I1152" s="45">
        <v>2.1</v>
      </c>
      <c r="J1152" s="45">
        <v>12600</v>
      </c>
      <c r="K1152" s="46">
        <v>1159.2720300000001</v>
      </c>
      <c r="L1152" s="45">
        <v>209</v>
      </c>
      <c r="M1152" s="27">
        <v>188.92599593680674</v>
      </c>
      <c r="N1152" s="27">
        <v>16779.7</v>
      </c>
      <c r="O1152" s="27">
        <v>1073.48</v>
      </c>
      <c r="P1152" s="51">
        <f t="shared" si="17"/>
        <v>186107.04119999631</v>
      </c>
      <c r="Q1152" s="51">
        <f>ABS(Table_7[[#This Row],[列1]]-Table_7[[#This Row],[Listing Price (USD)]])/Table_7[[#This Row],[Listing Price (USD)]]</f>
        <v>0.80357252006043645</v>
      </c>
      <c r="R1152" s="51">
        <f>(Table_7[[#This Row],[列2]]+Q2119)/2</f>
        <v>0.64088696295781944</v>
      </c>
      <c r="S1152" s="71"/>
    </row>
    <row r="1153" spans="1:19" hidden="1" x14ac:dyDescent="0.45">
      <c r="A1153" s="1" t="s">
        <v>21</v>
      </c>
      <c r="B1153" s="2" t="s">
        <v>48</v>
      </c>
      <c r="C1153" s="19">
        <v>46</v>
      </c>
      <c r="D1153" s="3" t="s">
        <v>460</v>
      </c>
      <c r="E1153" s="2" t="s">
        <v>25</v>
      </c>
      <c r="F1153" s="55">
        <v>102034</v>
      </c>
      <c r="G1153" s="15">
        <v>2006</v>
      </c>
      <c r="H1153" s="45">
        <v>4.3499999999999996</v>
      </c>
      <c r="I1153" s="45">
        <v>2.1</v>
      </c>
      <c r="J1153" s="45">
        <v>12600</v>
      </c>
      <c r="K1153" s="46">
        <v>1159.2720300000001</v>
      </c>
      <c r="L1153" s="45">
        <v>209</v>
      </c>
      <c r="M1153" s="27">
        <v>188.92599593680674</v>
      </c>
      <c r="N1153" s="27">
        <v>16779.7</v>
      </c>
      <c r="O1153" s="27">
        <v>1073.48</v>
      </c>
      <c r="P1153" s="51">
        <f t="shared" si="17"/>
        <v>186107.04119999631</v>
      </c>
      <c r="Q1153" s="51">
        <f>ABS(Table_7[[#This Row],[列1]]-Table_7[[#This Row],[Listing Price (USD)]])/Table_7[[#This Row],[Listing Price (USD)]]</f>
        <v>0.82397084501241069</v>
      </c>
      <c r="R1153" s="51">
        <f>(Table_7[[#This Row],[列2]]+Q2120)/2</f>
        <v>0.67455063628975886</v>
      </c>
      <c r="S1153" s="71"/>
    </row>
    <row r="1154" spans="1:19" hidden="1" x14ac:dyDescent="0.45">
      <c r="A1154" s="1" t="s">
        <v>21</v>
      </c>
      <c r="B1154" s="2" t="s">
        <v>48</v>
      </c>
      <c r="C1154" s="19">
        <v>46</v>
      </c>
      <c r="D1154" s="3" t="s">
        <v>460</v>
      </c>
      <c r="E1154" s="2" t="s">
        <v>25</v>
      </c>
      <c r="F1154" s="55">
        <v>100820</v>
      </c>
      <c r="G1154" s="15">
        <v>2006</v>
      </c>
      <c r="H1154" s="45">
        <v>4.3499999999999996</v>
      </c>
      <c r="I1154" s="45">
        <v>2.1</v>
      </c>
      <c r="J1154" s="45">
        <v>12600</v>
      </c>
      <c r="K1154" s="46">
        <v>1159.2720300000001</v>
      </c>
      <c r="L1154" s="45">
        <v>209</v>
      </c>
      <c r="M1154" s="27">
        <v>188.92599593680674</v>
      </c>
      <c r="N1154" s="27">
        <v>16779.7</v>
      </c>
      <c r="O1154" s="27">
        <v>1073.48</v>
      </c>
      <c r="P1154" s="51">
        <f t="shared" ref="P1154:P1217" si="18">J1154*22.739+12947.703*G1154+1.856*N1154-26169390+64750.3</f>
        <v>186107.04119999631</v>
      </c>
      <c r="Q1154" s="51">
        <f>ABS(Table_7[[#This Row],[列1]]-Table_7[[#This Row],[Listing Price (USD)]])/Table_7[[#This Row],[Listing Price (USD)]]</f>
        <v>0.84593375520726355</v>
      </c>
      <c r="R1154" s="51">
        <f>(Table_7[[#This Row],[列2]]+Q2121)/2</f>
        <v>0.72363184134764069</v>
      </c>
      <c r="S1154" s="71"/>
    </row>
    <row r="1155" spans="1:19" hidden="1" x14ac:dyDescent="0.45">
      <c r="A1155" s="1" t="s">
        <v>21</v>
      </c>
      <c r="B1155" s="2" t="s">
        <v>48</v>
      </c>
      <c r="C1155" s="19">
        <v>46</v>
      </c>
      <c r="D1155" s="3" t="s">
        <v>460</v>
      </c>
      <c r="E1155" s="2" t="s">
        <v>25</v>
      </c>
      <c r="F1155" s="55">
        <v>99881</v>
      </c>
      <c r="G1155" s="15">
        <v>2006</v>
      </c>
      <c r="H1155" s="45">
        <v>4.3499999999999996</v>
      </c>
      <c r="I1155" s="45">
        <v>2.1</v>
      </c>
      <c r="J1155" s="45">
        <v>12600</v>
      </c>
      <c r="K1155" s="46">
        <v>1159.2720300000001</v>
      </c>
      <c r="L1155" s="45">
        <v>209</v>
      </c>
      <c r="M1155" s="27">
        <v>188.92599593680674</v>
      </c>
      <c r="N1155" s="27">
        <v>16779.7</v>
      </c>
      <c r="O1155" s="27">
        <v>1073.48</v>
      </c>
      <c r="P1155" s="51">
        <f t="shared" si="18"/>
        <v>186107.04119999631</v>
      </c>
      <c r="Q1155" s="51">
        <f>ABS(Table_7[[#This Row],[列1]]-Table_7[[#This Row],[Listing Price (USD)]])/Table_7[[#This Row],[Listing Price (USD)]]</f>
        <v>0.86328772439198953</v>
      </c>
      <c r="R1155" s="51">
        <f>(Table_7[[#This Row],[列2]]+Q2122)/2</f>
        <v>0.74258403187123856</v>
      </c>
      <c r="S1155" s="71"/>
    </row>
    <row r="1156" spans="1:19" hidden="1" x14ac:dyDescent="0.45">
      <c r="A1156" s="1" t="s">
        <v>21</v>
      </c>
      <c r="B1156" s="2" t="s">
        <v>48</v>
      </c>
      <c r="C1156" s="19">
        <v>46</v>
      </c>
      <c r="D1156" s="3" t="s">
        <v>460</v>
      </c>
      <c r="E1156" s="2" t="s">
        <v>25</v>
      </c>
      <c r="F1156" s="55">
        <v>105705</v>
      </c>
      <c r="G1156" s="15">
        <v>2007</v>
      </c>
      <c r="H1156" s="45">
        <v>4.3499999999999996</v>
      </c>
      <c r="I1156" s="45">
        <v>2.1</v>
      </c>
      <c r="J1156" s="45">
        <v>12600</v>
      </c>
      <c r="K1156" s="46">
        <v>1159.2720300000001</v>
      </c>
      <c r="L1156" s="45">
        <v>209</v>
      </c>
      <c r="M1156" s="27">
        <v>188.92599593680674</v>
      </c>
      <c r="N1156" s="27">
        <v>16779.7</v>
      </c>
      <c r="O1156" s="27">
        <v>1073.48</v>
      </c>
      <c r="P1156" s="51">
        <f t="shared" si="18"/>
        <v>199054.74419999792</v>
      </c>
      <c r="Q1156" s="51">
        <f>ABS(Table_7[[#This Row],[列1]]-Table_7[[#This Row],[Listing Price (USD)]])/Table_7[[#This Row],[Listing Price (USD)]]</f>
        <v>0.88311569178371807</v>
      </c>
      <c r="R1156" s="51">
        <f>(Table_7[[#This Row],[列2]]+Q2123)/2</f>
        <v>0.50061454480908663</v>
      </c>
      <c r="S1156" s="71"/>
    </row>
    <row r="1157" spans="1:19" hidden="1" x14ac:dyDescent="0.45">
      <c r="A1157" s="1" t="s">
        <v>21</v>
      </c>
      <c r="B1157" s="2" t="s">
        <v>48</v>
      </c>
      <c r="C1157" s="19">
        <v>46</v>
      </c>
      <c r="D1157" s="3" t="s">
        <v>460</v>
      </c>
      <c r="E1157" s="2" t="s">
        <v>25</v>
      </c>
      <c r="F1157" s="55">
        <v>109327</v>
      </c>
      <c r="G1157" s="15">
        <v>2008</v>
      </c>
      <c r="H1157" s="45">
        <v>4.3499999999999996</v>
      </c>
      <c r="I1157" s="45">
        <v>2.1</v>
      </c>
      <c r="J1157" s="45">
        <v>12600</v>
      </c>
      <c r="K1157" s="46">
        <v>1159.2720300000001</v>
      </c>
      <c r="L1157" s="45">
        <v>209</v>
      </c>
      <c r="M1157" s="27">
        <v>188.92599593680674</v>
      </c>
      <c r="N1157" s="27">
        <v>16779.7</v>
      </c>
      <c r="O1157" s="27">
        <v>1073.48</v>
      </c>
      <c r="P1157" s="51">
        <f t="shared" si="18"/>
        <v>212002.4471999958</v>
      </c>
      <c r="Q1157" s="51">
        <f>ABS(Table_7[[#This Row],[列1]]-Table_7[[#This Row],[Listing Price (USD)]])/Table_7[[#This Row],[Listing Price (USD)]]</f>
        <v>0.93915910250894841</v>
      </c>
      <c r="R1157" s="51">
        <f>(Table_7[[#This Row],[列2]]+Q2124)/2</f>
        <v>0.5565892001786894</v>
      </c>
      <c r="S1157" s="71"/>
    </row>
    <row r="1158" spans="1:19" hidden="1" x14ac:dyDescent="0.45">
      <c r="A1158" s="1" t="s">
        <v>21</v>
      </c>
      <c r="B1158" s="2" t="s">
        <v>48</v>
      </c>
      <c r="C1158" s="19">
        <v>46</v>
      </c>
      <c r="D1158" s="3" t="s">
        <v>460</v>
      </c>
      <c r="E1158" s="2" t="s">
        <v>25</v>
      </c>
      <c r="F1158" s="55">
        <v>103249</v>
      </c>
      <c r="G1158" s="15">
        <v>2008</v>
      </c>
      <c r="H1158" s="45">
        <v>4.3499999999999996</v>
      </c>
      <c r="I1158" s="45">
        <v>2.1</v>
      </c>
      <c r="J1158" s="45">
        <v>12600</v>
      </c>
      <c r="K1158" s="46">
        <v>1159.2720300000001</v>
      </c>
      <c r="L1158" s="45">
        <v>209</v>
      </c>
      <c r="M1158" s="27">
        <v>188.92599593680674</v>
      </c>
      <c r="N1158" s="27">
        <v>16779.7</v>
      </c>
      <c r="O1158" s="27">
        <v>1073.48</v>
      </c>
      <c r="P1158" s="51">
        <f t="shared" si="18"/>
        <v>212002.4471999958</v>
      </c>
      <c r="Q1158" s="51">
        <f>ABS(Table_7[[#This Row],[列1]]-Table_7[[#This Row],[Listing Price (USD)]])/Table_7[[#This Row],[Listing Price (USD)]]</f>
        <v>1.0533123536305029</v>
      </c>
      <c r="R1158" s="51">
        <f>(Table_7[[#This Row],[列2]]+Q2125)/2</f>
        <v>0.61661392673768367</v>
      </c>
      <c r="S1158" s="71"/>
    </row>
    <row r="1159" spans="1:19" hidden="1" x14ac:dyDescent="0.45">
      <c r="A1159" s="1" t="s">
        <v>21</v>
      </c>
      <c r="B1159" s="2" t="s">
        <v>48</v>
      </c>
      <c r="C1159" s="19">
        <v>46</v>
      </c>
      <c r="D1159" s="3" t="s">
        <v>460</v>
      </c>
      <c r="E1159" s="2" t="s">
        <v>25</v>
      </c>
      <c r="F1159" s="55">
        <v>206498</v>
      </c>
      <c r="G1159" s="15">
        <v>2015</v>
      </c>
      <c r="H1159" s="45">
        <v>4.3499999999999996</v>
      </c>
      <c r="I1159" s="45">
        <v>2.1</v>
      </c>
      <c r="J1159" s="45">
        <v>12600</v>
      </c>
      <c r="K1159" s="46">
        <v>1159.2720300000001</v>
      </c>
      <c r="L1159" s="45">
        <v>209</v>
      </c>
      <c r="M1159" s="27">
        <v>188.92599593680674</v>
      </c>
      <c r="N1159" s="27">
        <v>16779.7</v>
      </c>
      <c r="O1159" s="27">
        <v>1073.48</v>
      </c>
      <c r="P1159" s="51">
        <f t="shared" si="18"/>
        <v>302636.36819999589</v>
      </c>
      <c r="Q1159" s="51">
        <f>ABS(Table_7[[#This Row],[列1]]-Table_7[[#This Row],[Listing Price (USD)]])/Table_7[[#This Row],[Listing Price (USD)]]</f>
        <v>0.4655656141947907</v>
      </c>
      <c r="R1159" s="51">
        <f>(Table_7[[#This Row],[列2]]+Q2126)/2</f>
        <v>0.44002113828168382</v>
      </c>
      <c r="S1159" s="71"/>
    </row>
    <row r="1160" spans="1:19" hidden="1" x14ac:dyDescent="0.45">
      <c r="A1160" s="1" t="s">
        <v>21</v>
      </c>
      <c r="B1160" s="2" t="s">
        <v>48</v>
      </c>
      <c r="C1160" s="19">
        <v>46</v>
      </c>
      <c r="D1160" s="3" t="s">
        <v>460</v>
      </c>
      <c r="E1160" s="2" t="s">
        <v>25</v>
      </c>
      <c r="F1160" s="55">
        <v>182204</v>
      </c>
      <c r="G1160" s="15">
        <v>2015</v>
      </c>
      <c r="H1160" s="45">
        <v>4.3499999999999996</v>
      </c>
      <c r="I1160" s="45">
        <v>2.1</v>
      </c>
      <c r="J1160" s="45">
        <v>12600</v>
      </c>
      <c r="K1160" s="46">
        <v>1159.2720300000001</v>
      </c>
      <c r="L1160" s="45">
        <v>209</v>
      </c>
      <c r="M1160" s="27">
        <v>188.92599593680674</v>
      </c>
      <c r="N1160" s="27">
        <v>16779.7</v>
      </c>
      <c r="O1160" s="27">
        <v>1073.48</v>
      </c>
      <c r="P1160" s="51">
        <f t="shared" si="18"/>
        <v>302636.36819999589</v>
      </c>
      <c r="Q1160" s="51">
        <f>ABS(Table_7[[#This Row],[列1]]-Table_7[[#This Row],[Listing Price (USD)]])/Table_7[[#This Row],[Listing Price (USD)]]</f>
        <v>0.66097543522642699</v>
      </c>
      <c r="R1160" s="51">
        <f>(Table_7[[#This Row],[列2]]+Q2127)/2</f>
        <v>0.38225425360499687</v>
      </c>
      <c r="S1160" s="71"/>
    </row>
    <row r="1161" spans="1:19" hidden="1" x14ac:dyDescent="0.45">
      <c r="A1161" s="1" t="s">
        <v>21</v>
      </c>
      <c r="B1161" s="2" t="s">
        <v>48</v>
      </c>
      <c r="C1161" s="19">
        <v>46</v>
      </c>
      <c r="D1161" s="3" t="s">
        <v>460</v>
      </c>
      <c r="E1161" s="2" t="s">
        <v>25</v>
      </c>
      <c r="F1161" s="55">
        <v>155660</v>
      </c>
      <c r="G1161" s="15">
        <v>2016</v>
      </c>
      <c r="H1161" s="45">
        <v>4.3499999999999996</v>
      </c>
      <c r="I1161" s="45">
        <v>2.1</v>
      </c>
      <c r="J1161" s="45">
        <v>12600</v>
      </c>
      <c r="K1161" s="46">
        <v>1159.2720300000001</v>
      </c>
      <c r="L1161" s="45">
        <v>209</v>
      </c>
      <c r="M1161" s="27">
        <v>188.92599593680674</v>
      </c>
      <c r="N1161" s="27">
        <v>16779.7</v>
      </c>
      <c r="O1161" s="27">
        <v>1073.48</v>
      </c>
      <c r="P1161" s="51">
        <f t="shared" si="18"/>
        <v>315584.0711999975</v>
      </c>
      <c r="Q1161" s="51">
        <f>ABS(Table_7[[#This Row],[列1]]-Table_7[[#This Row],[Listing Price (USD)]])/Table_7[[#This Row],[Listing Price (USD)]]</f>
        <v>1.0273934935114835</v>
      </c>
      <c r="R1161" s="51">
        <f>(Table_7[[#This Row],[列2]]+Q2128)/2</f>
        <v>0.54111478084358444</v>
      </c>
      <c r="S1161" s="71"/>
    </row>
    <row r="1162" spans="1:19" hidden="1" x14ac:dyDescent="0.45">
      <c r="A1162" s="1" t="s">
        <v>21</v>
      </c>
      <c r="B1162" s="2" t="s">
        <v>48</v>
      </c>
      <c r="C1162" s="19">
        <v>46</v>
      </c>
      <c r="D1162" s="3" t="s">
        <v>460</v>
      </c>
      <c r="E1162" s="2" t="s">
        <v>25</v>
      </c>
      <c r="F1162" s="55">
        <v>211965</v>
      </c>
      <c r="G1162" s="15">
        <v>2017</v>
      </c>
      <c r="H1162" s="45">
        <v>4.3499999999999996</v>
      </c>
      <c r="I1162" s="45">
        <v>2.1</v>
      </c>
      <c r="J1162" s="45">
        <v>12600</v>
      </c>
      <c r="K1162" s="46">
        <v>1159.2720300000001</v>
      </c>
      <c r="L1162" s="45">
        <v>209</v>
      </c>
      <c r="M1162" s="27">
        <v>188.92599593680674</v>
      </c>
      <c r="N1162" s="27">
        <v>16779.7</v>
      </c>
      <c r="O1162" s="27">
        <v>1073.48</v>
      </c>
      <c r="P1162" s="51">
        <f t="shared" si="18"/>
        <v>328531.77419999539</v>
      </c>
      <c r="Q1162" s="51">
        <f>ABS(Table_7[[#This Row],[列1]]-Table_7[[#This Row],[Listing Price (USD)]])/Table_7[[#This Row],[Listing Price (USD)]]</f>
        <v>0.54993406552966473</v>
      </c>
      <c r="R1162" s="51">
        <f>(Table_7[[#This Row],[列2]]+Q2129)/2</f>
        <v>0.31275492496323409</v>
      </c>
      <c r="S1162" s="71"/>
    </row>
    <row r="1163" spans="1:19" hidden="1" x14ac:dyDescent="0.45">
      <c r="A1163" s="1" t="s">
        <v>21</v>
      </c>
      <c r="B1163" s="2" t="s">
        <v>48</v>
      </c>
      <c r="C1163" s="19">
        <v>46</v>
      </c>
      <c r="D1163" s="3" t="s">
        <v>460</v>
      </c>
      <c r="E1163" s="2" t="s">
        <v>25</v>
      </c>
      <c r="F1163" s="55">
        <v>211357</v>
      </c>
      <c r="G1163" s="15">
        <v>2017</v>
      </c>
      <c r="H1163" s="45">
        <v>4.3499999999999996</v>
      </c>
      <c r="I1163" s="45">
        <v>2.1</v>
      </c>
      <c r="J1163" s="45">
        <v>12600</v>
      </c>
      <c r="K1163" s="46">
        <v>1159.2720300000001</v>
      </c>
      <c r="L1163" s="45">
        <v>209</v>
      </c>
      <c r="M1163" s="27">
        <v>188.92599593680674</v>
      </c>
      <c r="N1163" s="27">
        <v>16779.7</v>
      </c>
      <c r="O1163" s="27">
        <v>1073.48</v>
      </c>
      <c r="P1163" s="51">
        <f t="shared" si="18"/>
        <v>328531.77419999539</v>
      </c>
      <c r="Q1163" s="51">
        <f>ABS(Table_7[[#This Row],[列1]]-Table_7[[#This Row],[Listing Price (USD)]])/Table_7[[#This Row],[Listing Price (USD)]]</f>
        <v>0.55439268252291329</v>
      </c>
      <c r="R1163" s="51">
        <f>(Table_7[[#This Row],[列2]]+Q2130)/2</f>
        <v>0.32123677580272347</v>
      </c>
      <c r="S1163" s="71"/>
    </row>
    <row r="1164" spans="1:19" hidden="1" x14ac:dyDescent="0.45">
      <c r="A1164" s="1" t="s">
        <v>21</v>
      </c>
      <c r="B1164" s="2" t="s">
        <v>48</v>
      </c>
      <c r="C1164" s="19">
        <v>46</v>
      </c>
      <c r="D1164" s="3" t="s">
        <v>460</v>
      </c>
      <c r="E1164" s="2" t="s">
        <v>25</v>
      </c>
      <c r="F1164" s="55">
        <v>200425</v>
      </c>
      <c r="G1164" s="15">
        <v>2017</v>
      </c>
      <c r="H1164" s="45">
        <v>4.3499999999999996</v>
      </c>
      <c r="I1164" s="45">
        <v>2.1</v>
      </c>
      <c r="J1164" s="45">
        <v>12600</v>
      </c>
      <c r="K1164" s="46">
        <v>1159.2720300000001</v>
      </c>
      <c r="L1164" s="45">
        <v>209</v>
      </c>
      <c r="M1164" s="27">
        <v>188.92599593680674</v>
      </c>
      <c r="N1164" s="27">
        <v>16779.7</v>
      </c>
      <c r="O1164" s="27">
        <v>1073.48</v>
      </c>
      <c r="P1164" s="51">
        <f t="shared" si="18"/>
        <v>328531.77419999539</v>
      </c>
      <c r="Q1164" s="51">
        <f>ABS(Table_7[[#This Row],[列1]]-Table_7[[#This Row],[Listing Price (USD)]])/Table_7[[#This Row],[Listing Price (USD)]]</f>
        <v>0.63917562280152374</v>
      </c>
      <c r="R1164" s="51">
        <f>(Table_7[[#This Row],[列2]]+Q2131)/2</f>
        <v>0.44904086855708197</v>
      </c>
      <c r="S1164" s="71"/>
    </row>
    <row r="1165" spans="1:19" hidden="1" x14ac:dyDescent="0.45">
      <c r="A1165" s="1" t="s">
        <v>21</v>
      </c>
      <c r="B1165" s="2" t="s">
        <v>48</v>
      </c>
      <c r="C1165" s="19">
        <v>46</v>
      </c>
      <c r="D1165" s="3" t="s">
        <v>460</v>
      </c>
      <c r="E1165" s="2" t="s">
        <v>25</v>
      </c>
      <c r="F1165" s="55">
        <v>161596</v>
      </c>
      <c r="G1165" s="15">
        <v>2017</v>
      </c>
      <c r="H1165" s="45">
        <v>4.3499999999999996</v>
      </c>
      <c r="I1165" s="45">
        <v>2.1</v>
      </c>
      <c r="J1165" s="45">
        <v>12600</v>
      </c>
      <c r="K1165" s="46">
        <v>1159.2720300000001</v>
      </c>
      <c r="L1165" s="45">
        <v>209</v>
      </c>
      <c r="M1165" s="27">
        <v>188.92599593680674</v>
      </c>
      <c r="N1165" s="27">
        <v>16779.7</v>
      </c>
      <c r="O1165" s="27">
        <v>1073.48</v>
      </c>
      <c r="P1165" s="51">
        <f t="shared" si="18"/>
        <v>328531.77419999539</v>
      </c>
      <c r="Q1165" s="51">
        <f>ABS(Table_7[[#This Row],[列1]]-Table_7[[#This Row],[Listing Price (USD)]])/Table_7[[#This Row],[Listing Price (USD)]]</f>
        <v>1.0330439750983649</v>
      </c>
      <c r="R1165" s="51">
        <f>(Table_7[[#This Row],[列2]]+Q2132)/2</f>
        <v>0.78636104920815642</v>
      </c>
      <c r="S1165" s="71"/>
    </row>
    <row r="1166" spans="1:19" hidden="1" x14ac:dyDescent="0.45">
      <c r="A1166" s="1" t="s">
        <v>21</v>
      </c>
      <c r="B1166" s="2" t="s">
        <v>48</v>
      </c>
      <c r="C1166" s="19">
        <v>46</v>
      </c>
      <c r="D1166" s="3" t="s">
        <v>460</v>
      </c>
      <c r="E1166" s="2" t="s">
        <v>25</v>
      </c>
      <c r="F1166" s="55">
        <v>218701</v>
      </c>
      <c r="G1166" s="15">
        <v>2018</v>
      </c>
      <c r="H1166" s="45">
        <v>4.3499999999999996</v>
      </c>
      <c r="I1166" s="45">
        <v>2.1</v>
      </c>
      <c r="J1166" s="45">
        <v>12600</v>
      </c>
      <c r="K1166" s="46">
        <v>1159.2720300000001</v>
      </c>
      <c r="L1166" s="45">
        <v>209</v>
      </c>
      <c r="M1166" s="27">
        <v>188.92599593680674</v>
      </c>
      <c r="N1166" s="27">
        <v>16779.7</v>
      </c>
      <c r="O1166" s="27">
        <v>1073.48</v>
      </c>
      <c r="P1166" s="51">
        <f t="shared" si="18"/>
        <v>341479.477199997</v>
      </c>
      <c r="Q1166" s="51">
        <f>ABS(Table_7[[#This Row],[列1]]-Table_7[[#This Row],[Listing Price (USD)]])/Table_7[[#This Row],[Listing Price (USD)]]</f>
        <v>0.56139879195795628</v>
      </c>
      <c r="R1166" s="51">
        <f>(Table_7[[#This Row],[列2]]+Q2133)/2</f>
        <v>0.58133343969518636</v>
      </c>
      <c r="S1166" s="71"/>
    </row>
    <row r="1167" spans="1:19" hidden="1" x14ac:dyDescent="0.45">
      <c r="A1167" s="1" t="s">
        <v>21</v>
      </c>
      <c r="B1167" s="2" t="s">
        <v>48</v>
      </c>
      <c r="C1167" s="19">
        <v>46</v>
      </c>
      <c r="D1167" s="3" t="s">
        <v>460</v>
      </c>
      <c r="E1167" s="2" t="s">
        <v>35</v>
      </c>
      <c r="F1167" s="55">
        <v>115396</v>
      </c>
      <c r="G1167" s="15">
        <v>2005</v>
      </c>
      <c r="H1167" s="45">
        <v>4.3499999999999996</v>
      </c>
      <c r="I1167" s="45">
        <v>2.1</v>
      </c>
      <c r="J1167" s="45">
        <v>12600</v>
      </c>
      <c r="K1167" s="46">
        <v>1159.2720300000001</v>
      </c>
      <c r="L1167" s="45">
        <v>209</v>
      </c>
      <c r="M1167" s="27">
        <v>1896.7553015181375</v>
      </c>
      <c r="N1167" s="27">
        <v>24592.6</v>
      </c>
      <c r="O1167" s="27">
        <v>42421.33</v>
      </c>
      <c r="P1167" s="51">
        <f t="shared" si="18"/>
        <v>187660.08060000016</v>
      </c>
      <c r="Q1167" s="51">
        <f>ABS(Table_7[[#This Row],[列1]]-Table_7[[#This Row],[Listing Price (USD)]])/Table_7[[#This Row],[Listing Price (USD)]]</f>
        <v>0.62622691081146797</v>
      </c>
      <c r="R1167" s="51">
        <f>(Table_7[[#This Row],[列2]]+Q2134)/2</f>
        <v>0.32885839730837602</v>
      </c>
      <c r="S1167" s="71"/>
    </row>
    <row r="1168" spans="1:19" hidden="1" x14ac:dyDescent="0.45">
      <c r="A1168" s="1" t="s">
        <v>21</v>
      </c>
      <c r="B1168" s="2" t="s">
        <v>48</v>
      </c>
      <c r="C1168" s="19">
        <v>46</v>
      </c>
      <c r="D1168" s="3" t="s">
        <v>460</v>
      </c>
      <c r="E1168" s="2" t="s">
        <v>35</v>
      </c>
      <c r="F1168" s="55">
        <v>103249</v>
      </c>
      <c r="G1168" s="15">
        <v>2005</v>
      </c>
      <c r="H1168" s="45">
        <v>4.3499999999999996</v>
      </c>
      <c r="I1168" s="45">
        <v>2.1</v>
      </c>
      <c r="J1168" s="45">
        <v>12600</v>
      </c>
      <c r="K1168" s="46">
        <v>1159.2720300000001</v>
      </c>
      <c r="L1168" s="45">
        <v>209</v>
      </c>
      <c r="M1168" s="27">
        <v>1896.7553015181375</v>
      </c>
      <c r="N1168" s="27">
        <v>24592.6</v>
      </c>
      <c r="O1168" s="27">
        <v>42421.33</v>
      </c>
      <c r="P1168" s="51">
        <f t="shared" si="18"/>
        <v>187660.08060000016</v>
      </c>
      <c r="Q1168" s="51">
        <f>ABS(Table_7[[#This Row],[列1]]-Table_7[[#This Row],[Listing Price (USD)]])/Table_7[[#This Row],[Listing Price (USD)]]</f>
        <v>0.81754865035012603</v>
      </c>
      <c r="R1168" s="51">
        <f>(Table_7[[#This Row],[列2]]+Q2135)/2</f>
        <v>0.47996182274753019</v>
      </c>
      <c r="S1168" s="71"/>
    </row>
    <row r="1169" spans="1:19" hidden="1" x14ac:dyDescent="0.45">
      <c r="A1169" s="1" t="s">
        <v>21</v>
      </c>
      <c r="B1169" s="2" t="s">
        <v>48</v>
      </c>
      <c r="C1169" s="19">
        <v>46</v>
      </c>
      <c r="D1169" s="3" t="s">
        <v>460</v>
      </c>
      <c r="E1169" s="2" t="s">
        <v>35</v>
      </c>
      <c r="F1169" s="55">
        <v>115396</v>
      </c>
      <c r="G1169" s="15">
        <v>2007</v>
      </c>
      <c r="H1169" s="45">
        <v>4.3499999999999996</v>
      </c>
      <c r="I1169" s="45">
        <v>2.1</v>
      </c>
      <c r="J1169" s="45">
        <v>12600</v>
      </c>
      <c r="K1169" s="46">
        <v>1159.2720300000001</v>
      </c>
      <c r="L1169" s="45">
        <v>209</v>
      </c>
      <c r="M1169" s="27">
        <v>1896.7553015181375</v>
      </c>
      <c r="N1169" s="27">
        <v>24592.6</v>
      </c>
      <c r="O1169" s="27">
        <v>42421.33</v>
      </c>
      <c r="P1169" s="51">
        <f t="shared" si="18"/>
        <v>213555.48659999965</v>
      </c>
      <c r="Q1169" s="51">
        <f>ABS(Table_7[[#This Row],[列1]]-Table_7[[#This Row],[Listing Price (USD)]])/Table_7[[#This Row],[Listing Price (USD)]]</f>
        <v>0.85063162154667105</v>
      </c>
      <c r="R1169" s="51">
        <f>(Table_7[[#This Row],[列2]]+Q2136)/2</f>
        <v>0.48106246811018444</v>
      </c>
      <c r="S1169" s="71"/>
    </row>
    <row r="1170" spans="1:19" hidden="1" x14ac:dyDescent="0.45">
      <c r="A1170" s="1" t="s">
        <v>21</v>
      </c>
      <c r="B1170" s="2" t="s">
        <v>48</v>
      </c>
      <c r="C1170" s="19">
        <v>46</v>
      </c>
      <c r="D1170" s="3" t="s">
        <v>460</v>
      </c>
      <c r="E1170" s="2" t="s">
        <v>35</v>
      </c>
      <c r="F1170" s="55">
        <v>144555</v>
      </c>
      <c r="G1170" s="15">
        <v>2008</v>
      </c>
      <c r="H1170" s="45">
        <v>4.3499999999999996</v>
      </c>
      <c r="I1170" s="45">
        <v>2.1</v>
      </c>
      <c r="J1170" s="45">
        <v>12600</v>
      </c>
      <c r="K1170" s="46">
        <v>1159.2720300000001</v>
      </c>
      <c r="L1170" s="45">
        <v>209</v>
      </c>
      <c r="M1170" s="27">
        <v>1896.7553015181375</v>
      </c>
      <c r="N1170" s="27">
        <v>24592.6</v>
      </c>
      <c r="O1170" s="27">
        <v>42421.33</v>
      </c>
      <c r="P1170" s="51">
        <f t="shared" si="18"/>
        <v>226503.18959999754</v>
      </c>
      <c r="Q1170" s="51">
        <f>ABS(Table_7[[#This Row],[列1]]-Table_7[[#This Row],[Listing Price (USD)]])/Table_7[[#This Row],[Listing Price (USD)]]</f>
        <v>0.56689972398047483</v>
      </c>
      <c r="R1170" s="51">
        <f>(Table_7[[#This Row],[列2]]+Q2137)/2</f>
        <v>0.38747922296879628</v>
      </c>
      <c r="S1170" s="71"/>
    </row>
    <row r="1171" spans="1:19" hidden="1" x14ac:dyDescent="0.45">
      <c r="A1171" s="1" t="s">
        <v>21</v>
      </c>
      <c r="B1171" s="2" t="s">
        <v>48</v>
      </c>
      <c r="C1171" s="19">
        <v>46</v>
      </c>
      <c r="D1171" s="3" t="s">
        <v>460</v>
      </c>
      <c r="E1171" s="2" t="s">
        <v>35</v>
      </c>
      <c r="F1171" s="55">
        <v>109327</v>
      </c>
      <c r="G1171" s="15">
        <v>2008</v>
      </c>
      <c r="H1171" s="45">
        <v>4.3499999999999996</v>
      </c>
      <c r="I1171" s="45">
        <v>2.1</v>
      </c>
      <c r="J1171" s="45">
        <v>12600</v>
      </c>
      <c r="K1171" s="46">
        <v>1159.2720300000001</v>
      </c>
      <c r="L1171" s="45">
        <v>209</v>
      </c>
      <c r="M1171" s="27">
        <v>1896.7553015181375</v>
      </c>
      <c r="N1171" s="27">
        <v>24592.6</v>
      </c>
      <c r="O1171" s="27">
        <v>42421.33</v>
      </c>
      <c r="P1171" s="51">
        <f t="shared" si="18"/>
        <v>226503.18959999754</v>
      </c>
      <c r="Q1171" s="51">
        <f>ABS(Table_7[[#This Row],[列1]]-Table_7[[#This Row],[Listing Price (USD)]])/Table_7[[#This Row],[Listing Price (USD)]]</f>
        <v>1.0717955271799056</v>
      </c>
      <c r="R1171" s="51">
        <f>(Table_7[[#This Row],[列2]]+Q2138)/2</f>
        <v>0.59307620688408214</v>
      </c>
      <c r="S1171" s="71"/>
    </row>
    <row r="1172" spans="1:19" hidden="1" x14ac:dyDescent="0.45">
      <c r="A1172" s="1" t="s">
        <v>21</v>
      </c>
      <c r="B1172" s="2" t="s">
        <v>48</v>
      </c>
      <c r="C1172" s="19">
        <v>46</v>
      </c>
      <c r="D1172" s="3" t="s">
        <v>460</v>
      </c>
      <c r="E1172" s="2" t="s">
        <v>35</v>
      </c>
      <c r="F1172" s="55">
        <v>109323</v>
      </c>
      <c r="G1172" s="15">
        <v>2008</v>
      </c>
      <c r="H1172" s="45">
        <v>4.3499999999999996</v>
      </c>
      <c r="I1172" s="45">
        <v>2.1</v>
      </c>
      <c r="J1172" s="45">
        <v>12600</v>
      </c>
      <c r="K1172" s="46">
        <v>1159.2720300000001</v>
      </c>
      <c r="L1172" s="45">
        <v>209</v>
      </c>
      <c r="M1172" s="27">
        <v>1896.7553015181375</v>
      </c>
      <c r="N1172" s="27">
        <v>24592.6</v>
      </c>
      <c r="O1172" s="27">
        <v>42421.33</v>
      </c>
      <c r="P1172" s="51">
        <f t="shared" si="18"/>
        <v>226503.18959999754</v>
      </c>
      <c r="Q1172" s="51">
        <f>ABS(Table_7[[#This Row],[列1]]-Table_7[[#This Row],[Listing Price (USD)]])/Table_7[[#This Row],[Listing Price (USD)]]</f>
        <v>1.071871331741697</v>
      </c>
      <c r="R1172" s="51">
        <f>(Table_7[[#This Row],[列2]]+Q2139)/2</f>
        <v>0.72245948069632182</v>
      </c>
      <c r="S1172" s="71"/>
    </row>
    <row r="1173" spans="1:19" hidden="1" x14ac:dyDescent="0.45">
      <c r="A1173" s="1" t="s">
        <v>21</v>
      </c>
      <c r="B1173" s="2" t="s">
        <v>48</v>
      </c>
      <c r="C1173" s="19">
        <v>46</v>
      </c>
      <c r="D1173" s="3" t="s">
        <v>460</v>
      </c>
      <c r="E1173" s="2" t="s">
        <v>35</v>
      </c>
      <c r="F1173" s="55">
        <v>210142</v>
      </c>
      <c r="G1173" s="15">
        <v>2016</v>
      </c>
      <c r="H1173" s="45">
        <v>4.3499999999999996</v>
      </c>
      <c r="I1173" s="45">
        <v>2.1</v>
      </c>
      <c r="J1173" s="45">
        <v>12600</v>
      </c>
      <c r="K1173" s="46">
        <v>1159.2720300000001</v>
      </c>
      <c r="L1173" s="45">
        <v>209</v>
      </c>
      <c r="M1173" s="27">
        <v>1896.7553015181375</v>
      </c>
      <c r="N1173" s="27">
        <v>24592.6</v>
      </c>
      <c r="O1173" s="27">
        <v>42421.33</v>
      </c>
      <c r="P1173" s="51">
        <f t="shared" si="18"/>
        <v>330084.81359999924</v>
      </c>
      <c r="Q1173" s="51">
        <f>ABS(Table_7[[#This Row],[列1]]-Table_7[[#This Row],[Listing Price (USD)]])/Table_7[[#This Row],[Listing Price (USD)]]</f>
        <v>0.57077030579322185</v>
      </c>
      <c r="R1173" s="51">
        <f>(Table_7[[#This Row],[列2]]+Q2140)/2</f>
        <v>0.30563372611280532</v>
      </c>
      <c r="S1173" s="71"/>
    </row>
    <row r="1174" spans="1:19" hidden="1" x14ac:dyDescent="0.45">
      <c r="A1174" s="1" t="s">
        <v>21</v>
      </c>
      <c r="B1174" s="2" t="s">
        <v>48</v>
      </c>
      <c r="C1174" s="19">
        <v>46</v>
      </c>
      <c r="D1174" s="3" t="s">
        <v>460</v>
      </c>
      <c r="E1174" s="2" t="s">
        <v>35</v>
      </c>
      <c r="F1174" s="55">
        <v>274278</v>
      </c>
      <c r="G1174" s="15">
        <v>2018</v>
      </c>
      <c r="H1174" s="45">
        <v>4.3499999999999996</v>
      </c>
      <c r="I1174" s="45">
        <v>2.1</v>
      </c>
      <c r="J1174" s="45">
        <v>12600</v>
      </c>
      <c r="K1174" s="46">
        <v>1159.2720300000001</v>
      </c>
      <c r="L1174" s="45">
        <v>209</v>
      </c>
      <c r="M1174" s="27">
        <v>1896.7553015181375</v>
      </c>
      <c r="N1174" s="27">
        <v>24592.6</v>
      </c>
      <c r="O1174" s="27">
        <v>42421.33</v>
      </c>
      <c r="P1174" s="51">
        <f t="shared" si="18"/>
        <v>355980.21959999873</v>
      </c>
      <c r="Q1174" s="51">
        <f>ABS(Table_7[[#This Row],[列1]]-Table_7[[#This Row],[Listing Price (USD)]])/Table_7[[#This Row],[Listing Price (USD)]]</f>
        <v>0.29788105352962591</v>
      </c>
      <c r="R1174" s="51">
        <f>(Table_7[[#This Row],[列2]]+Q2141)/2</f>
        <v>0.20644813729112657</v>
      </c>
      <c r="S1174" s="71"/>
    </row>
    <row r="1175" spans="1:19" hidden="1" x14ac:dyDescent="0.45">
      <c r="A1175" s="1" t="s">
        <v>21</v>
      </c>
      <c r="B1175" s="2" t="s">
        <v>48</v>
      </c>
      <c r="C1175" s="19">
        <v>46</v>
      </c>
      <c r="D1175" s="3" t="s">
        <v>460</v>
      </c>
      <c r="E1175" s="2" t="s">
        <v>35</v>
      </c>
      <c r="F1175" s="55">
        <v>205284</v>
      </c>
      <c r="G1175" s="15">
        <v>2018</v>
      </c>
      <c r="H1175" s="45">
        <v>4.3499999999999996</v>
      </c>
      <c r="I1175" s="45">
        <v>2.1</v>
      </c>
      <c r="J1175" s="45">
        <v>12600</v>
      </c>
      <c r="K1175" s="46">
        <v>1159.2720300000001</v>
      </c>
      <c r="L1175" s="45">
        <v>209</v>
      </c>
      <c r="M1175" s="27">
        <v>1896.7553015181375</v>
      </c>
      <c r="N1175" s="27">
        <v>24592.6</v>
      </c>
      <c r="O1175" s="27">
        <v>42421.33</v>
      </c>
      <c r="P1175" s="51">
        <f t="shared" si="18"/>
        <v>355980.21959999873</v>
      </c>
      <c r="Q1175" s="51">
        <f>ABS(Table_7[[#This Row],[列1]]-Table_7[[#This Row],[Listing Price (USD)]])/Table_7[[#This Row],[Listing Price (USD)]]</f>
        <v>0.73408653182906969</v>
      </c>
      <c r="R1175" s="51">
        <f>(Table_7[[#This Row],[列2]]+Q2142)/2</f>
        <v>0.42850050560420455</v>
      </c>
      <c r="S1175" s="71"/>
    </row>
    <row r="1176" spans="1:19" hidden="1" x14ac:dyDescent="0.45">
      <c r="A1176" s="1" t="s">
        <v>21</v>
      </c>
      <c r="B1176" s="2" t="s">
        <v>48</v>
      </c>
      <c r="C1176" s="19">
        <v>46</v>
      </c>
      <c r="D1176" s="3" t="s">
        <v>460</v>
      </c>
      <c r="E1176" s="2" t="s">
        <v>480</v>
      </c>
      <c r="F1176" s="55">
        <v>133015</v>
      </c>
      <c r="G1176" s="15">
        <v>2005</v>
      </c>
      <c r="H1176" s="45">
        <v>4.3499999999999996</v>
      </c>
      <c r="I1176" s="45">
        <v>2.1</v>
      </c>
      <c r="J1176" s="45">
        <v>12600</v>
      </c>
      <c r="K1176" s="46">
        <v>1159.2720300000001</v>
      </c>
      <c r="L1176" s="45">
        <v>209</v>
      </c>
      <c r="M1176" s="27">
        <v>909.79346666148103</v>
      </c>
      <c r="N1176" s="27">
        <v>36186.300000000003</v>
      </c>
      <c r="O1176" s="27">
        <v>19565.62</v>
      </c>
      <c r="P1176" s="51">
        <f t="shared" si="18"/>
        <v>209177.98779999762</v>
      </c>
      <c r="Q1176" s="51">
        <f>ABS(Table_7[[#This Row],[列1]]-Table_7[[#This Row],[Listing Price (USD)]])/Table_7[[#This Row],[Listing Price (USD)]]</f>
        <v>0.57258946584969828</v>
      </c>
      <c r="R1176" s="51">
        <f>(Table_7[[#This Row],[列2]]+Q2143)/2</f>
        <v>0.33448472746036695</v>
      </c>
      <c r="S1176" s="71"/>
    </row>
    <row r="1177" spans="1:19" hidden="1" x14ac:dyDescent="0.45">
      <c r="A1177" s="1" t="s">
        <v>21</v>
      </c>
      <c r="B1177" s="2" t="s">
        <v>48</v>
      </c>
      <c r="C1177" s="19">
        <v>46</v>
      </c>
      <c r="D1177" s="3" t="s">
        <v>460</v>
      </c>
      <c r="E1177" s="2" t="s">
        <v>15</v>
      </c>
      <c r="F1177" s="55">
        <v>145769</v>
      </c>
      <c r="G1177" s="15">
        <v>2005</v>
      </c>
      <c r="H1177" s="45">
        <v>4.3499999999999996</v>
      </c>
      <c r="I1177" s="45">
        <v>2.1</v>
      </c>
      <c r="J1177" s="45">
        <v>12600</v>
      </c>
      <c r="K1177" s="46">
        <v>1159.2720300000001</v>
      </c>
      <c r="L1177" s="45">
        <v>209</v>
      </c>
      <c r="M1177" s="27">
        <v>1276.9626856482525</v>
      </c>
      <c r="N1177" s="27">
        <v>21333.9</v>
      </c>
      <c r="O1177" s="27">
        <v>4753.54</v>
      </c>
      <c r="P1177" s="51">
        <f t="shared" si="18"/>
        <v>181611.93340000062</v>
      </c>
      <c r="Q1177" s="51">
        <f>ABS(Table_7[[#This Row],[列1]]-Table_7[[#This Row],[Listing Price (USD)]])/Table_7[[#This Row],[Listing Price (USD)]]</f>
        <v>0.24588858673655317</v>
      </c>
      <c r="R1177" s="51">
        <f>(Table_7[[#This Row],[列2]]+Q2144)/2</f>
        <v>0.17941754988846484</v>
      </c>
      <c r="S1177" s="71"/>
    </row>
    <row r="1178" spans="1:19" hidden="1" x14ac:dyDescent="0.45">
      <c r="A1178" s="1" t="s">
        <v>21</v>
      </c>
      <c r="B1178" s="2" t="s">
        <v>48</v>
      </c>
      <c r="C1178" s="19">
        <v>46</v>
      </c>
      <c r="D1178" s="3" t="s">
        <v>460</v>
      </c>
      <c r="E1178" s="2" t="s">
        <v>15</v>
      </c>
      <c r="F1178" s="55">
        <v>249013</v>
      </c>
      <c r="G1178" s="15">
        <v>2015</v>
      </c>
      <c r="H1178" s="45">
        <v>4.3499999999999996</v>
      </c>
      <c r="I1178" s="45">
        <v>2.1</v>
      </c>
      <c r="J1178" s="45">
        <v>12600</v>
      </c>
      <c r="K1178" s="46">
        <v>1159.2720300000001</v>
      </c>
      <c r="L1178" s="45">
        <v>209</v>
      </c>
      <c r="M1178" s="27">
        <v>1276.9626856482525</v>
      </c>
      <c r="N1178" s="27">
        <v>21333.9</v>
      </c>
      <c r="O1178" s="27">
        <v>4753.54</v>
      </c>
      <c r="P1178" s="51">
        <f t="shared" si="18"/>
        <v>311088.96339999809</v>
      </c>
      <c r="Q1178" s="51">
        <f>ABS(Table_7[[#This Row],[列1]]-Table_7[[#This Row],[Listing Price (USD)]])/Table_7[[#This Row],[Listing Price (USD)]]</f>
        <v>0.24928804279293887</v>
      </c>
      <c r="R1178" s="51">
        <f>(Table_7[[#This Row],[列2]]+Q2145)/2</f>
        <v>0.43949324484144559</v>
      </c>
      <c r="S1178" s="71"/>
    </row>
    <row r="1179" spans="1:19" hidden="1" x14ac:dyDescent="0.45">
      <c r="A1179" s="1" t="s">
        <v>21</v>
      </c>
      <c r="B1179" s="2" t="s">
        <v>48</v>
      </c>
      <c r="C1179" s="19">
        <v>46</v>
      </c>
      <c r="D1179" s="3" t="s">
        <v>460</v>
      </c>
      <c r="E1179" s="2" t="s">
        <v>15</v>
      </c>
      <c r="F1179" s="55">
        <v>212626</v>
      </c>
      <c r="G1179" s="15">
        <v>2015</v>
      </c>
      <c r="H1179" s="45">
        <v>4.3499999999999996</v>
      </c>
      <c r="I1179" s="45">
        <v>2.1</v>
      </c>
      <c r="J1179" s="45">
        <v>12600</v>
      </c>
      <c r="K1179" s="46">
        <v>1159.2720300000001</v>
      </c>
      <c r="L1179" s="45">
        <v>209</v>
      </c>
      <c r="M1179" s="27">
        <v>1276.9626856482525</v>
      </c>
      <c r="N1179" s="27">
        <v>21333.9</v>
      </c>
      <c r="O1179" s="27">
        <v>4753.54</v>
      </c>
      <c r="P1179" s="51">
        <f t="shared" si="18"/>
        <v>311088.96339999809</v>
      </c>
      <c r="Q1179" s="51">
        <f>ABS(Table_7[[#This Row],[列1]]-Table_7[[#This Row],[Listing Price (USD)]])/Table_7[[#This Row],[Listing Price (USD)]]</f>
        <v>0.46308054236075591</v>
      </c>
      <c r="R1179" s="51">
        <f>(Table_7[[#This Row],[列2]]+Q2146)/2</f>
        <v>0.58733669178339309</v>
      </c>
      <c r="S1179" s="71"/>
    </row>
    <row r="1180" spans="1:19" hidden="1" x14ac:dyDescent="0.45">
      <c r="A1180" s="1" t="s">
        <v>21</v>
      </c>
      <c r="B1180" s="2" t="s">
        <v>48</v>
      </c>
      <c r="C1180" s="19">
        <v>46</v>
      </c>
      <c r="D1180" s="3" t="s">
        <v>460</v>
      </c>
      <c r="E1180" s="2" t="s">
        <v>15</v>
      </c>
      <c r="F1180" s="55">
        <v>169936</v>
      </c>
      <c r="G1180" s="15">
        <v>2015</v>
      </c>
      <c r="H1180" s="45">
        <v>4.3499999999999996</v>
      </c>
      <c r="I1180" s="45">
        <v>2.1</v>
      </c>
      <c r="J1180" s="45">
        <v>12600</v>
      </c>
      <c r="K1180" s="46">
        <v>1159.2720300000001</v>
      </c>
      <c r="L1180" s="45">
        <v>209</v>
      </c>
      <c r="M1180" s="27">
        <v>1276.9626856482525</v>
      </c>
      <c r="N1180" s="27">
        <v>21333.9</v>
      </c>
      <c r="O1180" s="27">
        <v>4753.54</v>
      </c>
      <c r="P1180" s="51">
        <f t="shared" si="18"/>
        <v>311088.96339999809</v>
      </c>
      <c r="Q1180" s="51">
        <f>ABS(Table_7[[#This Row],[列1]]-Table_7[[#This Row],[Listing Price (USD)]])/Table_7[[#This Row],[Listing Price (USD)]]</f>
        <v>0.8306242550136409</v>
      </c>
      <c r="R1180" s="51">
        <f>(Table_7[[#This Row],[列2]]+Q2147)/2</f>
        <v>0.81638878200417508</v>
      </c>
      <c r="S1180" s="71"/>
    </row>
    <row r="1181" spans="1:19" hidden="1" x14ac:dyDescent="0.45">
      <c r="A1181" s="1" t="s">
        <v>21</v>
      </c>
      <c r="B1181" s="2" t="s">
        <v>48</v>
      </c>
      <c r="C1181" s="19">
        <v>46</v>
      </c>
      <c r="D1181" s="3" t="s">
        <v>460</v>
      </c>
      <c r="E1181" s="2" t="s">
        <v>76</v>
      </c>
      <c r="F1181" s="55">
        <v>133622</v>
      </c>
      <c r="G1181" s="15">
        <v>2008</v>
      </c>
      <c r="H1181" s="45">
        <v>4.3499999999999996</v>
      </c>
      <c r="I1181" s="45">
        <v>2.1</v>
      </c>
      <c r="J1181" s="45">
        <v>12600</v>
      </c>
      <c r="K1181" s="46">
        <v>1159.2720300000001</v>
      </c>
      <c r="L1181" s="45">
        <v>209</v>
      </c>
      <c r="M1181" s="27">
        <v>720.28936833319051</v>
      </c>
      <c r="N1181" s="27">
        <v>6140.9</v>
      </c>
      <c r="O1181" s="27">
        <v>2659.28</v>
      </c>
      <c r="P1181" s="51">
        <f t="shared" si="18"/>
        <v>192256.83439999743</v>
      </c>
      <c r="Q1181" s="51">
        <f>ABS(Table_7[[#This Row],[列1]]-Table_7[[#This Row],[Listing Price (USD)]])/Table_7[[#This Row],[Listing Price (USD)]]</f>
        <v>0.4388112316833862</v>
      </c>
      <c r="R1181" s="51">
        <f>(Table_7[[#This Row],[列2]]+Q2148)/2</f>
        <v>0.4369238946699171</v>
      </c>
      <c r="S1181" s="71"/>
    </row>
    <row r="1182" spans="1:19" hidden="1" x14ac:dyDescent="0.45">
      <c r="A1182" s="1" t="s">
        <v>21</v>
      </c>
      <c r="B1182" s="2" t="s">
        <v>50</v>
      </c>
      <c r="C1182" s="19">
        <v>46</v>
      </c>
      <c r="D1182" s="3" t="s">
        <v>460</v>
      </c>
      <c r="E1182" s="2" t="s">
        <v>26</v>
      </c>
      <c r="F1182" s="55">
        <v>279720</v>
      </c>
      <c r="G1182" s="15">
        <v>2016</v>
      </c>
      <c r="H1182" s="45">
        <v>4.3499999999999996</v>
      </c>
      <c r="I1182" s="45">
        <v>2.1800000000000002</v>
      </c>
      <c r="J1182" s="45">
        <v>12254</v>
      </c>
      <c r="K1182" s="46">
        <v>1159.2720300000001</v>
      </c>
      <c r="L1182" s="45">
        <v>210</v>
      </c>
      <c r="M1182" s="27">
        <v>2704.60916008815</v>
      </c>
      <c r="N1182" s="27">
        <v>33874.199999999997</v>
      </c>
      <c r="O1182" s="27">
        <v>12220.24236</v>
      </c>
      <c r="P1182" s="51">
        <f t="shared" si="18"/>
        <v>339443.76920000016</v>
      </c>
      <c r="Q1182" s="51">
        <f>ABS(Table_7[[#This Row],[列1]]-Table_7[[#This Row],[Listing Price (USD)]])/Table_7[[#This Row],[Listing Price (USD)]]</f>
        <v>0.21351268840268897</v>
      </c>
      <c r="R1182" s="51">
        <f>(Table_7[[#This Row],[列2]]+Q2149)/2</f>
        <v>0.34626042193091305</v>
      </c>
      <c r="S1182" s="71"/>
    </row>
    <row r="1183" spans="1:19" hidden="1" x14ac:dyDescent="0.45">
      <c r="A1183" s="1" t="s">
        <v>21</v>
      </c>
      <c r="B1183" s="3" t="s">
        <v>347</v>
      </c>
      <c r="C1183" s="19">
        <v>49</v>
      </c>
      <c r="D1183" s="3" t="s">
        <v>461</v>
      </c>
      <c r="E1183" s="2" t="s">
        <v>472</v>
      </c>
      <c r="F1183" s="55">
        <v>184900</v>
      </c>
      <c r="G1183" s="15">
        <v>2006</v>
      </c>
      <c r="H1183" s="45">
        <v>4.67</v>
      </c>
      <c r="I1183" s="45">
        <v>1.86</v>
      </c>
      <c r="J1183" s="45">
        <v>12600</v>
      </c>
      <c r="K1183" s="46">
        <v>1254.9631010000001</v>
      </c>
      <c r="L1183" s="45">
        <v>299</v>
      </c>
      <c r="M1183" s="27">
        <v>9.6995000000000005</v>
      </c>
      <c r="N1183" s="27">
        <v>16666</v>
      </c>
      <c r="O1183" s="27">
        <v>1943.0922165047868</v>
      </c>
      <c r="P1183" s="51">
        <f t="shared" si="18"/>
        <v>185896.01399999781</v>
      </c>
      <c r="Q1183" s="51">
        <f>ABS(Table_7[[#This Row],[列1]]-Table_7[[#This Row],[Listing Price (USD)]])/Table_7[[#This Row],[Listing Price (USD)]]</f>
        <v>5.3867712276788144E-3</v>
      </c>
      <c r="R1183" s="51">
        <f>(Table_7[[#This Row],[列2]]+Q2150)/2</f>
        <v>0.24426192965769553</v>
      </c>
      <c r="S1183" s="71"/>
    </row>
    <row r="1184" spans="1:19" hidden="1" x14ac:dyDescent="0.45">
      <c r="A1184" s="1" t="s">
        <v>21</v>
      </c>
      <c r="B1184" s="3" t="s">
        <v>347</v>
      </c>
      <c r="C1184" s="19">
        <v>49</v>
      </c>
      <c r="D1184" s="3" t="s">
        <v>461</v>
      </c>
      <c r="E1184" s="2" t="s">
        <v>345</v>
      </c>
      <c r="F1184" s="55">
        <v>285000</v>
      </c>
      <c r="G1184" s="15">
        <v>2008</v>
      </c>
      <c r="H1184" s="45">
        <v>4.67</v>
      </c>
      <c r="I1184" s="45">
        <v>1.86</v>
      </c>
      <c r="J1184" s="45">
        <v>12600</v>
      </c>
      <c r="K1184" s="46">
        <v>1254.9631010000001</v>
      </c>
      <c r="L1184" s="45">
        <v>299</v>
      </c>
      <c r="M1184" s="27">
        <v>78.844702329078544</v>
      </c>
      <c r="N1184" s="27">
        <v>433.3</v>
      </c>
      <c r="O1184" s="27">
        <v>1104.9060167832522</v>
      </c>
      <c r="P1184" s="51">
        <f t="shared" si="18"/>
        <v>181663.52879999502</v>
      </c>
      <c r="Q1184" s="51">
        <f>ABS(Table_7[[#This Row],[列1]]-Table_7[[#This Row],[Listing Price (USD)]])/Table_7[[#This Row],[Listing Price (USD)]]</f>
        <v>0.36258410947370168</v>
      </c>
      <c r="R1184" s="51">
        <f>(Table_7[[#This Row],[列2]]+Q2151)/2</f>
        <v>0.1847849595212773</v>
      </c>
      <c r="S1184" s="71"/>
    </row>
    <row r="1185" spans="1:19" hidden="1" x14ac:dyDescent="0.45">
      <c r="A1185" s="1" t="s">
        <v>348</v>
      </c>
      <c r="B1185" s="3" t="s">
        <v>347</v>
      </c>
      <c r="C1185" s="19">
        <v>49</v>
      </c>
      <c r="D1185" s="3" t="s">
        <v>461</v>
      </c>
      <c r="E1185" s="2" t="s">
        <v>447</v>
      </c>
      <c r="F1185" s="55">
        <v>200498</v>
      </c>
      <c r="G1185" s="15">
        <v>2007</v>
      </c>
      <c r="H1185" s="45">
        <v>4.67</v>
      </c>
      <c r="I1185" s="45">
        <v>1.86</v>
      </c>
      <c r="J1185" s="45">
        <v>12600</v>
      </c>
      <c r="K1185" s="46">
        <v>1254.9631010000001</v>
      </c>
      <c r="L1185" s="45">
        <v>299</v>
      </c>
      <c r="M1185" s="27">
        <v>96.621481289487278</v>
      </c>
      <c r="N1185" s="27">
        <v>16666</v>
      </c>
      <c r="O1185" s="27">
        <v>521.5798800343282</v>
      </c>
      <c r="P1185" s="51">
        <f t="shared" si="18"/>
        <v>198843.71699999942</v>
      </c>
      <c r="Q1185" s="51">
        <f>ABS(Table_7[[#This Row],[列1]]-Table_7[[#This Row],[Listing Price (USD)]])/Table_7[[#This Row],[Listing Price (USD)]]</f>
        <v>8.2508703328740326E-3</v>
      </c>
      <c r="R1185" s="51">
        <f>(Table_7[[#This Row],[列2]]+Q2152)/2</f>
        <v>0.19616992521314711</v>
      </c>
      <c r="S1185" s="71"/>
    </row>
    <row r="1186" spans="1:19" hidden="1" x14ac:dyDescent="0.45">
      <c r="A1186" s="1" t="s">
        <v>59</v>
      </c>
      <c r="B1186" s="3" t="s">
        <v>310</v>
      </c>
      <c r="C1186" s="19">
        <v>39</v>
      </c>
      <c r="D1186" s="3" t="s">
        <v>461</v>
      </c>
      <c r="E1186" s="2" t="s">
        <v>462</v>
      </c>
      <c r="F1186" s="55">
        <v>99000</v>
      </c>
      <c r="G1186" s="15">
        <v>2005</v>
      </c>
      <c r="H1186" s="46">
        <v>13.12</v>
      </c>
      <c r="I1186" s="45">
        <v>6.2319999999999993</v>
      </c>
      <c r="J1186" s="45">
        <v>7095</v>
      </c>
      <c r="K1186" s="46">
        <v>639.38159999999993</v>
      </c>
      <c r="L1186" s="45">
        <v>220</v>
      </c>
      <c r="M1186" s="27">
        <v>1090.5153897494101</v>
      </c>
      <c r="N1186" s="27">
        <v>6371.4</v>
      </c>
      <c r="O1186" s="27">
        <v>1782.16</v>
      </c>
      <c r="P1186" s="51">
        <f t="shared" si="18"/>
        <v>28663.338399998102</v>
      </c>
      <c r="Q1186" s="51">
        <f>ABS(Table_7[[#This Row],[列1]]-Table_7[[#This Row],[Listing Price (USD)]])/Table_7[[#This Row],[Listing Price (USD)]]</f>
        <v>0.71047132929294843</v>
      </c>
      <c r="R1186" s="51">
        <f>(Q1186+Q1187+Q1188+Q1189+Q1190+Q1191+Q1192+Q1193+Q1194+Q1195+Q1196+Q1197+Q1198+Q1199+Q1200+Q1201+Q1202+Q1203+Q1203+Q1205+Q1206+Q1207+Q1208+Q1209+Q1210)/25</f>
        <v>0.26213764716930643</v>
      </c>
      <c r="S1186" s="71"/>
    </row>
    <row r="1187" spans="1:19" hidden="1" x14ac:dyDescent="0.45">
      <c r="A1187" s="1" t="s">
        <v>59</v>
      </c>
      <c r="B1187" s="3" t="s">
        <v>310</v>
      </c>
      <c r="C1187" s="19">
        <v>39</v>
      </c>
      <c r="D1187" s="3" t="s">
        <v>459</v>
      </c>
      <c r="E1187" s="2" t="s">
        <v>464</v>
      </c>
      <c r="F1187" s="55">
        <v>149000</v>
      </c>
      <c r="G1187" s="15">
        <v>2006</v>
      </c>
      <c r="H1187" s="46">
        <v>13.12</v>
      </c>
      <c r="I1187" s="45">
        <v>6.2319999999999993</v>
      </c>
      <c r="J1187" s="45">
        <v>7095</v>
      </c>
      <c r="K1187" s="46">
        <v>639.38159999999993</v>
      </c>
      <c r="L1187" s="45">
        <v>220</v>
      </c>
      <c r="M1187" s="27">
        <v>3020.1734000000001</v>
      </c>
      <c r="N1187" s="27">
        <v>46802</v>
      </c>
      <c r="O1187" s="27">
        <v>122950</v>
      </c>
      <c r="P1187" s="51">
        <f t="shared" si="18"/>
        <v>116650.23499999494</v>
      </c>
      <c r="Q1187" s="51">
        <f>ABS(Table_7[[#This Row],[列1]]-Table_7[[#This Row],[Listing Price (USD)]])/Table_7[[#This Row],[Listing Price (USD)]]</f>
        <v>0.21711251677855747</v>
      </c>
      <c r="R1187" s="51">
        <f>(Q1186+Q1187+Q1188+Q1189+Q1190+Q1191+Q1192+Q1193+Q1194+Q1195+Q1196+Q1197+Q1198+Q1199+Q1200+Q1201+Q1202+Q1203+Q1203+Q1205+Q1206+Q1207+Q1208+Q1209+Q1210)/25</f>
        <v>0.26213764716930643</v>
      </c>
      <c r="S1187" s="71"/>
    </row>
    <row r="1188" spans="1:19" hidden="1" x14ac:dyDescent="0.45">
      <c r="A1188" s="1" t="s">
        <v>59</v>
      </c>
      <c r="B1188" s="3" t="s">
        <v>310</v>
      </c>
      <c r="C1188" s="19">
        <v>39</v>
      </c>
      <c r="D1188" s="3" t="s">
        <v>459</v>
      </c>
      <c r="E1188" s="2" t="s">
        <v>319</v>
      </c>
      <c r="F1188" s="55">
        <v>72900</v>
      </c>
      <c r="G1188" s="15">
        <v>2005</v>
      </c>
      <c r="H1188" s="46">
        <v>13.12</v>
      </c>
      <c r="I1188" s="45">
        <v>6.2319999999999993</v>
      </c>
      <c r="J1188" s="45">
        <v>7095</v>
      </c>
      <c r="K1188" s="46">
        <v>639.38159999999993</v>
      </c>
      <c r="L1188" s="45">
        <v>220</v>
      </c>
      <c r="M1188" s="27">
        <v>1116.7267999999999</v>
      </c>
      <c r="N1188" s="27">
        <v>44269</v>
      </c>
      <c r="O1188" s="27">
        <v>61343.7</v>
      </c>
      <c r="P1188" s="51">
        <f t="shared" si="18"/>
        <v>99001.28399999738</v>
      </c>
      <c r="Q1188" s="51">
        <f>ABS(Table_7[[#This Row],[列1]]-Table_7[[#This Row],[Listing Price (USD)]])/Table_7[[#This Row],[Listing Price (USD)]]</f>
        <v>0.35804230452671304</v>
      </c>
      <c r="R1188" s="51">
        <f>(Q1186+Q1187+Q1188+Q1189+Q1190+Q1191+Q1192+Q1193+Q1194+Q1195+Q1196+Q1197+Q1198+Q1199+Q1200+Q1201+Q1202+Q1203+Q1203+Q1205+Q1206+Q1207+Q1208+Q1209+Q1210)/25</f>
        <v>0.26213764716930643</v>
      </c>
      <c r="S1188" s="71"/>
    </row>
    <row r="1189" spans="1:19" hidden="1" x14ac:dyDescent="0.45">
      <c r="A1189" s="1" t="s">
        <v>59</v>
      </c>
      <c r="B1189" s="3" t="s">
        <v>310</v>
      </c>
      <c r="C1189" s="19">
        <v>39</v>
      </c>
      <c r="D1189" s="3" t="s">
        <v>459</v>
      </c>
      <c r="E1189" s="2" t="s">
        <v>483</v>
      </c>
      <c r="F1189" s="55">
        <v>99000</v>
      </c>
      <c r="G1189" s="15">
        <v>2006</v>
      </c>
      <c r="H1189" s="46">
        <v>13.12</v>
      </c>
      <c r="I1189" s="45">
        <v>6.2319999999999993</v>
      </c>
      <c r="J1189" s="45">
        <v>7095</v>
      </c>
      <c r="K1189" s="46">
        <v>639.38159999999993</v>
      </c>
      <c r="L1189" s="45">
        <v>220</v>
      </c>
      <c r="M1189" s="27">
        <v>598.91589999999997</v>
      </c>
      <c r="N1189" s="27">
        <v>38979</v>
      </c>
      <c r="O1189" s="27">
        <v>20630.52</v>
      </c>
      <c r="P1189" s="51">
        <f t="shared" si="18"/>
        <v>102130.7469999969</v>
      </c>
      <c r="Q1189" s="51">
        <f>ABS(Table_7[[#This Row],[列1]]-Table_7[[#This Row],[Listing Price (USD)]])/Table_7[[#This Row],[Listing Price (USD)]]</f>
        <v>3.1623707070675793E-2</v>
      </c>
      <c r="R1189" s="51">
        <f>(Q1186+Q1187+Q1188+Q1189+Q1190+Q1191+Q1192+Q1193+Q1194+Q1195+Q1196+Q1197+Q1198+Q1199+Q1200+Q1201+Q1202+Q1203+Q1203+Q1205+Q1206+Q1207+Q1208+Q1209+Q1210)/25</f>
        <v>0.26213764716930643</v>
      </c>
      <c r="S1189" s="71"/>
    </row>
    <row r="1190" spans="1:19" hidden="1" x14ac:dyDescent="0.45">
      <c r="A1190" s="1" t="s">
        <v>59</v>
      </c>
      <c r="B1190" s="2" t="s">
        <v>62</v>
      </c>
      <c r="C1190" s="19">
        <v>39</v>
      </c>
      <c r="D1190" s="3" t="s">
        <v>460</v>
      </c>
      <c r="E1190" s="2" t="s">
        <v>46</v>
      </c>
      <c r="F1190" s="55">
        <v>74115</v>
      </c>
      <c r="G1190" s="15">
        <v>2006</v>
      </c>
      <c r="H1190" s="46">
        <v>13.12</v>
      </c>
      <c r="I1190" s="45">
        <v>6.2319999999999993</v>
      </c>
      <c r="J1190" s="45">
        <v>7095</v>
      </c>
      <c r="K1190" s="46">
        <v>639.38159999999993</v>
      </c>
      <c r="L1190" s="45">
        <v>220</v>
      </c>
      <c r="M1190" s="27">
        <v>57.472012426685268</v>
      </c>
      <c r="N1190" s="27">
        <v>11544.2</v>
      </c>
      <c r="O1190" s="27">
        <v>7827.84</v>
      </c>
      <c r="P1190" s="51">
        <f t="shared" si="18"/>
        <v>51211.758199996504</v>
      </c>
      <c r="Q1190" s="51">
        <f>ABS(Table_7[[#This Row],[列1]]-Table_7[[#This Row],[Listing Price (USD)]])/Table_7[[#This Row],[Listing Price (USD)]]</f>
        <v>0.30902302907648244</v>
      </c>
      <c r="R1190" s="51">
        <f>(Q1186+Q1187+Q1188+Q1189+Q1190+Q1191+Q1192+Q1193+Q1194+Q1195+Q1196+Q1197+Q1198+Q1199+Q1200+Q1201+Q1202+Q1203+Q1203+Q1205+Q1206+Q1207+Q1208+Q1209+Q1210)/25</f>
        <v>0.26213764716930643</v>
      </c>
      <c r="S1190" s="71"/>
    </row>
    <row r="1191" spans="1:19" hidden="1" x14ac:dyDescent="0.45">
      <c r="A1191" s="1" t="s">
        <v>59</v>
      </c>
      <c r="B1191" s="2" t="s">
        <v>62</v>
      </c>
      <c r="C1191" s="19">
        <v>39</v>
      </c>
      <c r="D1191" s="3" t="s">
        <v>460</v>
      </c>
      <c r="E1191" s="2" t="s">
        <v>46</v>
      </c>
      <c r="F1191" s="55">
        <v>72639</v>
      </c>
      <c r="G1191" s="15">
        <v>2006</v>
      </c>
      <c r="H1191" s="46">
        <v>13.12</v>
      </c>
      <c r="I1191" s="45">
        <v>6.2319999999999993</v>
      </c>
      <c r="J1191" s="45">
        <v>7095</v>
      </c>
      <c r="K1191" s="46">
        <v>639.38159999999993</v>
      </c>
      <c r="L1191" s="45">
        <v>220</v>
      </c>
      <c r="M1191" s="27">
        <v>57.472012426685268</v>
      </c>
      <c r="N1191" s="27">
        <v>11544.2</v>
      </c>
      <c r="O1191" s="27">
        <v>7827.84</v>
      </c>
      <c r="P1191" s="51">
        <f t="shared" si="18"/>
        <v>51211.758199996504</v>
      </c>
      <c r="Q1191" s="51">
        <f>ABS(Table_7[[#This Row],[列1]]-Table_7[[#This Row],[Listing Price (USD)]])/Table_7[[#This Row],[Listing Price (USD)]]</f>
        <v>0.29498260989280545</v>
      </c>
      <c r="R1191" s="51">
        <f>(Q1186+Q1187+Q1188+Q1189+Q1190+Q1191+Q1192+Q1193+Q1194+Q1195+Q1196+Q1197+Q1198+Q1199+Q1200+Q1201+Q1202+Q1203+Q1203+Q1205+Q1206+Q1207+Q1208+Q1209+Q1210)/25</f>
        <v>0.26213764716930643</v>
      </c>
      <c r="S1191" s="71"/>
    </row>
    <row r="1192" spans="1:19" hidden="1" x14ac:dyDescent="0.45">
      <c r="A1192" s="1" t="s">
        <v>59</v>
      </c>
      <c r="B1192" s="2" t="s">
        <v>62</v>
      </c>
      <c r="C1192" s="19">
        <v>39</v>
      </c>
      <c r="D1192" s="3" t="s">
        <v>460</v>
      </c>
      <c r="E1192" s="2" t="s">
        <v>46</v>
      </c>
      <c r="F1192" s="55">
        <v>78955</v>
      </c>
      <c r="G1192" s="15">
        <v>2007</v>
      </c>
      <c r="H1192" s="46">
        <v>13.12</v>
      </c>
      <c r="I1192" s="45">
        <v>6.2319999999999993</v>
      </c>
      <c r="J1192" s="45">
        <v>7095</v>
      </c>
      <c r="K1192" s="46">
        <v>639.38159999999993</v>
      </c>
      <c r="L1192" s="45">
        <v>220</v>
      </c>
      <c r="M1192" s="27">
        <v>57.472012426685268</v>
      </c>
      <c r="N1192" s="27">
        <v>11544.2</v>
      </c>
      <c r="O1192" s="27">
        <v>7827.84</v>
      </c>
      <c r="P1192" s="51">
        <f t="shared" si="18"/>
        <v>64159.461199998113</v>
      </c>
      <c r="Q1192" s="51">
        <f>ABS(Table_7[[#This Row],[列1]]-Table_7[[#This Row],[Listing Price (USD)]])/Table_7[[#This Row],[Listing Price (USD)]]</f>
        <v>0.18739204356914554</v>
      </c>
      <c r="R1192" s="51">
        <f>(Q1186+Q1187+Q1188+Q1189+Q1190+Q1191+Q1192+Q1193+Q1194+Q1195+Q1196+Q1197+Q1198+Q1199+Q1200+Q1201+Q1202+Q1203+Q1203+Q1205+Q1206+Q1207+Q1208+Q1209+Q1210)/25</f>
        <v>0.26213764716930643</v>
      </c>
      <c r="S1192" s="71"/>
    </row>
    <row r="1193" spans="1:19" hidden="1" x14ac:dyDescent="0.45">
      <c r="A1193" s="1" t="s">
        <v>59</v>
      </c>
      <c r="B1193" s="2" t="s">
        <v>62</v>
      </c>
      <c r="C1193" s="19">
        <v>39</v>
      </c>
      <c r="D1193" s="3" t="s">
        <v>460</v>
      </c>
      <c r="E1193" s="2" t="s">
        <v>46</v>
      </c>
      <c r="F1193" s="55">
        <v>72639</v>
      </c>
      <c r="G1193" s="15">
        <v>2007</v>
      </c>
      <c r="H1193" s="46">
        <v>13.12</v>
      </c>
      <c r="I1193" s="45">
        <v>6.2319999999999993</v>
      </c>
      <c r="J1193" s="45">
        <v>7095</v>
      </c>
      <c r="K1193" s="46">
        <v>639.38159999999993</v>
      </c>
      <c r="L1193" s="45">
        <v>220</v>
      </c>
      <c r="M1193" s="27">
        <v>57.472012426685268</v>
      </c>
      <c r="N1193" s="27">
        <v>11544.2</v>
      </c>
      <c r="O1193" s="27">
        <v>7827.84</v>
      </c>
      <c r="P1193" s="51">
        <f t="shared" si="18"/>
        <v>64159.461199998113</v>
      </c>
      <c r="Q1193" s="51">
        <f>ABS(Table_7[[#This Row],[列1]]-Table_7[[#This Row],[Listing Price (USD)]])/Table_7[[#This Row],[Listing Price (USD)]]</f>
        <v>0.11673534602626531</v>
      </c>
      <c r="R1193" s="51">
        <f>(Q1186+Q1187+Q1188+Q1189+Q1190+Q1191+Q1192+Q1193+Q1194+Q1195+Q1196+Q1197+Q1198+Q1199+Q1200+Q1201+Q1202+Q1203+Q1203+Q1205+Q1206+Q1207+Q1208+Q1209+Q1210)/25</f>
        <v>0.26213764716930643</v>
      </c>
      <c r="S1193" s="71"/>
    </row>
    <row r="1194" spans="1:19" hidden="1" x14ac:dyDescent="0.45">
      <c r="A1194" s="1" t="s">
        <v>59</v>
      </c>
      <c r="B1194" s="2" t="s">
        <v>62</v>
      </c>
      <c r="C1194" s="19">
        <v>39</v>
      </c>
      <c r="D1194" s="3" t="s">
        <v>460</v>
      </c>
      <c r="E1194" s="2" t="s">
        <v>46</v>
      </c>
      <c r="F1194" s="55">
        <v>66808</v>
      </c>
      <c r="G1194" s="15">
        <v>2007</v>
      </c>
      <c r="H1194" s="46">
        <v>13.12</v>
      </c>
      <c r="I1194" s="45">
        <v>6.2319999999999993</v>
      </c>
      <c r="J1194" s="45">
        <v>7095</v>
      </c>
      <c r="K1194" s="46">
        <v>639.38159999999993</v>
      </c>
      <c r="L1194" s="45">
        <v>220</v>
      </c>
      <c r="M1194" s="27">
        <v>57.472012426685268</v>
      </c>
      <c r="N1194" s="27">
        <v>11544.2</v>
      </c>
      <c r="O1194" s="27">
        <v>7827.84</v>
      </c>
      <c r="P1194" s="51">
        <f t="shared" si="18"/>
        <v>64159.461199998113</v>
      </c>
      <c r="Q1194" s="51">
        <f>ABS(Table_7[[#This Row],[列1]]-Table_7[[#This Row],[Listing Price (USD)]])/Table_7[[#This Row],[Listing Price (USD)]]</f>
        <v>3.9644036642346524E-2</v>
      </c>
      <c r="R1194" s="51">
        <f>(Q1186+Q1187+Q1188+Q1189+Q1190+Q1191+Q1192+Q1193+Q1194+Q1195+Q1196+Q1197+Q1198+Q1199+Q1200+Q1201+Q1202+Q1203+Q1203+Q1205+Q1206+Q1207+Q1208+Q1209+Q1210)/25</f>
        <v>0.26213764716930643</v>
      </c>
      <c r="S1194" s="71"/>
    </row>
    <row r="1195" spans="1:19" hidden="1" x14ac:dyDescent="0.45">
      <c r="A1195" s="1" t="s">
        <v>59</v>
      </c>
      <c r="B1195" s="2" t="s">
        <v>62</v>
      </c>
      <c r="C1195" s="19">
        <v>39</v>
      </c>
      <c r="D1195" s="3" t="s">
        <v>460</v>
      </c>
      <c r="E1195" s="2" t="s">
        <v>3</v>
      </c>
      <c r="F1195" s="55">
        <v>87458</v>
      </c>
      <c r="G1195" s="15">
        <v>2007</v>
      </c>
      <c r="H1195" s="46">
        <v>13.12</v>
      </c>
      <c r="I1195" s="45">
        <v>6.2319999999999993</v>
      </c>
      <c r="J1195" s="45">
        <v>7095</v>
      </c>
      <c r="K1195" s="46">
        <v>639.38159999999993</v>
      </c>
      <c r="L1195" s="45">
        <v>220</v>
      </c>
      <c r="M1195" s="27">
        <v>2639.0087016482562</v>
      </c>
      <c r="N1195" s="27">
        <v>30468.7</v>
      </c>
      <c r="O1195" s="27">
        <v>62827.83</v>
      </c>
      <c r="P1195" s="51">
        <f t="shared" si="18"/>
        <v>99283.333199999484</v>
      </c>
      <c r="Q1195" s="51">
        <f>ABS(Table_7[[#This Row],[列1]]-Table_7[[#This Row],[Listing Price (USD)]])/Table_7[[#This Row],[Listing Price (USD)]]</f>
        <v>0.13521156669486478</v>
      </c>
      <c r="R1195" s="51">
        <f>(Q1186+Q1187+Q1188+Q1189+Q1190+Q1191+Q1192+Q1193+Q1194+Q1195+Q1196+Q1197+Q1198+Q1199+Q1200+Q1201+Q1202+Q1203+Q1203+Q1205+Q1206+Q1207+Q1208+Q1209+Q1210)/25</f>
        <v>0.26213764716930643</v>
      </c>
      <c r="S1195" s="71"/>
    </row>
    <row r="1196" spans="1:19" hidden="1" x14ac:dyDescent="0.45">
      <c r="A1196" s="1" t="s">
        <v>59</v>
      </c>
      <c r="B1196" s="2" t="s">
        <v>62</v>
      </c>
      <c r="C1196" s="19">
        <v>39</v>
      </c>
      <c r="D1196" s="3" t="s">
        <v>460</v>
      </c>
      <c r="E1196" s="2" t="s">
        <v>25</v>
      </c>
      <c r="F1196" s="55">
        <v>78975</v>
      </c>
      <c r="G1196" s="15">
        <v>2005</v>
      </c>
      <c r="H1196" s="46">
        <v>13.12</v>
      </c>
      <c r="I1196" s="45">
        <v>6.2319999999999993</v>
      </c>
      <c r="J1196" s="45">
        <v>7095</v>
      </c>
      <c r="K1196" s="46">
        <v>639.38159999999993</v>
      </c>
      <c r="L1196" s="45">
        <v>220</v>
      </c>
      <c r="M1196" s="27">
        <v>188.92599593680674</v>
      </c>
      <c r="N1196" s="27">
        <v>16779.7</v>
      </c>
      <c r="O1196" s="27">
        <v>1073.48</v>
      </c>
      <c r="P1196" s="51">
        <f t="shared" si="18"/>
        <v>47981.143199998143</v>
      </c>
      <c r="Q1196" s="51">
        <f>ABS(Table_7[[#This Row],[列1]]-Table_7[[#This Row],[Listing Price (USD)]])/Table_7[[#This Row],[Listing Price (USD)]]</f>
        <v>0.39245149477685159</v>
      </c>
      <c r="R1196" s="51">
        <f>(Q1186+Q1187+Q1188+Q1189+Q1190+Q1191+Q1192+Q1193+Q1194+Q1195+Q1196+Q1197+Q1198+Q1199+Q1200+Q1201+Q1202+Q1203+Q1203+Q1205+Q1206+Q1207+Q1208+Q1209+Q1210)/25</f>
        <v>0.26213764716930643</v>
      </c>
      <c r="S1196" s="71"/>
    </row>
    <row r="1197" spans="1:19" hidden="1" x14ac:dyDescent="0.45">
      <c r="A1197" s="1" t="s">
        <v>59</v>
      </c>
      <c r="B1197" s="2" t="s">
        <v>62</v>
      </c>
      <c r="C1197" s="19">
        <v>39</v>
      </c>
      <c r="D1197" s="3" t="s">
        <v>460</v>
      </c>
      <c r="E1197" s="2" t="s">
        <v>25</v>
      </c>
      <c r="F1197" s="55">
        <v>71667</v>
      </c>
      <c r="G1197" s="15">
        <v>2006</v>
      </c>
      <c r="H1197" s="46">
        <v>13.12</v>
      </c>
      <c r="I1197" s="45">
        <v>6.2319999999999993</v>
      </c>
      <c r="J1197" s="45">
        <v>7095</v>
      </c>
      <c r="K1197" s="46">
        <v>639.38159999999993</v>
      </c>
      <c r="L1197" s="45">
        <v>220</v>
      </c>
      <c r="M1197" s="27">
        <v>188.92599593680674</v>
      </c>
      <c r="N1197" s="27">
        <v>16779.7</v>
      </c>
      <c r="O1197" s="27">
        <v>1073.48</v>
      </c>
      <c r="P1197" s="51">
        <f t="shared" si="18"/>
        <v>60928.846199996027</v>
      </c>
      <c r="Q1197" s="51">
        <f>ABS(Table_7[[#This Row],[列1]]-Table_7[[#This Row],[Listing Price (USD)]])/Table_7[[#This Row],[Listing Price (USD)]]</f>
        <v>0.14983400728374249</v>
      </c>
      <c r="R1197" s="51">
        <f>(Q1186+Q1187+Q1188+Q1189+Q1190+Q1191+Q1192+Q1193+Q1194+Q1195+Q1196+Q1197+Q1198+Q1199+Q1200+Q1201+Q1202+Q1203+Q1203+Q1205+Q1206+Q1207+Q1208+Q1209+Q1210)/25</f>
        <v>0.26213764716930643</v>
      </c>
      <c r="S1197" s="71"/>
    </row>
    <row r="1198" spans="1:19" hidden="1" x14ac:dyDescent="0.45">
      <c r="A1198" s="1" t="s">
        <v>59</v>
      </c>
      <c r="B1198" s="2" t="s">
        <v>62</v>
      </c>
      <c r="C1198" s="19">
        <v>39</v>
      </c>
      <c r="D1198" s="3" t="s">
        <v>460</v>
      </c>
      <c r="E1198" s="2" t="s">
        <v>25</v>
      </c>
      <c r="F1198" s="55">
        <v>70452</v>
      </c>
      <c r="G1198" s="15">
        <v>2007</v>
      </c>
      <c r="H1198" s="46">
        <v>13.12</v>
      </c>
      <c r="I1198" s="45">
        <v>6.2319999999999993</v>
      </c>
      <c r="J1198" s="45">
        <v>7095</v>
      </c>
      <c r="K1198" s="46">
        <v>639.38159999999993</v>
      </c>
      <c r="L1198" s="45">
        <v>220</v>
      </c>
      <c r="M1198" s="27">
        <v>188.92599593680674</v>
      </c>
      <c r="N1198" s="27">
        <v>16779.7</v>
      </c>
      <c r="O1198" s="27">
        <v>1073.48</v>
      </c>
      <c r="P1198" s="51">
        <f t="shared" si="18"/>
        <v>73876.549199997637</v>
      </c>
      <c r="Q1198" s="51">
        <f>ABS(Table_7[[#This Row],[列1]]-Table_7[[#This Row],[Listing Price (USD)]])/Table_7[[#This Row],[Listing Price (USD)]]</f>
        <v>4.8608260943587646E-2</v>
      </c>
      <c r="R1198" s="51">
        <f>(Q1186+Q1187+Q1188+Q1189+Q1190+Q1191+Q1192+Q1193+Q1194+Q1195+Q1196+Q1197+Q1198+Q1199+Q1200+Q1201+Q1202+Q1203+Q1203+Q1205+Q1206+Q1207+Q1208+Q1209+Q1210)/25</f>
        <v>0.26213764716930643</v>
      </c>
      <c r="S1198" s="71"/>
    </row>
    <row r="1199" spans="1:19" hidden="1" x14ac:dyDescent="0.45">
      <c r="A1199" s="1" t="s">
        <v>59</v>
      </c>
      <c r="B1199" s="2" t="s">
        <v>62</v>
      </c>
      <c r="C1199" s="19">
        <v>39</v>
      </c>
      <c r="D1199" s="3" t="s">
        <v>460</v>
      </c>
      <c r="E1199" s="2" t="s">
        <v>25</v>
      </c>
      <c r="F1199" s="55">
        <v>78955</v>
      </c>
      <c r="G1199" s="15">
        <v>2008</v>
      </c>
      <c r="H1199" s="46">
        <v>13.12</v>
      </c>
      <c r="I1199" s="45">
        <v>6.2319999999999993</v>
      </c>
      <c r="J1199" s="45">
        <v>7095</v>
      </c>
      <c r="K1199" s="46">
        <v>639.38159999999993</v>
      </c>
      <c r="L1199" s="45">
        <v>220</v>
      </c>
      <c r="M1199" s="27">
        <v>188.92599593680674</v>
      </c>
      <c r="N1199" s="27">
        <v>16779.7</v>
      </c>
      <c r="O1199" s="27">
        <v>1073.48</v>
      </c>
      <c r="P1199" s="51">
        <f t="shared" si="18"/>
        <v>86824.252199995521</v>
      </c>
      <c r="Q1199" s="51">
        <f>ABS(Table_7[[#This Row],[列1]]-Table_7[[#This Row],[Listing Price (USD)]])/Table_7[[#This Row],[Listing Price (USD)]]</f>
        <v>9.9667560002476355E-2</v>
      </c>
      <c r="R1199" s="51">
        <f>(Q1186+Q1187+Q1188+Q1189+Q1190+Q1191+Q1192+Q1193+Q1194+Q1195+Q1196+Q1197+Q1198+Q1199+Q1200+Q1201+Q1202+Q1203+Q1203+Q1205+Q1206+Q1207+Q1208+Q1209+Q1210)/25</f>
        <v>0.26213764716930643</v>
      </c>
      <c r="S1199" s="71"/>
    </row>
    <row r="1200" spans="1:19" hidden="1" x14ac:dyDescent="0.45">
      <c r="A1200" s="1" t="s">
        <v>59</v>
      </c>
      <c r="B1200" s="2" t="s">
        <v>62</v>
      </c>
      <c r="C1200" s="19">
        <v>39</v>
      </c>
      <c r="D1200" s="3" t="s">
        <v>460</v>
      </c>
      <c r="E1200" s="2" t="s">
        <v>35</v>
      </c>
      <c r="F1200" s="55">
        <v>103275</v>
      </c>
      <c r="G1200" s="15">
        <v>2005</v>
      </c>
      <c r="H1200" s="46">
        <v>13.12</v>
      </c>
      <c r="I1200" s="45">
        <v>6.2319999999999993</v>
      </c>
      <c r="J1200" s="45">
        <v>7095</v>
      </c>
      <c r="K1200" s="46">
        <v>639.38159999999993</v>
      </c>
      <c r="L1200" s="45">
        <v>220</v>
      </c>
      <c r="M1200" s="27">
        <v>1896.7553015181375</v>
      </c>
      <c r="N1200" s="27">
        <v>24592.6</v>
      </c>
      <c r="O1200" s="27">
        <v>42421.33</v>
      </c>
      <c r="P1200" s="51">
        <f t="shared" si="18"/>
        <v>62481.885599999878</v>
      </c>
      <c r="Q1200" s="51">
        <f>ABS(Table_7[[#This Row],[列1]]-Table_7[[#This Row],[Listing Price (USD)]])/Table_7[[#This Row],[Listing Price (USD)]]</f>
        <v>0.39499505591866496</v>
      </c>
      <c r="R1200" s="51">
        <f>(Q1186+Q1187+Q1188+Q1189+Q1190+Q1191+Q1192+Q1193+Q1194+Q1195+Q1196+Q1197+Q1198+Q1199+Q1200+Q1201+Q1202+Q1203+Q1203+Q1205+Q1206+Q1207+Q1208+Q1209+Q1210)/25</f>
        <v>0.26213764716930643</v>
      </c>
      <c r="S1200" s="71"/>
    </row>
    <row r="1201" spans="1:19" hidden="1" x14ac:dyDescent="0.45">
      <c r="A1201" s="1" t="s">
        <v>59</v>
      </c>
      <c r="B1201" s="2" t="s">
        <v>62</v>
      </c>
      <c r="C1201" s="19">
        <v>39</v>
      </c>
      <c r="D1201" s="3" t="s">
        <v>460</v>
      </c>
      <c r="E1201" s="2" t="s">
        <v>35</v>
      </c>
      <c r="F1201" s="55">
        <v>82620</v>
      </c>
      <c r="G1201" s="15">
        <v>2005</v>
      </c>
      <c r="H1201" s="46">
        <v>13.12</v>
      </c>
      <c r="I1201" s="45">
        <v>6.2319999999999993</v>
      </c>
      <c r="J1201" s="45">
        <v>7095</v>
      </c>
      <c r="K1201" s="46">
        <v>639.38159999999993</v>
      </c>
      <c r="L1201" s="45">
        <v>220</v>
      </c>
      <c r="M1201" s="27">
        <v>1896.7553015181375</v>
      </c>
      <c r="N1201" s="27">
        <v>24592.6</v>
      </c>
      <c r="O1201" s="27">
        <v>42421.33</v>
      </c>
      <c r="P1201" s="51">
        <f t="shared" si="18"/>
        <v>62481.885599999878</v>
      </c>
      <c r="Q1201" s="51">
        <f>ABS(Table_7[[#This Row],[列1]]-Table_7[[#This Row],[Listing Price (USD)]])/Table_7[[#This Row],[Listing Price (USD)]]</f>
        <v>0.24374381989833119</v>
      </c>
      <c r="R1201" s="51">
        <f>(Q1186+Q1187+Q1188+Q1189+Q1190+Q1191+Q1192+Q1193+Q1194+Q1195+Q1196+Q1197+Q1198+Q1199+Q1200+Q1201+Q1202+Q1203+Q1203+Q1205+Q1206+Q1207+Q1208+Q1209+Q1210)/25</f>
        <v>0.26213764716930643</v>
      </c>
      <c r="S1201" s="71"/>
    </row>
    <row r="1202" spans="1:19" hidden="1" x14ac:dyDescent="0.45">
      <c r="A1202" s="1" t="s">
        <v>59</v>
      </c>
      <c r="B1202" s="2" t="s">
        <v>62</v>
      </c>
      <c r="C1202" s="19">
        <v>39</v>
      </c>
      <c r="D1202" s="3" t="s">
        <v>460</v>
      </c>
      <c r="E1202" s="2" t="s">
        <v>239</v>
      </c>
      <c r="F1202" s="55">
        <v>101427</v>
      </c>
      <c r="G1202" s="15">
        <v>2005</v>
      </c>
      <c r="H1202" s="46">
        <v>13.12</v>
      </c>
      <c r="I1202" s="45">
        <v>6.2319999999999993</v>
      </c>
      <c r="J1202" s="45">
        <v>7095</v>
      </c>
      <c r="K1202" s="46">
        <v>639.38159999999993</v>
      </c>
      <c r="L1202" s="45">
        <v>220</v>
      </c>
      <c r="M1202" s="27">
        <v>229.03186052077729</v>
      </c>
      <c r="N1202" s="27">
        <v>18683.400000000001</v>
      </c>
      <c r="O1202" s="27">
        <v>3353.62</v>
      </c>
      <c r="P1202" s="51">
        <f t="shared" si="18"/>
        <v>51514.410399998727</v>
      </c>
      <c r="Q1202" s="51">
        <f>ABS(Table_7[[#This Row],[列1]]-Table_7[[#This Row],[Listing Price (USD)]])/Table_7[[#This Row],[Listing Price (USD)]]</f>
        <v>0.49210357794276943</v>
      </c>
      <c r="R1202" s="51">
        <f>(Q1186+Q1187+Q1188+Q1189+Q1190+Q1191+Q1192+Q1193+Q1194+Q1195+Q1196+Q1197+Q1198+Q1199+Q1200+Q1201+Q1202+Q1203+Q1203+Q1205+Q1206+Q1207+Q1208+Q1209+Q1210)/25</f>
        <v>0.26213764716930643</v>
      </c>
      <c r="S1202" s="71"/>
    </row>
    <row r="1203" spans="1:19" hidden="1" x14ac:dyDescent="0.45">
      <c r="A1203" s="1" t="s">
        <v>59</v>
      </c>
      <c r="B1203" s="2" t="s">
        <v>62</v>
      </c>
      <c r="C1203" s="19">
        <v>39</v>
      </c>
      <c r="D1203" s="3" t="s">
        <v>460</v>
      </c>
      <c r="E1203" s="2" t="s">
        <v>239</v>
      </c>
      <c r="F1203" s="55">
        <v>99630</v>
      </c>
      <c r="G1203" s="15">
        <v>2006</v>
      </c>
      <c r="H1203" s="46">
        <v>13.12</v>
      </c>
      <c r="I1203" s="45">
        <v>6.2319999999999993</v>
      </c>
      <c r="J1203" s="45">
        <v>7095</v>
      </c>
      <c r="K1203" s="46">
        <v>639.38159999999993</v>
      </c>
      <c r="L1203" s="45">
        <v>220</v>
      </c>
      <c r="M1203" s="27">
        <v>229.03186052077729</v>
      </c>
      <c r="N1203" s="27">
        <v>18683.400000000001</v>
      </c>
      <c r="O1203" s="27">
        <v>3353.62</v>
      </c>
      <c r="P1203" s="51">
        <f t="shared" si="18"/>
        <v>64462.113399996611</v>
      </c>
      <c r="Q1203" s="51">
        <f>ABS(Table_7[[#This Row],[列1]]-Table_7[[#This Row],[Listing Price (USD)]])/Table_7[[#This Row],[Listing Price (USD)]]</f>
        <v>0.35298491016765421</v>
      </c>
      <c r="R1203" s="51">
        <f>(Q1186+Q1187+Q1188+Q1189+Q1190+Q1191+Q1192+Q1193+Q1194+Q1195+Q1196+Q1197+Q1198+Q1199+Q1200+Q1201+Q1202+Q1203+Q1203+Q1205+Q1206+Q1207+Q1208+Q1209+Q1210)/25</f>
        <v>0.26213764716930643</v>
      </c>
      <c r="S1203" s="71"/>
    </row>
    <row r="1204" spans="1:19" hidden="1" x14ac:dyDescent="0.45">
      <c r="A1204" s="1" t="s">
        <v>59</v>
      </c>
      <c r="B1204" s="2" t="s">
        <v>62</v>
      </c>
      <c r="C1204" s="19">
        <v>39</v>
      </c>
      <c r="D1204" s="3" t="s">
        <v>460</v>
      </c>
      <c r="E1204" s="2" t="s">
        <v>15</v>
      </c>
      <c r="F1204" s="55">
        <v>108108</v>
      </c>
      <c r="G1204" s="15">
        <v>2005</v>
      </c>
      <c r="H1204" s="46">
        <v>13.12</v>
      </c>
      <c r="I1204" s="45">
        <v>6.2319999999999993</v>
      </c>
      <c r="J1204" s="45">
        <v>7095</v>
      </c>
      <c r="K1204" s="46">
        <v>639.38159999999993</v>
      </c>
      <c r="L1204" s="45">
        <v>220</v>
      </c>
      <c r="M1204" s="27">
        <v>1276.9626856482525</v>
      </c>
      <c r="N1204" s="27">
        <v>21333.9</v>
      </c>
      <c r="O1204" s="27">
        <v>4753.54</v>
      </c>
      <c r="P1204" s="51">
        <f t="shared" si="18"/>
        <v>56433.738400000337</v>
      </c>
      <c r="Q1204" s="51">
        <f>ABS(Table_7[[#This Row],[列1]]-Table_7[[#This Row],[Listing Price (USD)]])/Table_7[[#This Row],[Listing Price (USD)]]</f>
        <v>0.47798739778739469</v>
      </c>
      <c r="R1204" s="51">
        <f>(Q1186+Q1187+Q1188+Q1189+Q1190+Q1191+Q1192+Q1193+Q1194+Q1195+Q1196+Q1197+Q1198+Q1199+Q1200+Q1201+Q1202+Q1203+Q1203+Q1205+Q1206+Q1207+Q1208+Q1209+Q1210)/25</f>
        <v>0.26213764716930643</v>
      </c>
      <c r="S1204" s="71"/>
    </row>
    <row r="1205" spans="1:19" hidden="1" x14ac:dyDescent="0.45">
      <c r="A1205" s="1" t="s">
        <v>59</v>
      </c>
      <c r="B1205" s="2" t="s">
        <v>62</v>
      </c>
      <c r="C1205" s="19">
        <v>39</v>
      </c>
      <c r="D1205" s="3" t="s">
        <v>460</v>
      </c>
      <c r="E1205" s="2" t="s">
        <v>15</v>
      </c>
      <c r="F1205" s="55">
        <v>103249</v>
      </c>
      <c r="G1205" s="15">
        <v>2005</v>
      </c>
      <c r="H1205" s="46">
        <v>13.12</v>
      </c>
      <c r="I1205" s="45">
        <v>6.2319999999999993</v>
      </c>
      <c r="J1205" s="45">
        <v>7095</v>
      </c>
      <c r="K1205" s="46">
        <v>639.38159999999993</v>
      </c>
      <c r="L1205" s="45">
        <v>220</v>
      </c>
      <c r="M1205" s="27">
        <v>1276.9626856482525</v>
      </c>
      <c r="N1205" s="27">
        <v>21333.9</v>
      </c>
      <c r="O1205" s="27">
        <v>4753.54</v>
      </c>
      <c r="P1205" s="51">
        <f t="shared" si="18"/>
        <v>56433.738400000337</v>
      </c>
      <c r="Q1205" s="51">
        <f>ABS(Table_7[[#This Row],[列1]]-Table_7[[#This Row],[Listing Price (USD)]])/Table_7[[#This Row],[Listing Price (USD)]]</f>
        <v>0.45342096872608612</v>
      </c>
      <c r="R1205" s="51">
        <f>(Q1186+Q1187+Q1188+Q1189+Q1190+Q1191+Q1192+Q1193+Q1194+Q1195+Q1196+Q1197+Q1198+Q1199+Q1200+Q1201+Q1202+Q1203+Q1203+Q1205+Q1206+Q1207+Q1208+Q1209+Q1210)/25</f>
        <v>0.26213764716930643</v>
      </c>
      <c r="S1205" s="71"/>
    </row>
    <row r="1206" spans="1:19" hidden="1" x14ac:dyDescent="0.45">
      <c r="A1206" s="1" t="s">
        <v>59</v>
      </c>
      <c r="B1206" s="2" t="s">
        <v>62</v>
      </c>
      <c r="C1206" s="19">
        <v>39</v>
      </c>
      <c r="D1206" s="3" t="s">
        <v>460</v>
      </c>
      <c r="E1206" s="2" t="s">
        <v>15</v>
      </c>
      <c r="F1206" s="55">
        <v>94746</v>
      </c>
      <c r="G1206" s="15">
        <v>2007</v>
      </c>
      <c r="H1206" s="46">
        <v>13.12</v>
      </c>
      <c r="I1206" s="45">
        <v>6.2319999999999993</v>
      </c>
      <c r="J1206" s="45">
        <v>7095</v>
      </c>
      <c r="K1206" s="46">
        <v>639.38159999999993</v>
      </c>
      <c r="L1206" s="45">
        <v>220</v>
      </c>
      <c r="M1206" s="27">
        <v>1276.9626856482525</v>
      </c>
      <c r="N1206" s="27">
        <v>21333.9</v>
      </c>
      <c r="O1206" s="27">
        <v>4753.54</v>
      </c>
      <c r="P1206" s="51">
        <f t="shared" si="18"/>
        <v>82329.14439999983</v>
      </c>
      <c r="Q1206" s="51">
        <f>ABS(Table_7[[#This Row],[列1]]-Table_7[[#This Row],[Listing Price (USD)]])/Table_7[[#This Row],[Listing Price (USD)]]</f>
        <v>0.13105414054419362</v>
      </c>
      <c r="R1206" s="51">
        <f>(Q1186+Q1187+Q1188+Q1189+Q1190+Q1191+Q1192+Q1193+Q1194+Q1195+Q1196+Q1197+Q1198+Q1199+Q1200+Q1201+Q1202+Q1203+Q1203+Q1205+Q1206+Q1207+Q1208+Q1209+Q1210)/25</f>
        <v>0.26213764716930643</v>
      </c>
      <c r="S1206" s="71"/>
    </row>
    <row r="1207" spans="1:19" hidden="1" x14ac:dyDescent="0.45">
      <c r="A1207" s="1" t="s">
        <v>59</v>
      </c>
      <c r="B1207" s="2" t="s">
        <v>62</v>
      </c>
      <c r="C1207" s="19">
        <v>39</v>
      </c>
      <c r="D1207" s="3" t="s">
        <v>460</v>
      </c>
      <c r="E1207" s="2" t="s">
        <v>15</v>
      </c>
      <c r="F1207" s="55">
        <v>83814</v>
      </c>
      <c r="G1207" s="15">
        <v>2007</v>
      </c>
      <c r="H1207" s="46">
        <v>13.12</v>
      </c>
      <c r="I1207" s="45">
        <v>6.2319999999999993</v>
      </c>
      <c r="J1207" s="45">
        <v>7095</v>
      </c>
      <c r="K1207" s="46">
        <v>639.38159999999993</v>
      </c>
      <c r="L1207" s="45">
        <v>220</v>
      </c>
      <c r="M1207" s="27">
        <v>1276.9626856482525</v>
      </c>
      <c r="N1207" s="27">
        <v>21333.9</v>
      </c>
      <c r="O1207" s="27">
        <v>4753.54</v>
      </c>
      <c r="P1207" s="51">
        <f t="shared" si="18"/>
        <v>82329.14439999983</v>
      </c>
      <c r="Q1207" s="51">
        <f>ABS(Table_7[[#This Row],[列1]]-Table_7[[#This Row],[Listing Price (USD)]])/Table_7[[#This Row],[Listing Price (USD)]]</f>
        <v>1.7716080845684132E-2</v>
      </c>
      <c r="R1207" s="51">
        <f>(Q1186+Q1187+Q1188+Q1189+Q1190+Q1191+Q1192+Q1193+Q1194+Q1195+Q1196+Q1197+Q1198+Q1199+Q1200+Q1201+Q1202+Q1203+Q1203+Q1205+Q1206+Q1207+Q1208+Q1209+Q1210)/25</f>
        <v>0.26213764716930643</v>
      </c>
      <c r="S1207" s="71"/>
    </row>
    <row r="1208" spans="1:19" hidden="1" x14ac:dyDescent="0.45">
      <c r="A1208" s="1" t="s">
        <v>59</v>
      </c>
      <c r="B1208" s="2" t="s">
        <v>62</v>
      </c>
      <c r="C1208" s="19">
        <v>39</v>
      </c>
      <c r="D1208" s="3" t="s">
        <v>460</v>
      </c>
      <c r="E1208" s="2" t="s">
        <v>76</v>
      </c>
      <c r="F1208" s="55">
        <v>91102</v>
      </c>
      <c r="G1208" s="15">
        <v>2006</v>
      </c>
      <c r="H1208" s="46">
        <v>13.12</v>
      </c>
      <c r="I1208" s="45">
        <v>6.2319999999999993</v>
      </c>
      <c r="J1208" s="45">
        <v>7095</v>
      </c>
      <c r="K1208" s="46">
        <v>639.38159999999993</v>
      </c>
      <c r="L1208" s="45">
        <v>220</v>
      </c>
      <c r="M1208" s="27">
        <v>720.28936833319051</v>
      </c>
      <c r="N1208" s="27">
        <v>6140.9</v>
      </c>
      <c r="O1208" s="27">
        <v>2659.28</v>
      </c>
      <c r="P1208" s="51">
        <f t="shared" si="18"/>
        <v>41183.233399997654</v>
      </c>
      <c r="Q1208" s="51">
        <f>ABS(Table_7[[#This Row],[列1]]-Table_7[[#This Row],[Listing Price (USD)]])/Table_7[[#This Row],[Listing Price (USD)]]</f>
        <v>0.54794369607695048</v>
      </c>
      <c r="R1208" s="51">
        <f>(Q1186+Q1187+Q1188+Q1189+Q1190+Q1191+Q1192+Q1193+Q1194+Q1195+Q1196+Q1197+Q1198+Q1199+Q1200+Q1201+Q1202+Q1203+Q1203+Q1205+Q1206+Q1207+Q1208+Q1209+Q1210)/25</f>
        <v>0.26213764716930643</v>
      </c>
      <c r="S1208" s="71"/>
    </row>
    <row r="1209" spans="1:19" hidden="1" x14ac:dyDescent="0.45">
      <c r="A1209" s="1" t="s">
        <v>59</v>
      </c>
      <c r="B1209" s="2" t="s">
        <v>62</v>
      </c>
      <c r="C1209" s="19">
        <v>39</v>
      </c>
      <c r="D1209" s="3" t="s">
        <v>460</v>
      </c>
      <c r="E1209" s="2" t="s">
        <v>26</v>
      </c>
      <c r="F1209" s="55">
        <v>95860</v>
      </c>
      <c r="G1209" s="15">
        <v>2005</v>
      </c>
      <c r="H1209" s="46">
        <v>13.12</v>
      </c>
      <c r="I1209" s="45">
        <v>6.2319999999999993</v>
      </c>
      <c r="J1209" s="45">
        <v>7095</v>
      </c>
      <c r="K1209" s="46">
        <v>639.38159999999993</v>
      </c>
      <c r="L1209" s="45">
        <v>220</v>
      </c>
      <c r="M1209" s="27">
        <v>2704.60916008815</v>
      </c>
      <c r="N1209" s="27">
        <v>33874.199999999997</v>
      </c>
      <c r="O1209" s="27">
        <v>12220.24236</v>
      </c>
      <c r="P1209" s="51">
        <f t="shared" si="18"/>
        <v>79708.535199999067</v>
      </c>
      <c r="Q1209" s="51">
        <f>ABS(Table_7[[#This Row],[列1]]-Table_7[[#This Row],[Listing Price (USD)]])/Table_7[[#This Row],[Listing Price (USD)]]</f>
        <v>0.16849013978719937</v>
      </c>
      <c r="R1209" s="51">
        <f>(Q1186+Q1187+Q1188+Q1189+Q1190+Q1191+Q1192+Q1193+Q1194+Q1195+Q1196+Q1197+Q1198+Q1199+Q1200+Q1201+Q1202+Q1203+Q1203+Q1205+Q1206+Q1207+Q1208+Q1209+Q1210)/25</f>
        <v>0.26213764716930643</v>
      </c>
      <c r="S1209" s="71"/>
    </row>
    <row r="1210" spans="1:19" hidden="1" x14ac:dyDescent="0.45">
      <c r="A1210" s="1" t="s">
        <v>59</v>
      </c>
      <c r="B1210" s="2" t="s">
        <v>62</v>
      </c>
      <c r="C1210" s="19">
        <v>39</v>
      </c>
      <c r="D1210" s="3" t="s">
        <v>459</v>
      </c>
      <c r="E1210" s="2" t="s">
        <v>482</v>
      </c>
      <c r="F1210" s="55">
        <v>90838</v>
      </c>
      <c r="G1210" s="15">
        <v>2006</v>
      </c>
      <c r="H1210" s="46">
        <v>13.12</v>
      </c>
      <c r="I1210" s="45">
        <v>6.2319999999999993</v>
      </c>
      <c r="J1210" s="45">
        <v>7095</v>
      </c>
      <c r="K1210" s="46">
        <v>639.38159999999993</v>
      </c>
      <c r="L1210" s="45">
        <v>220</v>
      </c>
      <c r="M1210" s="27">
        <v>1740.8046999999999</v>
      </c>
      <c r="N1210" s="27">
        <v>47930</v>
      </c>
      <c r="O1210" s="27">
        <v>70426.880000000005</v>
      </c>
      <c r="P1210" s="51">
        <f t="shared" si="18"/>
        <v>118743.80299999491</v>
      </c>
      <c r="Q1210" s="51">
        <f>ABS(Table_7[[#This Row],[列1]]-Table_7[[#This Row],[Listing Price (USD)]])/Table_7[[#This Row],[Listing Price (USD)]]</f>
        <v>0.30720406658000954</v>
      </c>
      <c r="R1210" s="51">
        <f>(Table_7[[#This Row],[列2]]+Q2177)/2</f>
        <v>0.37551124226145605</v>
      </c>
      <c r="S1210" s="71"/>
    </row>
    <row r="1211" spans="1:19" hidden="1" x14ac:dyDescent="0.45">
      <c r="A1211" s="1" t="s">
        <v>59</v>
      </c>
      <c r="B1211" s="2" t="s">
        <v>72</v>
      </c>
      <c r="C1211" s="19">
        <v>43</v>
      </c>
      <c r="D1211" s="3" t="s">
        <v>460</v>
      </c>
      <c r="E1211" s="2" t="s">
        <v>25</v>
      </c>
      <c r="F1211" s="55">
        <v>91041</v>
      </c>
      <c r="G1211" s="15">
        <v>2007</v>
      </c>
      <c r="H1211" s="46">
        <v>14.530399999999998</v>
      </c>
      <c r="I1211" s="45">
        <v>6.2319999999999993</v>
      </c>
      <c r="J1211" s="45">
        <v>8980</v>
      </c>
      <c r="K1211" s="46">
        <v>885.33899999999994</v>
      </c>
      <c r="L1211" s="45">
        <v>200</v>
      </c>
      <c r="M1211" s="27">
        <v>188.92599593680674</v>
      </c>
      <c r="N1211" s="27">
        <v>16779.7</v>
      </c>
      <c r="O1211" s="27">
        <v>1073.48</v>
      </c>
      <c r="P1211" s="51">
        <f t="shared" si="18"/>
        <v>116739.56419999823</v>
      </c>
      <c r="Q1211" s="51">
        <f>ABS(Table_7[[#This Row],[列1]]-Table_7[[#This Row],[Listing Price (USD)]])/Table_7[[#This Row],[Listing Price (USD)]]</f>
        <v>0.28227462571806367</v>
      </c>
      <c r="R1211" s="51">
        <f>Table_7[[#This Row],[列2]]</f>
        <v>0.28227462571806367</v>
      </c>
      <c r="S1211" s="71"/>
    </row>
    <row r="1212" spans="1:19" hidden="1" x14ac:dyDescent="0.45">
      <c r="A1212" s="1" t="s">
        <v>59</v>
      </c>
      <c r="B1212" s="2" t="s">
        <v>74</v>
      </c>
      <c r="C1212" s="19">
        <v>43</v>
      </c>
      <c r="D1212" s="3" t="s">
        <v>460</v>
      </c>
      <c r="E1212" s="2" t="s">
        <v>3</v>
      </c>
      <c r="F1212" s="55">
        <v>108108</v>
      </c>
      <c r="G1212" s="15">
        <v>2005</v>
      </c>
      <c r="H1212" s="46">
        <v>16.071999999999999</v>
      </c>
      <c r="I1212" s="45">
        <v>6.8879999999999999</v>
      </c>
      <c r="J1212" s="45">
        <v>12680</v>
      </c>
      <c r="K1212" s="46">
        <v>1184.04</v>
      </c>
      <c r="L1212" s="45">
        <v>400</v>
      </c>
      <c r="M1212" s="27">
        <v>2639.0087016482562</v>
      </c>
      <c r="N1212" s="27">
        <v>30468.7</v>
      </c>
      <c r="O1212" s="27">
        <v>62827.83</v>
      </c>
      <c r="P1212" s="51">
        <f t="shared" si="18"/>
        <v>200385.24220000132</v>
      </c>
      <c r="Q1212" s="51">
        <f>ABS(Table_7[[#This Row],[列1]]-Table_7[[#This Row],[Listing Price (USD)]])/Table_7[[#This Row],[Listing Price (USD)]]</f>
        <v>0.8535653439153561</v>
      </c>
      <c r="R1212" s="51">
        <f>(Q1212+Q1213+Q1214+Q1215+Q1216+Q1217)/6</f>
        <v>0.94832274900602542</v>
      </c>
      <c r="S1212" s="71"/>
    </row>
    <row r="1213" spans="1:19" hidden="1" x14ac:dyDescent="0.45">
      <c r="A1213" s="1" t="s">
        <v>59</v>
      </c>
      <c r="B1213" s="2" t="s">
        <v>74</v>
      </c>
      <c r="C1213" s="19">
        <v>43</v>
      </c>
      <c r="D1213" s="3" t="s">
        <v>460</v>
      </c>
      <c r="E1213" s="2" t="s">
        <v>3</v>
      </c>
      <c r="F1213" s="55">
        <v>106519</v>
      </c>
      <c r="G1213" s="15">
        <v>2005</v>
      </c>
      <c r="H1213" s="46">
        <v>16.071999999999999</v>
      </c>
      <c r="I1213" s="45">
        <v>6.8879999999999999</v>
      </c>
      <c r="J1213" s="45">
        <v>12680</v>
      </c>
      <c r="K1213" s="46">
        <v>1184.04</v>
      </c>
      <c r="L1213" s="45">
        <v>400</v>
      </c>
      <c r="M1213" s="27">
        <v>2639.0087016482562</v>
      </c>
      <c r="N1213" s="27">
        <v>30468.7</v>
      </c>
      <c r="O1213" s="27">
        <v>62827.83</v>
      </c>
      <c r="P1213" s="51">
        <f t="shared" si="18"/>
        <v>200385.24220000132</v>
      </c>
      <c r="Q1213" s="51">
        <f>ABS(Table_7[[#This Row],[列1]]-Table_7[[#This Row],[Listing Price (USD)]])/Table_7[[#This Row],[Listing Price (USD)]]</f>
        <v>0.8812159539612775</v>
      </c>
      <c r="R1213" s="51">
        <f>(Q1212+Q1213+Q1214+Q1215+Q1216+Q1217)/6</f>
        <v>0.94832274900602542</v>
      </c>
      <c r="S1213" s="71"/>
    </row>
    <row r="1214" spans="1:19" hidden="1" x14ac:dyDescent="0.45">
      <c r="A1214" s="1" t="s">
        <v>59</v>
      </c>
      <c r="B1214" s="2" t="s">
        <v>74</v>
      </c>
      <c r="C1214" s="19">
        <v>43</v>
      </c>
      <c r="D1214" s="3" t="s">
        <v>460</v>
      </c>
      <c r="E1214" s="2" t="s">
        <v>3</v>
      </c>
      <c r="F1214" s="55">
        <v>95961</v>
      </c>
      <c r="G1214" s="15">
        <v>2005</v>
      </c>
      <c r="H1214" s="46">
        <v>16.071999999999999</v>
      </c>
      <c r="I1214" s="45">
        <v>6.8879999999999999</v>
      </c>
      <c r="J1214" s="45">
        <v>12680</v>
      </c>
      <c r="K1214" s="46">
        <v>1184.04</v>
      </c>
      <c r="L1214" s="45">
        <v>400</v>
      </c>
      <c r="M1214" s="27">
        <v>2639.0087016482562</v>
      </c>
      <c r="N1214" s="27">
        <v>30468.7</v>
      </c>
      <c r="O1214" s="27">
        <v>62827.83</v>
      </c>
      <c r="P1214" s="51">
        <f t="shared" si="18"/>
        <v>200385.24220000132</v>
      </c>
      <c r="Q1214" s="51">
        <f>ABS(Table_7[[#This Row],[列1]]-Table_7[[#This Row],[Listing Price (USD)]])/Table_7[[#This Row],[Listing Price (USD)]]</f>
        <v>1.0881946019737323</v>
      </c>
      <c r="R1214" s="51">
        <f>(Q1212+Q1213+Q1214+Q1215+Q1216+Q1217)/6</f>
        <v>0.94832274900602542</v>
      </c>
      <c r="S1214" s="71"/>
    </row>
    <row r="1215" spans="1:19" hidden="1" x14ac:dyDescent="0.45">
      <c r="A1215" s="1" t="s">
        <v>59</v>
      </c>
      <c r="B1215" s="2" t="s">
        <v>74</v>
      </c>
      <c r="C1215" s="19">
        <v>43</v>
      </c>
      <c r="D1215" s="3" t="s">
        <v>460</v>
      </c>
      <c r="E1215" s="2" t="s">
        <v>70</v>
      </c>
      <c r="F1215" s="55">
        <v>95961</v>
      </c>
      <c r="G1215" s="15">
        <v>2006</v>
      </c>
      <c r="H1215" s="46">
        <v>16.071999999999999</v>
      </c>
      <c r="I1215" s="45">
        <v>6.8879999999999999</v>
      </c>
      <c r="J1215" s="45">
        <v>12680</v>
      </c>
      <c r="K1215" s="46">
        <v>1184.04</v>
      </c>
      <c r="L1215" s="45">
        <v>400</v>
      </c>
      <c r="M1215" s="27">
        <v>14.933066818960594</v>
      </c>
      <c r="N1215" s="27">
        <v>21999.8</v>
      </c>
      <c r="O1215" s="27">
        <v>149.72</v>
      </c>
      <c r="P1215" s="51">
        <f t="shared" si="18"/>
        <v>197614.66679999902</v>
      </c>
      <c r="Q1215" s="51">
        <f>ABS(Table_7[[#This Row],[列1]]-Table_7[[#This Row],[Listing Price (USD)]])/Table_7[[#This Row],[Listing Price (USD)]]</f>
        <v>1.0593227123518827</v>
      </c>
      <c r="R1215" s="51">
        <f>(Q1212+Q1213+Q1214+Q1215+Q1216+Q1217)/6</f>
        <v>0.94832274900602542</v>
      </c>
      <c r="S1215" s="71"/>
    </row>
    <row r="1216" spans="1:19" hidden="1" x14ac:dyDescent="0.45">
      <c r="A1216" s="1" t="s">
        <v>59</v>
      </c>
      <c r="B1216" s="2" t="s">
        <v>74</v>
      </c>
      <c r="C1216" s="19">
        <v>43</v>
      </c>
      <c r="D1216" s="3" t="s">
        <v>460</v>
      </c>
      <c r="E1216" s="2" t="s">
        <v>239</v>
      </c>
      <c r="F1216" s="55">
        <v>101792</v>
      </c>
      <c r="G1216" s="15">
        <v>2005</v>
      </c>
      <c r="H1216" s="46">
        <v>16.071999999999999</v>
      </c>
      <c r="I1216" s="45">
        <v>6.8879999999999999</v>
      </c>
      <c r="J1216" s="45">
        <v>12680</v>
      </c>
      <c r="K1216" s="46">
        <v>1184.04</v>
      </c>
      <c r="L1216" s="45">
        <v>400</v>
      </c>
      <c r="M1216" s="27">
        <v>229.03186052077729</v>
      </c>
      <c r="N1216" s="27">
        <v>18683.400000000001</v>
      </c>
      <c r="O1216" s="27">
        <v>3353.62</v>
      </c>
      <c r="P1216" s="51">
        <f t="shared" si="18"/>
        <v>178511.72540000005</v>
      </c>
      <c r="Q1216" s="51">
        <f>ABS(Table_7[[#This Row],[列1]]-Table_7[[#This Row],[Listing Price (USD)]])/Table_7[[#This Row],[Listing Price (USD)]]</f>
        <v>0.75369110932096883</v>
      </c>
      <c r="R1216" s="51">
        <f>(Q1212+Q1213+Q1214+Q1215+Q1216+Q1217)/6</f>
        <v>0.94832274900602542</v>
      </c>
      <c r="S1216" s="71"/>
    </row>
    <row r="1217" spans="1:19" hidden="1" x14ac:dyDescent="0.45">
      <c r="A1217" s="1" t="s">
        <v>59</v>
      </c>
      <c r="B1217" s="2" t="s">
        <v>74</v>
      </c>
      <c r="C1217" s="19">
        <v>43</v>
      </c>
      <c r="D1217" s="3" t="s">
        <v>460</v>
      </c>
      <c r="E1217" s="2" t="s">
        <v>26</v>
      </c>
      <c r="F1217" s="55">
        <v>113246</v>
      </c>
      <c r="G1217" s="15">
        <v>2007</v>
      </c>
      <c r="H1217" s="46">
        <v>16.071999999999999</v>
      </c>
      <c r="I1217" s="45">
        <v>6.8879999999999999</v>
      </c>
      <c r="J1217" s="45">
        <v>12680</v>
      </c>
      <c r="K1217" s="46">
        <v>1184.04</v>
      </c>
      <c r="L1217" s="45">
        <v>400</v>
      </c>
      <c r="M1217" s="27">
        <v>2704.60916008815</v>
      </c>
      <c r="N1217" s="27">
        <v>33874.199999999997</v>
      </c>
      <c r="O1217" s="27">
        <v>12220.24236</v>
      </c>
      <c r="P1217" s="51">
        <f t="shared" si="18"/>
        <v>232601.25619999989</v>
      </c>
      <c r="Q1217" s="51">
        <f>ABS(Table_7[[#This Row],[列1]]-Table_7[[#This Row],[Listing Price (USD)]])/Table_7[[#This Row],[Listing Price (USD)]]</f>
        <v>1.0539467725129354</v>
      </c>
      <c r="R1217" s="51">
        <f>(Q1212+Q1213+Q1214+Q1215+Q1216+Q1217)/6</f>
        <v>0.94832274900602542</v>
      </c>
      <c r="S1217" s="71"/>
    </row>
    <row r="1218" spans="1:19" hidden="1" x14ac:dyDescent="0.45">
      <c r="A1218" s="1" t="s">
        <v>59</v>
      </c>
      <c r="B1218" s="2" t="s">
        <v>71</v>
      </c>
      <c r="C1218" s="19">
        <v>43</v>
      </c>
      <c r="D1218" s="3" t="s">
        <v>460</v>
      </c>
      <c r="E1218" s="2" t="s">
        <v>46</v>
      </c>
      <c r="F1218" s="55">
        <v>97176</v>
      </c>
      <c r="G1218" s="15">
        <v>2006</v>
      </c>
      <c r="H1218" s="46">
        <v>16.071999999999999</v>
      </c>
      <c r="I1218" s="45">
        <v>6.8879999999999999</v>
      </c>
      <c r="J1218" s="45">
        <v>12680</v>
      </c>
      <c r="K1218" s="46">
        <v>1184.04</v>
      </c>
      <c r="L1218" s="45">
        <v>400</v>
      </c>
      <c r="M1218" s="27">
        <v>57.472012426685268</v>
      </c>
      <c r="N1218" s="27">
        <v>11544.2</v>
      </c>
      <c r="O1218" s="27">
        <v>7827.84</v>
      </c>
      <c r="P1218" s="51">
        <f t="shared" ref="P1218:P1281" si="19">J1218*22.739+12947.703*G1218+1.856*N1218-26169390+64750.3</f>
        <v>178209.07319999783</v>
      </c>
      <c r="Q1218" s="51">
        <f>ABS(Table_7[[#This Row],[列1]]-Table_7[[#This Row],[Listing Price (USD)]])/Table_7[[#This Row],[Listing Price (USD)]]</f>
        <v>0.83387948876263507</v>
      </c>
      <c r="R1218" s="51">
        <f>SUM(Q1218:Q1227)/10</f>
        <v>0.9447377214158742</v>
      </c>
      <c r="S1218" s="71"/>
    </row>
    <row r="1219" spans="1:19" hidden="1" x14ac:dyDescent="0.45">
      <c r="A1219" s="1" t="s">
        <v>59</v>
      </c>
      <c r="B1219" s="2" t="s">
        <v>71</v>
      </c>
      <c r="C1219" s="19">
        <v>43</v>
      </c>
      <c r="D1219" s="3" t="s">
        <v>460</v>
      </c>
      <c r="E1219" s="2" t="s">
        <v>46</v>
      </c>
      <c r="F1219" s="55">
        <v>95961</v>
      </c>
      <c r="G1219" s="15">
        <v>2006</v>
      </c>
      <c r="H1219" s="46">
        <v>16.071999999999999</v>
      </c>
      <c r="I1219" s="45">
        <v>6.8879999999999999</v>
      </c>
      <c r="J1219" s="45">
        <v>12680</v>
      </c>
      <c r="K1219" s="46">
        <v>1184.04</v>
      </c>
      <c r="L1219" s="45">
        <v>400</v>
      </c>
      <c r="M1219" s="27">
        <v>57.472012426685268</v>
      </c>
      <c r="N1219" s="27">
        <v>11544.2</v>
      </c>
      <c r="O1219" s="27">
        <v>7827.84</v>
      </c>
      <c r="P1219" s="51">
        <f t="shared" si="19"/>
        <v>178209.07319999783</v>
      </c>
      <c r="Q1219" s="51">
        <f>ABS(Table_7[[#This Row],[列1]]-Table_7[[#This Row],[Listing Price (USD)]])/Table_7[[#This Row],[Listing Price (USD)]]</f>
        <v>0.85709895895205168</v>
      </c>
      <c r="R1219" s="51">
        <f>SUM(Q1218:Q1227)/10</f>
        <v>0.9447377214158742</v>
      </c>
      <c r="S1219" s="71"/>
    </row>
    <row r="1220" spans="1:19" hidden="1" x14ac:dyDescent="0.45">
      <c r="A1220" s="1" t="s">
        <v>59</v>
      </c>
      <c r="B1220" s="2" t="s">
        <v>71</v>
      </c>
      <c r="C1220" s="19">
        <v>43</v>
      </c>
      <c r="D1220" s="3" t="s">
        <v>460</v>
      </c>
      <c r="E1220" s="2" t="s">
        <v>46</v>
      </c>
      <c r="F1220" s="55">
        <v>88673</v>
      </c>
      <c r="G1220" s="15">
        <v>2006</v>
      </c>
      <c r="H1220" s="46">
        <v>16.071999999999999</v>
      </c>
      <c r="I1220" s="45">
        <v>6.8879999999999999</v>
      </c>
      <c r="J1220" s="45">
        <v>12680</v>
      </c>
      <c r="K1220" s="46">
        <v>1184.04</v>
      </c>
      <c r="L1220" s="45">
        <v>400</v>
      </c>
      <c r="M1220" s="27">
        <v>57.472012426685268</v>
      </c>
      <c r="N1220" s="27">
        <v>11544.2</v>
      </c>
      <c r="O1220" s="27">
        <v>7827.84</v>
      </c>
      <c r="P1220" s="51">
        <f t="shared" si="19"/>
        <v>178209.07319999783</v>
      </c>
      <c r="Q1220" s="51">
        <f>ABS(Table_7[[#This Row],[列1]]-Table_7[[#This Row],[Listing Price (USD)]])/Table_7[[#This Row],[Listing Price (USD)]]</f>
        <v>1.0097332130411494</v>
      </c>
      <c r="R1220" s="51">
        <f>SUM(Q1218:Q1227)/10</f>
        <v>0.9447377214158742</v>
      </c>
      <c r="S1220" s="71"/>
    </row>
    <row r="1221" spans="1:19" hidden="1" x14ac:dyDescent="0.45">
      <c r="A1221" s="1" t="s">
        <v>59</v>
      </c>
      <c r="B1221" s="2" t="s">
        <v>71</v>
      </c>
      <c r="C1221" s="19">
        <v>43</v>
      </c>
      <c r="D1221" s="3" t="s">
        <v>460</v>
      </c>
      <c r="E1221" s="2" t="s">
        <v>46</v>
      </c>
      <c r="F1221" s="55">
        <v>87458</v>
      </c>
      <c r="G1221" s="15">
        <v>2006</v>
      </c>
      <c r="H1221" s="46">
        <v>16.071999999999999</v>
      </c>
      <c r="I1221" s="45">
        <v>6.8879999999999999</v>
      </c>
      <c r="J1221" s="45">
        <v>12680</v>
      </c>
      <c r="K1221" s="46">
        <v>1184.04</v>
      </c>
      <c r="L1221" s="45">
        <v>400</v>
      </c>
      <c r="M1221" s="27">
        <v>57.472012426685268</v>
      </c>
      <c r="N1221" s="27">
        <v>11544.2</v>
      </c>
      <c r="O1221" s="27">
        <v>7827.84</v>
      </c>
      <c r="P1221" s="51">
        <f t="shared" si="19"/>
        <v>178209.07319999783</v>
      </c>
      <c r="Q1221" s="51">
        <f>ABS(Table_7[[#This Row],[列1]]-Table_7[[#This Row],[Listing Price (USD)]])/Table_7[[#This Row],[Listing Price (USD)]]</f>
        <v>1.0376531958196828</v>
      </c>
      <c r="R1221" s="51">
        <f>SUM(Q1218:Q1227)/10</f>
        <v>0.9447377214158742</v>
      </c>
      <c r="S1221" s="71"/>
    </row>
    <row r="1222" spans="1:19" hidden="1" x14ac:dyDescent="0.45">
      <c r="A1222" s="1" t="s">
        <v>59</v>
      </c>
      <c r="B1222" s="2" t="s">
        <v>71</v>
      </c>
      <c r="C1222" s="19">
        <v>43</v>
      </c>
      <c r="D1222" s="3" t="s">
        <v>460</v>
      </c>
      <c r="E1222" s="2" t="s">
        <v>46</v>
      </c>
      <c r="F1222" s="55">
        <v>114789</v>
      </c>
      <c r="G1222" s="15">
        <v>2007</v>
      </c>
      <c r="H1222" s="46">
        <v>16.071999999999999</v>
      </c>
      <c r="I1222" s="45">
        <v>6.8879999999999999</v>
      </c>
      <c r="J1222" s="45">
        <v>12680</v>
      </c>
      <c r="K1222" s="46">
        <v>1184.04</v>
      </c>
      <c r="L1222" s="45">
        <v>400</v>
      </c>
      <c r="M1222" s="27">
        <v>57.472012426685268</v>
      </c>
      <c r="N1222" s="27">
        <v>11544.2</v>
      </c>
      <c r="O1222" s="27">
        <v>7827.84</v>
      </c>
      <c r="P1222" s="51">
        <f t="shared" si="19"/>
        <v>191156.77619999944</v>
      </c>
      <c r="Q1222" s="51">
        <f>ABS(Table_7[[#This Row],[列1]]-Table_7[[#This Row],[Listing Price (USD)]])/Table_7[[#This Row],[Listing Price (USD)]]</f>
        <v>0.66528827849357897</v>
      </c>
      <c r="R1222" s="51">
        <f>SUM(Q1218:Q1227)/10</f>
        <v>0.9447377214158742</v>
      </c>
      <c r="S1222" s="71"/>
    </row>
    <row r="1223" spans="1:19" hidden="1" x14ac:dyDescent="0.45">
      <c r="A1223" s="1" t="s">
        <v>59</v>
      </c>
      <c r="B1223" s="2" t="s">
        <v>71</v>
      </c>
      <c r="C1223" s="19">
        <v>43</v>
      </c>
      <c r="D1223" s="3" t="s">
        <v>460</v>
      </c>
      <c r="E1223" s="2" t="s">
        <v>46</v>
      </c>
      <c r="F1223" s="55">
        <v>87458</v>
      </c>
      <c r="G1223" s="15">
        <v>2007</v>
      </c>
      <c r="H1223" s="46">
        <v>16.071999999999999</v>
      </c>
      <c r="I1223" s="45">
        <v>6.8879999999999999</v>
      </c>
      <c r="J1223" s="45">
        <v>12680</v>
      </c>
      <c r="K1223" s="46">
        <v>1184.04</v>
      </c>
      <c r="L1223" s="45">
        <v>400</v>
      </c>
      <c r="M1223" s="27">
        <v>57.472012426685268</v>
      </c>
      <c r="N1223" s="27">
        <v>11544.2</v>
      </c>
      <c r="O1223" s="27">
        <v>7827.84</v>
      </c>
      <c r="P1223" s="51">
        <f t="shared" si="19"/>
        <v>191156.77619999944</v>
      </c>
      <c r="Q1223" s="51">
        <f>ABS(Table_7[[#This Row],[列1]]-Table_7[[#This Row],[Listing Price (USD)]])/Table_7[[#This Row],[Listing Price (USD)]]</f>
        <v>1.1856980058999684</v>
      </c>
      <c r="R1223" s="51">
        <f>SUM(Q1218:Q1227)/10</f>
        <v>0.9447377214158742</v>
      </c>
      <c r="S1223" s="71"/>
    </row>
    <row r="1224" spans="1:19" hidden="1" x14ac:dyDescent="0.45">
      <c r="A1224" s="1" t="s">
        <v>59</v>
      </c>
      <c r="B1224" s="2" t="s">
        <v>71</v>
      </c>
      <c r="C1224" s="19">
        <v>43</v>
      </c>
      <c r="D1224" s="3" t="s">
        <v>460</v>
      </c>
      <c r="E1224" s="2" t="s">
        <v>25</v>
      </c>
      <c r="F1224" s="55">
        <v>112951</v>
      </c>
      <c r="G1224" s="15">
        <v>2007</v>
      </c>
      <c r="H1224" s="46">
        <v>16.071999999999999</v>
      </c>
      <c r="I1224" s="45">
        <v>6.8879999999999999</v>
      </c>
      <c r="J1224" s="45">
        <v>12680</v>
      </c>
      <c r="K1224" s="46">
        <v>1184.04</v>
      </c>
      <c r="L1224" s="45">
        <v>400</v>
      </c>
      <c r="M1224" s="27">
        <v>188.92599593680674</v>
      </c>
      <c r="N1224" s="27">
        <v>16779.7</v>
      </c>
      <c r="O1224" s="27">
        <v>1073.48</v>
      </c>
      <c r="P1224" s="51">
        <f t="shared" si="19"/>
        <v>200873.86419999896</v>
      </c>
      <c r="Q1224" s="51">
        <f>ABS(Table_7[[#This Row],[列1]]-Table_7[[#This Row],[Listing Price (USD)]])/Table_7[[#This Row],[Listing Price (USD)]]</f>
        <v>0.7784159874635812</v>
      </c>
      <c r="R1224" s="51">
        <f>SUM(Q1218:Q1227)/10</f>
        <v>0.9447377214158742</v>
      </c>
      <c r="S1224" s="71"/>
    </row>
    <row r="1225" spans="1:19" hidden="1" x14ac:dyDescent="0.45">
      <c r="A1225" s="1" t="s">
        <v>59</v>
      </c>
      <c r="B1225" s="2" t="s">
        <v>71</v>
      </c>
      <c r="C1225" s="19">
        <v>43</v>
      </c>
      <c r="D1225" s="3" t="s">
        <v>460</v>
      </c>
      <c r="E1225" s="2" t="s">
        <v>25</v>
      </c>
      <c r="F1225" s="55">
        <v>91102</v>
      </c>
      <c r="G1225" s="15">
        <v>2007</v>
      </c>
      <c r="H1225" s="46">
        <v>16.071999999999999</v>
      </c>
      <c r="I1225" s="45">
        <v>6.8879999999999999</v>
      </c>
      <c r="J1225" s="45">
        <v>12680</v>
      </c>
      <c r="K1225" s="46">
        <v>1184.04</v>
      </c>
      <c r="L1225" s="45">
        <v>400</v>
      </c>
      <c r="M1225" s="27">
        <v>188.92599593680674</v>
      </c>
      <c r="N1225" s="27">
        <v>16779.7</v>
      </c>
      <c r="O1225" s="27">
        <v>1073.48</v>
      </c>
      <c r="P1225" s="51">
        <f t="shared" si="19"/>
        <v>200873.86419999896</v>
      </c>
      <c r="Q1225" s="51">
        <f>ABS(Table_7[[#This Row],[列1]]-Table_7[[#This Row],[Listing Price (USD)]])/Table_7[[#This Row],[Listing Price (USD)]]</f>
        <v>1.2049336370222274</v>
      </c>
      <c r="R1225" s="51">
        <f>SUM(Q1218:Q1227)/10</f>
        <v>0.9447377214158742</v>
      </c>
      <c r="S1225" s="71"/>
    </row>
    <row r="1226" spans="1:19" hidden="1" x14ac:dyDescent="0.45">
      <c r="A1226" s="1" t="s">
        <v>59</v>
      </c>
      <c r="B1226" s="2" t="s">
        <v>71</v>
      </c>
      <c r="C1226" s="19">
        <v>43</v>
      </c>
      <c r="D1226" s="3" t="s">
        <v>460</v>
      </c>
      <c r="E1226" s="2" t="s">
        <v>25</v>
      </c>
      <c r="F1226" s="55">
        <v>109311</v>
      </c>
      <c r="G1226" s="15">
        <v>2008</v>
      </c>
      <c r="H1226" s="46">
        <v>16.071999999999999</v>
      </c>
      <c r="I1226" s="45">
        <v>6.8879999999999999</v>
      </c>
      <c r="J1226" s="45">
        <v>12680</v>
      </c>
      <c r="K1226" s="46">
        <v>1184.04</v>
      </c>
      <c r="L1226" s="45">
        <v>400</v>
      </c>
      <c r="M1226" s="27">
        <v>188.92599593680674</v>
      </c>
      <c r="N1226" s="27">
        <v>16779.7</v>
      </c>
      <c r="O1226" s="27">
        <v>1073.48</v>
      </c>
      <c r="P1226" s="51">
        <f t="shared" si="19"/>
        <v>213821.56719999685</v>
      </c>
      <c r="Q1226" s="51">
        <f>ABS(Table_7[[#This Row],[列1]]-Table_7[[#This Row],[Listing Price (USD)]])/Table_7[[#This Row],[Listing Price (USD)]]</f>
        <v>0.95608463192173565</v>
      </c>
      <c r="R1226" s="51">
        <f>SUM(Q1218:Q1227)/10</f>
        <v>0.9447377214158742</v>
      </c>
      <c r="S1226" s="71"/>
    </row>
    <row r="1227" spans="1:19" hidden="1" x14ac:dyDescent="0.45">
      <c r="A1227" s="1" t="s">
        <v>59</v>
      </c>
      <c r="B1227" s="3" t="s">
        <v>71</v>
      </c>
      <c r="C1227" s="19">
        <v>43</v>
      </c>
      <c r="D1227" s="3" t="s">
        <v>459</v>
      </c>
      <c r="E1227" s="2" t="s">
        <v>515</v>
      </c>
      <c r="F1227" s="56">
        <v>129900</v>
      </c>
      <c r="G1227" s="43">
        <v>2007</v>
      </c>
      <c r="H1227" s="45">
        <v>16.071999999999999</v>
      </c>
      <c r="I1227" s="45">
        <v>6.8879999999999999</v>
      </c>
      <c r="J1227" s="45">
        <v>12680</v>
      </c>
      <c r="K1227" s="45">
        <v>1184.04</v>
      </c>
      <c r="L1227" s="45">
        <v>400</v>
      </c>
      <c r="M1227" s="27">
        <v>556.99260000000004</v>
      </c>
      <c r="N1227" s="27">
        <v>42831</v>
      </c>
      <c r="O1227" s="27">
        <v>17471.759999999998</v>
      </c>
      <c r="P1227" s="51">
        <f t="shared" si="19"/>
        <v>249225.07699999883</v>
      </c>
      <c r="Q1227" s="51">
        <f>ABS(Table_7[[#This Row],[列1]]-Table_7[[#This Row],[Listing Price (USD)]])/Table_7[[#This Row],[Listing Price (USD)]]</f>
        <v>0.91859181678213109</v>
      </c>
      <c r="R1227" s="51">
        <f>SUM(Q1218:Q1227)/10</f>
        <v>0.9447377214158742</v>
      </c>
      <c r="S1227" s="71"/>
    </row>
    <row r="1228" spans="1:19" hidden="1" x14ac:dyDescent="0.45">
      <c r="A1228" s="1" t="s">
        <v>354</v>
      </c>
      <c r="B1228" s="3" t="s">
        <v>89</v>
      </c>
      <c r="C1228" s="19">
        <v>51</v>
      </c>
      <c r="D1228" s="3" t="s">
        <v>461</v>
      </c>
      <c r="E1228" s="2" t="s">
        <v>364</v>
      </c>
      <c r="F1228" s="55">
        <v>105000</v>
      </c>
      <c r="G1228" s="15">
        <v>2005</v>
      </c>
      <c r="H1228" s="46">
        <v>12.7592</v>
      </c>
      <c r="I1228" s="45">
        <v>8.0359999999999996</v>
      </c>
      <c r="J1228" s="45">
        <v>7900</v>
      </c>
      <c r="K1228" s="46">
        <v>538.19999999999993</v>
      </c>
      <c r="L1228" s="45">
        <v>130</v>
      </c>
      <c r="M1228" s="27">
        <v>1.0434148148148099</v>
      </c>
      <c r="N1228" s="27">
        <v>8551.2000000000007</v>
      </c>
      <c r="O1228" s="27">
        <v>2109.5004966750644</v>
      </c>
      <c r="P1228" s="51">
        <f t="shared" si="19"/>
        <v>51013.942200000587</v>
      </c>
      <c r="Q1228" s="51">
        <f>ABS(Table_7[[#This Row],[列1]]-Table_7[[#This Row],[Listing Price (USD)]])/Table_7[[#This Row],[Listing Price (USD)]]</f>
        <v>0.51415293142856588</v>
      </c>
      <c r="R1228" s="51">
        <f>SUM(Q1228:Q1248)/21</f>
        <v>0.29939427869974755</v>
      </c>
      <c r="S1228" s="71"/>
    </row>
    <row r="1229" spans="1:19" hidden="1" x14ac:dyDescent="0.45">
      <c r="A1229" s="1" t="s">
        <v>354</v>
      </c>
      <c r="B1229" s="3" t="s">
        <v>89</v>
      </c>
      <c r="C1229" s="19">
        <v>51</v>
      </c>
      <c r="D1229" s="3" t="s">
        <v>461</v>
      </c>
      <c r="E1229" s="2" t="s">
        <v>353</v>
      </c>
      <c r="F1229" s="55">
        <v>303785</v>
      </c>
      <c r="G1229" s="15">
        <v>2007</v>
      </c>
      <c r="H1229" s="46">
        <v>12.7592</v>
      </c>
      <c r="I1229" s="45">
        <v>8.0359999999999996</v>
      </c>
      <c r="J1229" s="45">
        <v>7900</v>
      </c>
      <c r="K1229" s="46">
        <v>538.19999999999993</v>
      </c>
      <c r="L1229" s="45">
        <v>130</v>
      </c>
      <c r="M1229" s="27">
        <v>96.621481289487278</v>
      </c>
      <c r="N1229" s="27">
        <v>16666</v>
      </c>
      <c r="O1229" s="27">
        <v>2854.6463757572787</v>
      </c>
      <c r="P1229" s="51">
        <f t="shared" si="19"/>
        <v>91970.417000002417</v>
      </c>
      <c r="Q1229" s="51">
        <f>ABS(Table_7[[#This Row],[列1]]-Table_7[[#This Row],[Listing Price (USD)]])/Table_7[[#This Row],[Listing Price (USD)]]</f>
        <v>0.69725161874351138</v>
      </c>
      <c r="R1229" s="51">
        <f>SUM(Q1228:Q1248)/21</f>
        <v>0.29939427869974755</v>
      </c>
      <c r="S1229" s="71"/>
    </row>
    <row r="1230" spans="1:19" hidden="1" x14ac:dyDescent="0.45">
      <c r="A1230" s="1" t="s">
        <v>59</v>
      </c>
      <c r="B1230" s="3" t="s">
        <v>89</v>
      </c>
      <c r="C1230" s="19">
        <v>51</v>
      </c>
      <c r="D1230" s="3" t="s">
        <v>461</v>
      </c>
      <c r="E1230" s="2" t="s">
        <v>447</v>
      </c>
      <c r="F1230" s="55">
        <v>155538</v>
      </c>
      <c r="G1230" s="15">
        <v>2009</v>
      </c>
      <c r="H1230" s="46">
        <v>12.7592</v>
      </c>
      <c r="I1230" s="45">
        <v>8.0359999999999996</v>
      </c>
      <c r="J1230" s="45">
        <v>7900</v>
      </c>
      <c r="K1230" s="46">
        <v>538.19999999999993</v>
      </c>
      <c r="L1230" s="45">
        <v>130</v>
      </c>
      <c r="M1230" s="27">
        <v>96.621481289487278</v>
      </c>
      <c r="N1230" s="27">
        <v>16666</v>
      </c>
      <c r="O1230" s="27">
        <v>521.5798800343282</v>
      </c>
      <c r="P1230" s="51">
        <f t="shared" si="19"/>
        <v>117865.82300000191</v>
      </c>
      <c r="Q1230" s="51">
        <f>ABS(Table_7[[#This Row],[列1]]-Table_7[[#This Row],[Listing Price (USD)]])/Table_7[[#This Row],[Listing Price (USD)]]</f>
        <v>0.24220561534800555</v>
      </c>
      <c r="R1230" s="51">
        <f>SUM(Q1228:Q1248)/21</f>
        <v>0.29939427869974755</v>
      </c>
      <c r="S1230" s="71"/>
    </row>
    <row r="1231" spans="1:19" hidden="1" x14ac:dyDescent="0.45">
      <c r="A1231" s="1" t="s">
        <v>59</v>
      </c>
      <c r="B1231" s="2" t="s">
        <v>89</v>
      </c>
      <c r="C1231" s="19">
        <v>51</v>
      </c>
      <c r="D1231" s="3" t="s">
        <v>460</v>
      </c>
      <c r="E1231" s="2" t="s">
        <v>46</v>
      </c>
      <c r="F1231" s="55">
        <v>103249</v>
      </c>
      <c r="G1231" s="15">
        <v>2006</v>
      </c>
      <c r="H1231" s="46">
        <v>12.7592</v>
      </c>
      <c r="I1231" s="45">
        <v>8.0359999999999996</v>
      </c>
      <c r="J1231" s="45">
        <v>7900</v>
      </c>
      <c r="K1231" s="46">
        <v>538.19999999999993</v>
      </c>
      <c r="L1231" s="45">
        <v>130</v>
      </c>
      <c r="M1231" s="27">
        <v>57.472012426685268</v>
      </c>
      <c r="N1231" s="27">
        <v>11544.2</v>
      </c>
      <c r="O1231" s="27">
        <v>7827.84</v>
      </c>
      <c r="P1231" s="51">
        <f t="shared" si="19"/>
        <v>69516.653199999782</v>
      </c>
      <c r="Q1231" s="51">
        <f>ABS(Table_7[[#This Row],[列1]]-Table_7[[#This Row],[Listing Price (USD)]])/Table_7[[#This Row],[Listing Price (USD)]]</f>
        <v>0.32670870226346227</v>
      </c>
      <c r="R1231" s="51">
        <f>SUM(Q1228:Q1248)/21</f>
        <v>0.29939427869974755</v>
      </c>
      <c r="S1231" s="71"/>
    </row>
    <row r="1232" spans="1:19" hidden="1" x14ac:dyDescent="0.45">
      <c r="A1232" s="1" t="s">
        <v>59</v>
      </c>
      <c r="B1232" s="2" t="s">
        <v>89</v>
      </c>
      <c r="C1232" s="19">
        <v>51</v>
      </c>
      <c r="D1232" s="3" t="s">
        <v>460</v>
      </c>
      <c r="E1232" s="2" t="s">
        <v>46</v>
      </c>
      <c r="F1232" s="55">
        <v>139690</v>
      </c>
      <c r="G1232" s="15">
        <v>2007</v>
      </c>
      <c r="H1232" s="46">
        <v>12.7592</v>
      </c>
      <c r="I1232" s="45">
        <v>8.0359999999999996</v>
      </c>
      <c r="J1232" s="45">
        <v>7900</v>
      </c>
      <c r="K1232" s="46">
        <v>538.19999999999993</v>
      </c>
      <c r="L1232" s="45">
        <v>130</v>
      </c>
      <c r="M1232" s="27">
        <v>57.472012426685268</v>
      </c>
      <c r="N1232" s="27">
        <v>11544.2</v>
      </c>
      <c r="O1232" s="27">
        <v>7827.84</v>
      </c>
      <c r="P1232" s="51">
        <f t="shared" si="19"/>
        <v>82464.356200001392</v>
      </c>
      <c r="Q1232" s="51">
        <f>ABS(Table_7[[#This Row],[列1]]-Table_7[[#This Row],[Listing Price (USD)]])/Table_7[[#This Row],[Listing Price (USD)]]</f>
        <v>0.4096617066361129</v>
      </c>
      <c r="R1232" s="51">
        <f>SUM(Q1228:Q1248)/21</f>
        <v>0.29939427869974755</v>
      </c>
      <c r="S1232" s="71"/>
    </row>
    <row r="1233" spans="1:19" hidden="1" x14ac:dyDescent="0.45">
      <c r="A1233" s="1" t="s">
        <v>59</v>
      </c>
      <c r="B1233" s="2" t="s">
        <v>89</v>
      </c>
      <c r="C1233" s="19">
        <v>51</v>
      </c>
      <c r="D1233" s="3" t="s">
        <v>460</v>
      </c>
      <c r="E1233" s="2" t="s">
        <v>46</v>
      </c>
      <c r="F1233" s="55">
        <v>200425</v>
      </c>
      <c r="G1233" s="15">
        <v>2008</v>
      </c>
      <c r="H1233" s="46">
        <v>12.7592</v>
      </c>
      <c r="I1233" s="45">
        <v>8.0359999999999996</v>
      </c>
      <c r="J1233" s="45">
        <v>7900</v>
      </c>
      <c r="K1233" s="46">
        <v>538.19999999999993</v>
      </c>
      <c r="L1233" s="45">
        <v>130</v>
      </c>
      <c r="M1233" s="27">
        <v>57.472012426685268</v>
      </c>
      <c r="N1233" s="27">
        <v>11544.2</v>
      </c>
      <c r="O1233" s="27">
        <v>7827.84</v>
      </c>
      <c r="P1233" s="51">
        <f t="shared" si="19"/>
        <v>95412.059199999276</v>
      </c>
      <c r="Q1233" s="51">
        <f>ABS(Table_7[[#This Row],[列1]]-Table_7[[#This Row],[Listing Price (USD)]])/Table_7[[#This Row],[Listing Price (USD)]]</f>
        <v>0.52395130747162644</v>
      </c>
      <c r="R1233" s="51">
        <f>SUM(Q1228:Q1248)/21</f>
        <v>0.29939427869974755</v>
      </c>
      <c r="S1233" s="71"/>
    </row>
    <row r="1234" spans="1:19" hidden="1" x14ac:dyDescent="0.45">
      <c r="A1234" s="1" t="s">
        <v>59</v>
      </c>
      <c r="B1234" s="2" t="s">
        <v>89</v>
      </c>
      <c r="C1234" s="19">
        <v>51</v>
      </c>
      <c r="D1234" s="3" t="s">
        <v>460</v>
      </c>
      <c r="E1234" s="2" t="s">
        <v>46</v>
      </c>
      <c r="F1234" s="55">
        <v>144549</v>
      </c>
      <c r="G1234" s="15">
        <v>2009</v>
      </c>
      <c r="H1234" s="46">
        <v>12.7592</v>
      </c>
      <c r="I1234" s="45">
        <v>8.0359999999999996</v>
      </c>
      <c r="J1234" s="45">
        <v>7900</v>
      </c>
      <c r="K1234" s="46">
        <v>538.19999999999993</v>
      </c>
      <c r="L1234" s="45">
        <v>130</v>
      </c>
      <c r="M1234" s="27">
        <v>57.472012426685268</v>
      </c>
      <c r="N1234" s="27">
        <v>11544.2</v>
      </c>
      <c r="O1234" s="27">
        <v>7827.84</v>
      </c>
      <c r="P1234" s="51">
        <f t="shared" si="19"/>
        <v>108359.76220000089</v>
      </c>
      <c r="Q1234" s="51">
        <f>ABS(Table_7[[#This Row],[列1]]-Table_7[[#This Row],[Listing Price (USD)]])/Table_7[[#This Row],[Listing Price (USD)]]</f>
        <v>0.25035965520341968</v>
      </c>
      <c r="R1234" s="51">
        <f>SUM(Q1228:Q1248)/21</f>
        <v>0.29939427869974755</v>
      </c>
      <c r="S1234" s="71"/>
    </row>
    <row r="1235" spans="1:19" hidden="1" x14ac:dyDescent="0.45">
      <c r="A1235" s="1" t="s">
        <v>59</v>
      </c>
      <c r="B1235" s="2" t="s">
        <v>89</v>
      </c>
      <c r="C1235" s="19">
        <v>51</v>
      </c>
      <c r="D1235" s="3" t="s">
        <v>460</v>
      </c>
      <c r="E1235" s="2" t="s">
        <v>46</v>
      </c>
      <c r="F1235" s="55">
        <v>139690</v>
      </c>
      <c r="G1235" s="15">
        <v>2009</v>
      </c>
      <c r="H1235" s="46">
        <v>12.7592</v>
      </c>
      <c r="I1235" s="45">
        <v>8.0359999999999996</v>
      </c>
      <c r="J1235" s="45">
        <v>7900</v>
      </c>
      <c r="K1235" s="46">
        <v>538.19999999999993</v>
      </c>
      <c r="L1235" s="45">
        <v>130</v>
      </c>
      <c r="M1235" s="27">
        <v>57.472012426685268</v>
      </c>
      <c r="N1235" s="27">
        <v>11544.2</v>
      </c>
      <c r="O1235" s="27">
        <v>7827.84</v>
      </c>
      <c r="P1235" s="51">
        <f t="shared" si="19"/>
        <v>108359.76220000089</v>
      </c>
      <c r="Q1235" s="51">
        <f>ABS(Table_7[[#This Row],[列1]]-Table_7[[#This Row],[Listing Price (USD)]])/Table_7[[#This Row],[Listing Price (USD)]]</f>
        <v>0.22428404180685171</v>
      </c>
      <c r="R1235" s="51">
        <f>SUM(Q1228:Q1248)/21</f>
        <v>0.29939427869974755</v>
      </c>
      <c r="S1235" s="71"/>
    </row>
    <row r="1236" spans="1:19" hidden="1" x14ac:dyDescent="0.45">
      <c r="A1236" s="1" t="s">
        <v>59</v>
      </c>
      <c r="B1236" s="2" t="s">
        <v>89</v>
      </c>
      <c r="C1236" s="19">
        <v>51</v>
      </c>
      <c r="D1236" s="3" t="s">
        <v>460</v>
      </c>
      <c r="E1236" s="2" t="s">
        <v>3</v>
      </c>
      <c r="F1236" s="55">
        <v>144549</v>
      </c>
      <c r="G1236" s="15">
        <v>2006</v>
      </c>
      <c r="H1236" s="46">
        <v>12.7592</v>
      </c>
      <c r="I1236" s="45">
        <v>8.0359999999999996</v>
      </c>
      <c r="J1236" s="45">
        <v>7900</v>
      </c>
      <c r="K1236" s="46">
        <v>538.19999999999993</v>
      </c>
      <c r="L1236" s="45">
        <v>130</v>
      </c>
      <c r="M1236" s="27">
        <v>2639.0087016482562</v>
      </c>
      <c r="N1236" s="27">
        <v>30468.7</v>
      </c>
      <c r="O1236" s="27">
        <v>62827.83</v>
      </c>
      <c r="P1236" s="51">
        <f t="shared" si="19"/>
        <v>104640.52520000115</v>
      </c>
      <c r="Q1236" s="51">
        <f>ABS(Table_7[[#This Row],[列1]]-Table_7[[#This Row],[Listing Price (USD)]])/Table_7[[#This Row],[Listing Price (USD)]]</f>
        <v>0.27608959453195003</v>
      </c>
      <c r="R1236" s="51">
        <f>SUM(Q1228:Q1248)/21</f>
        <v>0.29939427869974755</v>
      </c>
      <c r="S1236" s="71"/>
    </row>
    <row r="1237" spans="1:19" hidden="1" x14ac:dyDescent="0.45">
      <c r="A1237" s="1" t="s">
        <v>59</v>
      </c>
      <c r="B1237" s="2" t="s">
        <v>89</v>
      </c>
      <c r="C1237" s="19">
        <v>51</v>
      </c>
      <c r="D1237" s="3" t="s">
        <v>460</v>
      </c>
      <c r="E1237" s="2" t="s">
        <v>31</v>
      </c>
      <c r="F1237" s="55">
        <v>139550</v>
      </c>
      <c r="G1237" s="15">
        <v>2009</v>
      </c>
      <c r="H1237" s="46">
        <v>12.7592</v>
      </c>
      <c r="I1237" s="45">
        <v>8.0359999999999996</v>
      </c>
      <c r="J1237" s="45">
        <v>7900</v>
      </c>
      <c r="K1237" s="46">
        <v>538.19999999999993</v>
      </c>
      <c r="L1237" s="45">
        <v>130</v>
      </c>
      <c r="M1237" s="27">
        <v>3889.6688952996215</v>
      </c>
      <c r="N1237" s="27">
        <v>33570.800000000003</v>
      </c>
      <c r="O1237" s="27">
        <v>34377.89</v>
      </c>
      <c r="P1237" s="51">
        <f t="shared" si="19"/>
        <v>149241.13180000259</v>
      </c>
      <c r="Q1237" s="51">
        <f>ABS(Table_7[[#This Row],[列1]]-Table_7[[#This Row],[Listing Price (USD)]])/Table_7[[#This Row],[Listing Price (USD)]]</f>
        <v>6.9445587961322774E-2</v>
      </c>
      <c r="R1237" s="51">
        <f>SUM(Q1228:Q1248)/21</f>
        <v>0.29939427869974755</v>
      </c>
      <c r="S1237" s="71"/>
    </row>
    <row r="1238" spans="1:19" hidden="1" x14ac:dyDescent="0.45">
      <c r="A1238" s="1" t="s">
        <v>59</v>
      </c>
      <c r="B1238" s="2" t="s">
        <v>89</v>
      </c>
      <c r="C1238" s="19">
        <v>51</v>
      </c>
      <c r="D1238" s="3" t="s">
        <v>460</v>
      </c>
      <c r="E1238" s="2" t="s">
        <v>25</v>
      </c>
      <c r="F1238" s="55">
        <v>176131</v>
      </c>
      <c r="G1238" s="15">
        <v>2007</v>
      </c>
      <c r="H1238" s="46">
        <v>12.7592</v>
      </c>
      <c r="I1238" s="45">
        <v>8.0359999999999996</v>
      </c>
      <c r="J1238" s="45">
        <v>7900</v>
      </c>
      <c r="K1238" s="46">
        <v>538.19999999999993</v>
      </c>
      <c r="L1238" s="45">
        <v>130</v>
      </c>
      <c r="M1238" s="27">
        <v>188.92599593680674</v>
      </c>
      <c r="N1238" s="27">
        <v>16779.7</v>
      </c>
      <c r="O1238" s="27">
        <v>1073.48</v>
      </c>
      <c r="P1238" s="51">
        <f t="shared" si="19"/>
        <v>92181.444200000915</v>
      </c>
      <c r="Q1238" s="51">
        <f>ABS(Table_7[[#This Row],[列1]]-Table_7[[#This Row],[Listing Price (USD)]])/Table_7[[#This Row],[Listing Price (USD)]]</f>
        <v>0.4766313471223072</v>
      </c>
      <c r="R1238" s="51">
        <f>SUM(Q1228:Q1248)/21</f>
        <v>0.29939427869974755</v>
      </c>
      <c r="S1238" s="71"/>
    </row>
    <row r="1239" spans="1:19" hidden="1" x14ac:dyDescent="0.45">
      <c r="A1239" s="1" t="s">
        <v>59</v>
      </c>
      <c r="B1239" s="2" t="s">
        <v>89</v>
      </c>
      <c r="C1239" s="19">
        <v>51</v>
      </c>
      <c r="D1239" s="3" t="s">
        <v>460</v>
      </c>
      <c r="E1239" s="2" t="s">
        <v>25</v>
      </c>
      <c r="F1239" s="55">
        <v>150622</v>
      </c>
      <c r="G1239" s="15">
        <v>2007</v>
      </c>
      <c r="H1239" s="46">
        <v>12.7592</v>
      </c>
      <c r="I1239" s="45">
        <v>8.0359999999999996</v>
      </c>
      <c r="J1239" s="45">
        <v>7900</v>
      </c>
      <c r="K1239" s="46">
        <v>538.19999999999993</v>
      </c>
      <c r="L1239" s="45">
        <v>130</v>
      </c>
      <c r="M1239" s="27">
        <v>188.92599593680674</v>
      </c>
      <c r="N1239" s="27">
        <v>16779.7</v>
      </c>
      <c r="O1239" s="27">
        <v>1073.48</v>
      </c>
      <c r="P1239" s="51">
        <f t="shared" si="19"/>
        <v>92181.444200000915</v>
      </c>
      <c r="Q1239" s="51">
        <f>ABS(Table_7[[#This Row],[列1]]-Table_7[[#This Row],[Listing Price (USD)]])/Table_7[[#This Row],[Listing Price (USD)]]</f>
        <v>0.38799482014578934</v>
      </c>
      <c r="R1239" s="51">
        <f>SUM(Q1228:Q1248)/21</f>
        <v>0.29939427869974755</v>
      </c>
      <c r="S1239" s="71"/>
    </row>
    <row r="1240" spans="1:19" hidden="1" x14ac:dyDescent="0.45">
      <c r="A1240" s="1" t="s">
        <v>59</v>
      </c>
      <c r="B1240" s="2" t="s">
        <v>89</v>
      </c>
      <c r="C1240" s="19">
        <v>51</v>
      </c>
      <c r="D1240" s="3" t="s">
        <v>460</v>
      </c>
      <c r="E1240" s="2" t="s">
        <v>25</v>
      </c>
      <c r="F1240" s="55">
        <v>145764</v>
      </c>
      <c r="G1240" s="15">
        <v>2007</v>
      </c>
      <c r="H1240" s="46">
        <v>12.7592</v>
      </c>
      <c r="I1240" s="45">
        <v>8.0359999999999996</v>
      </c>
      <c r="J1240" s="45">
        <v>7900</v>
      </c>
      <c r="K1240" s="46">
        <v>538.19999999999993</v>
      </c>
      <c r="L1240" s="45">
        <v>130</v>
      </c>
      <c r="M1240" s="27">
        <v>188.92599593680674</v>
      </c>
      <c r="N1240" s="27">
        <v>16779.7</v>
      </c>
      <c r="O1240" s="27">
        <v>1073.48</v>
      </c>
      <c r="P1240" s="51">
        <f t="shared" si="19"/>
        <v>92181.444200000915</v>
      </c>
      <c r="Q1240" s="51">
        <f>ABS(Table_7[[#This Row],[列1]]-Table_7[[#This Row],[Listing Price (USD)]])/Table_7[[#This Row],[Listing Price (USD)]]</f>
        <v>0.36759800636644907</v>
      </c>
      <c r="R1240" s="51">
        <f>SUM(Q1228:Q1248)/21</f>
        <v>0.29939427869974755</v>
      </c>
      <c r="S1240" s="71"/>
    </row>
    <row r="1241" spans="1:19" hidden="1" x14ac:dyDescent="0.45">
      <c r="A1241" s="1" t="s">
        <v>59</v>
      </c>
      <c r="B1241" s="2" t="s">
        <v>89</v>
      </c>
      <c r="C1241" s="19">
        <v>51</v>
      </c>
      <c r="D1241" s="3" t="s">
        <v>460</v>
      </c>
      <c r="E1241" s="2" t="s">
        <v>25</v>
      </c>
      <c r="F1241" s="55">
        <v>145764</v>
      </c>
      <c r="G1241" s="15">
        <v>2008</v>
      </c>
      <c r="H1241" s="46">
        <v>12.7592</v>
      </c>
      <c r="I1241" s="45">
        <v>8.0359999999999996</v>
      </c>
      <c r="J1241" s="45">
        <v>7900</v>
      </c>
      <c r="K1241" s="46">
        <v>538.19999999999993</v>
      </c>
      <c r="L1241" s="45">
        <v>130</v>
      </c>
      <c r="M1241" s="27">
        <v>188.92599593680674</v>
      </c>
      <c r="N1241" s="27">
        <v>16779.7</v>
      </c>
      <c r="O1241" s="27">
        <v>1073.48</v>
      </c>
      <c r="P1241" s="51">
        <f t="shared" si="19"/>
        <v>105129.1471999988</v>
      </c>
      <c r="Q1241" s="51">
        <f>ABS(Table_7[[#This Row],[列1]]-Table_7[[#This Row],[Listing Price (USD)]])/Table_7[[#This Row],[Listing Price (USD)]]</f>
        <v>0.27877152657721521</v>
      </c>
      <c r="R1241" s="51">
        <f>SUM(Q1228:Q1248)/21</f>
        <v>0.29939427869974755</v>
      </c>
      <c r="S1241" s="71"/>
    </row>
    <row r="1242" spans="1:19" hidden="1" x14ac:dyDescent="0.45">
      <c r="A1242" s="1" t="s">
        <v>59</v>
      </c>
      <c r="B1242" s="2" t="s">
        <v>89</v>
      </c>
      <c r="C1242" s="19">
        <v>51</v>
      </c>
      <c r="D1242" s="3" t="s">
        <v>460</v>
      </c>
      <c r="E1242" s="2" t="s">
        <v>25</v>
      </c>
      <c r="F1242" s="55">
        <v>139690</v>
      </c>
      <c r="G1242" s="15">
        <v>2008</v>
      </c>
      <c r="H1242" s="46">
        <v>12.7592</v>
      </c>
      <c r="I1242" s="45">
        <v>8.0359999999999996</v>
      </c>
      <c r="J1242" s="45">
        <v>7900</v>
      </c>
      <c r="K1242" s="46">
        <v>538.19999999999993</v>
      </c>
      <c r="L1242" s="45">
        <v>130</v>
      </c>
      <c r="M1242" s="27">
        <v>188.92599593680674</v>
      </c>
      <c r="N1242" s="27">
        <v>16779.7</v>
      </c>
      <c r="O1242" s="27">
        <v>1073.48</v>
      </c>
      <c r="P1242" s="51">
        <f t="shared" si="19"/>
        <v>105129.1471999988</v>
      </c>
      <c r="Q1242" s="51">
        <f>ABS(Table_7[[#This Row],[列1]]-Table_7[[#This Row],[Listing Price (USD)]])/Table_7[[#This Row],[Listing Price (USD)]]</f>
        <v>0.24741107309042309</v>
      </c>
      <c r="R1242" s="51">
        <f>SUM(Q1228:Q1248)/21</f>
        <v>0.29939427869974755</v>
      </c>
      <c r="S1242" s="71"/>
    </row>
    <row r="1243" spans="1:19" hidden="1" x14ac:dyDescent="0.45">
      <c r="A1243" s="1" t="s">
        <v>59</v>
      </c>
      <c r="B1243" s="2" t="s">
        <v>89</v>
      </c>
      <c r="C1243" s="19">
        <v>51</v>
      </c>
      <c r="D1243" s="3" t="s">
        <v>460</v>
      </c>
      <c r="E1243" s="2" t="s">
        <v>25</v>
      </c>
      <c r="F1243" s="55">
        <v>144306</v>
      </c>
      <c r="G1243" s="15">
        <v>2009</v>
      </c>
      <c r="H1243" s="46">
        <v>12.7592</v>
      </c>
      <c r="I1243" s="45">
        <v>8.0359999999999996</v>
      </c>
      <c r="J1243" s="45">
        <v>7900</v>
      </c>
      <c r="K1243" s="46">
        <v>538.19999999999993</v>
      </c>
      <c r="L1243" s="45">
        <v>130</v>
      </c>
      <c r="M1243" s="27">
        <v>188.92599593680674</v>
      </c>
      <c r="N1243" s="27">
        <v>16779.7</v>
      </c>
      <c r="O1243" s="27">
        <v>1073.48</v>
      </c>
      <c r="P1243" s="51">
        <f t="shared" si="19"/>
        <v>118076.85020000041</v>
      </c>
      <c r="Q1243" s="51">
        <f>ABS(Table_7[[#This Row],[列1]]-Table_7[[#This Row],[Listing Price (USD)]])/Table_7[[#This Row],[Listing Price (USD)]]</f>
        <v>0.18176063226753975</v>
      </c>
      <c r="R1243" s="51">
        <f>SUM(Q1228:Q1248)/21</f>
        <v>0.29939427869974755</v>
      </c>
      <c r="S1243" s="71"/>
    </row>
    <row r="1244" spans="1:19" hidden="1" x14ac:dyDescent="0.45">
      <c r="A1244" s="1" t="s">
        <v>59</v>
      </c>
      <c r="B1244" s="2" t="s">
        <v>89</v>
      </c>
      <c r="C1244" s="19">
        <v>51</v>
      </c>
      <c r="D1244" s="3" t="s">
        <v>460</v>
      </c>
      <c r="E1244" s="2" t="s">
        <v>25</v>
      </c>
      <c r="F1244" s="55">
        <v>139690</v>
      </c>
      <c r="G1244" s="15">
        <v>2010</v>
      </c>
      <c r="H1244" s="46">
        <v>12.7592</v>
      </c>
      <c r="I1244" s="45">
        <v>8.0359999999999996</v>
      </c>
      <c r="J1244" s="45">
        <v>7900</v>
      </c>
      <c r="K1244" s="46">
        <v>538.19999999999993</v>
      </c>
      <c r="L1244" s="45">
        <v>130</v>
      </c>
      <c r="M1244" s="27">
        <v>188.92599593680674</v>
      </c>
      <c r="N1244" s="27">
        <v>16779.7</v>
      </c>
      <c r="O1244" s="27">
        <v>1073.48</v>
      </c>
      <c r="P1244" s="51">
        <f t="shared" si="19"/>
        <v>131024.55319999829</v>
      </c>
      <c r="Q1244" s="51">
        <f>ABS(Table_7[[#This Row],[列1]]-Table_7[[#This Row],[Listing Price (USD)]])/Table_7[[#This Row],[Listing Price (USD)]]</f>
        <v>6.2033408261161917E-2</v>
      </c>
      <c r="R1244" s="51">
        <f>SUM(Q1228:Q1248)/21</f>
        <v>0.29939427869974755</v>
      </c>
      <c r="S1244" s="71"/>
    </row>
    <row r="1245" spans="1:19" hidden="1" x14ac:dyDescent="0.45">
      <c r="A1245" s="1" t="s">
        <v>59</v>
      </c>
      <c r="B1245" s="2" t="s">
        <v>89</v>
      </c>
      <c r="C1245" s="19">
        <v>51</v>
      </c>
      <c r="D1245" s="3" t="s">
        <v>460</v>
      </c>
      <c r="E1245" s="2" t="s">
        <v>35</v>
      </c>
      <c r="F1245" s="55">
        <v>145764</v>
      </c>
      <c r="G1245" s="15">
        <v>2008</v>
      </c>
      <c r="H1245" s="46">
        <v>12.7592</v>
      </c>
      <c r="I1245" s="45">
        <v>8.0359999999999996</v>
      </c>
      <c r="J1245" s="45">
        <v>7900</v>
      </c>
      <c r="K1245" s="46">
        <v>538.19999999999993</v>
      </c>
      <c r="L1245" s="45">
        <v>130</v>
      </c>
      <c r="M1245" s="27">
        <v>1896.7553015181375</v>
      </c>
      <c r="N1245" s="27">
        <v>24592.6</v>
      </c>
      <c r="O1245" s="27">
        <v>42421.33</v>
      </c>
      <c r="P1245" s="51">
        <f t="shared" si="19"/>
        <v>119629.88960000053</v>
      </c>
      <c r="Q1245" s="51">
        <f>ABS(Table_7[[#This Row],[列1]]-Table_7[[#This Row],[Listing Price (USD)]])/Table_7[[#This Row],[Listing Price (USD)]]</f>
        <v>0.17929056831590426</v>
      </c>
      <c r="R1245" s="51">
        <f>SUM(Q1228:Q1248)/21</f>
        <v>0.29939427869974755</v>
      </c>
      <c r="S1245" s="71"/>
    </row>
    <row r="1246" spans="1:19" hidden="1" x14ac:dyDescent="0.45">
      <c r="A1246" s="1" t="s">
        <v>59</v>
      </c>
      <c r="B1246" s="3" t="s">
        <v>89</v>
      </c>
      <c r="C1246" s="19">
        <v>51</v>
      </c>
      <c r="D1246" s="3" t="s">
        <v>459</v>
      </c>
      <c r="E1246" s="2" t="s">
        <v>319</v>
      </c>
      <c r="F1246" s="55">
        <v>149900</v>
      </c>
      <c r="G1246" s="15">
        <v>2007</v>
      </c>
      <c r="H1246" s="46">
        <v>12.7592</v>
      </c>
      <c r="I1246" s="45">
        <v>8.0359999999999996</v>
      </c>
      <c r="J1246" s="45">
        <v>7900</v>
      </c>
      <c r="K1246" s="46">
        <v>538.19999999999993</v>
      </c>
      <c r="L1246" s="45">
        <v>130</v>
      </c>
      <c r="M1246" s="27">
        <v>1116.7267999999999</v>
      </c>
      <c r="N1246" s="27">
        <v>44269</v>
      </c>
      <c r="O1246" s="27">
        <v>61343.7</v>
      </c>
      <c r="P1246" s="51">
        <f t="shared" si="19"/>
        <v>143201.58500000014</v>
      </c>
      <c r="Q1246" s="51">
        <f>ABS(Table_7[[#This Row],[列1]]-Table_7[[#This Row],[Listing Price (USD)]])/Table_7[[#This Row],[Listing Price (USD)]]</f>
        <v>4.4685890593728239E-2</v>
      </c>
      <c r="R1246" s="51">
        <f>SUM(Q1228:Q1248)/21</f>
        <v>0.29939427869974755</v>
      </c>
      <c r="S1246" s="71"/>
    </row>
    <row r="1247" spans="1:19" hidden="1" x14ac:dyDescent="0.45">
      <c r="A1247" s="1" t="s">
        <v>59</v>
      </c>
      <c r="B1247" s="3" t="s">
        <v>89</v>
      </c>
      <c r="C1247" s="19">
        <v>51</v>
      </c>
      <c r="D1247" s="3" t="s">
        <v>459</v>
      </c>
      <c r="E1247" s="2" t="s">
        <v>515</v>
      </c>
      <c r="F1247" s="56">
        <v>174900</v>
      </c>
      <c r="G1247" s="43">
        <v>2007</v>
      </c>
      <c r="H1247" s="45">
        <v>12.7592</v>
      </c>
      <c r="I1247" s="45">
        <v>8.0359999999999996</v>
      </c>
      <c r="J1247" s="45">
        <v>7900</v>
      </c>
      <c r="K1247" s="45">
        <v>538.19999999999993</v>
      </c>
      <c r="L1247" s="45">
        <v>130</v>
      </c>
      <c r="M1247" s="27">
        <v>556.99260000000004</v>
      </c>
      <c r="N1247" s="27">
        <v>42831</v>
      </c>
      <c r="O1247" s="27">
        <v>17471.759999999998</v>
      </c>
      <c r="P1247" s="51">
        <f t="shared" si="19"/>
        <v>140532.65700000076</v>
      </c>
      <c r="Q1247" s="51">
        <f>ABS(Table_7[[#This Row],[列1]]-Table_7[[#This Row],[Listing Price (USD)]])/Table_7[[#This Row],[Listing Price (USD)]]</f>
        <v>0.19649710120068176</v>
      </c>
      <c r="R1247" s="51">
        <f>SUM(Q1228:Q1248)/21</f>
        <v>0.29939427869974755</v>
      </c>
      <c r="S1247" s="71"/>
    </row>
    <row r="1248" spans="1:19" hidden="1" x14ac:dyDescent="0.45">
      <c r="A1248" s="1" t="s">
        <v>59</v>
      </c>
      <c r="B1248" s="3" t="s">
        <v>89</v>
      </c>
      <c r="C1248" s="19">
        <v>51</v>
      </c>
      <c r="D1248" s="3" t="s">
        <v>459</v>
      </c>
      <c r="E1248" s="2" t="s">
        <v>490</v>
      </c>
      <c r="F1248" s="55">
        <v>199900</v>
      </c>
      <c r="G1248" s="15">
        <v>2006</v>
      </c>
      <c r="H1248" s="46">
        <v>12.7592</v>
      </c>
      <c r="I1248" s="45">
        <v>8.0359999999999996</v>
      </c>
      <c r="J1248" s="45">
        <v>7900</v>
      </c>
      <c r="K1248" s="46">
        <v>538.19999999999993</v>
      </c>
      <c r="L1248" s="45">
        <v>130</v>
      </c>
      <c r="M1248" s="27">
        <v>612.96910000000003</v>
      </c>
      <c r="N1248" s="27">
        <v>46198</v>
      </c>
      <c r="O1248" s="27">
        <v>19947.16</v>
      </c>
      <c r="P1248" s="51">
        <f t="shared" si="19"/>
        <v>133834.10600000172</v>
      </c>
      <c r="Q1248" s="51">
        <f>ABS(Table_7[[#This Row],[列1]]-Table_7[[#This Row],[Listing Price (USD)]])/Table_7[[#This Row],[Listing Price (USD)]]</f>
        <v>0.33049471735867075</v>
      </c>
      <c r="R1248" s="51">
        <f>SUM(Q1228:Q1248)/21</f>
        <v>0.29939427869974755</v>
      </c>
      <c r="S1248" s="71"/>
    </row>
    <row r="1249" spans="1:19" hidden="1" x14ac:dyDescent="0.45">
      <c r="A1249" s="1" t="s">
        <v>59</v>
      </c>
      <c r="B1249" s="3" t="s">
        <v>63</v>
      </c>
      <c r="C1249" s="19">
        <v>40</v>
      </c>
      <c r="D1249" s="3" t="s">
        <v>461</v>
      </c>
      <c r="E1249" s="2" t="s">
        <v>346</v>
      </c>
      <c r="F1249" s="55">
        <v>140000</v>
      </c>
      <c r="G1249" s="15">
        <v>2011</v>
      </c>
      <c r="H1249" s="46">
        <v>12.7592</v>
      </c>
      <c r="I1249" s="45">
        <v>8.0359999999999996</v>
      </c>
      <c r="J1249" s="45">
        <v>7536</v>
      </c>
      <c r="K1249" s="46">
        <v>847.98791999999992</v>
      </c>
      <c r="L1249" s="45">
        <v>136</v>
      </c>
      <c r="M1249" s="27">
        <v>96.621481289487278</v>
      </c>
      <c r="N1249" s="27">
        <v>21310.9</v>
      </c>
      <c r="O1249" s="27">
        <v>514.61516577032478</v>
      </c>
      <c r="P1249" s="51">
        <f t="shared" si="19"/>
        <v>144105.167399998</v>
      </c>
      <c r="Q1249" s="51">
        <f>ABS(Table_7[[#This Row],[列1]]-Table_7[[#This Row],[Listing Price (USD)]])/Table_7[[#This Row],[Listing Price (USD)]]</f>
        <v>2.9322624285699983E-2</v>
      </c>
      <c r="R1249" s="51">
        <f>SUM(Q1249:Q1259)/11</f>
        <v>0.35600668388196954</v>
      </c>
      <c r="S1249" s="71"/>
    </row>
    <row r="1250" spans="1:19" hidden="1" x14ac:dyDescent="0.45">
      <c r="A1250" s="1" t="s">
        <v>59</v>
      </c>
      <c r="B1250" s="3" t="s">
        <v>63</v>
      </c>
      <c r="C1250" s="19">
        <v>40</v>
      </c>
      <c r="D1250" s="3" t="s">
        <v>461</v>
      </c>
      <c r="E1250" s="2" t="s">
        <v>364</v>
      </c>
      <c r="F1250" s="55">
        <v>155460</v>
      </c>
      <c r="G1250" s="15">
        <v>2011</v>
      </c>
      <c r="H1250" s="46">
        <v>12.7592</v>
      </c>
      <c r="I1250" s="45">
        <v>8.0359999999999996</v>
      </c>
      <c r="J1250" s="45">
        <v>7536</v>
      </c>
      <c r="K1250" s="46">
        <v>847.98791999999992</v>
      </c>
      <c r="L1250" s="45">
        <v>136</v>
      </c>
      <c r="M1250" s="27">
        <v>1.0434148148148099</v>
      </c>
      <c r="N1250" s="27">
        <v>8551.2000000000007</v>
      </c>
      <c r="O1250" s="27">
        <v>2109.5004966750644</v>
      </c>
      <c r="P1250" s="51">
        <f t="shared" si="19"/>
        <v>120423.164199996</v>
      </c>
      <c r="Q1250" s="51">
        <f>ABS(Table_7[[#This Row],[列1]]-Table_7[[#This Row],[Listing Price (USD)]])/Table_7[[#This Row],[Listing Price (USD)]]</f>
        <v>0.22537524636565034</v>
      </c>
      <c r="R1250" s="51">
        <f>SUM(Q1249:Q1259)/11</f>
        <v>0.35600668388196954</v>
      </c>
      <c r="S1250" s="71"/>
    </row>
    <row r="1251" spans="1:19" hidden="1" x14ac:dyDescent="0.45">
      <c r="A1251" s="1" t="s">
        <v>59</v>
      </c>
      <c r="B1251" s="2" t="s">
        <v>63</v>
      </c>
      <c r="C1251" s="19">
        <v>40</v>
      </c>
      <c r="D1251" s="3" t="s">
        <v>460</v>
      </c>
      <c r="E1251" s="2" t="s">
        <v>3</v>
      </c>
      <c r="F1251" s="55">
        <v>144549</v>
      </c>
      <c r="G1251" s="15">
        <v>2009</v>
      </c>
      <c r="H1251" s="46">
        <v>12.7592</v>
      </c>
      <c r="I1251" s="45">
        <v>8.0359999999999996</v>
      </c>
      <c r="J1251" s="45">
        <v>7536</v>
      </c>
      <c r="K1251" s="46">
        <v>847.98791999999992</v>
      </c>
      <c r="L1251" s="45">
        <v>136</v>
      </c>
      <c r="M1251" s="27">
        <v>2639.0087016482562</v>
      </c>
      <c r="N1251" s="27">
        <v>30468.7</v>
      </c>
      <c r="O1251" s="27">
        <v>62827.83</v>
      </c>
      <c r="P1251" s="51">
        <f t="shared" si="19"/>
        <v>135206.63819999917</v>
      </c>
      <c r="Q1251" s="51">
        <f>ABS(Table_7[[#This Row],[列1]]-Table_7[[#This Row],[Listing Price (USD)]])/Table_7[[#This Row],[Listing Price (USD)]]</f>
        <v>6.4631106406829716E-2</v>
      </c>
      <c r="R1251" s="51">
        <f>SUM(Q1249:Q1259)/11</f>
        <v>0.35600668388196954</v>
      </c>
      <c r="S1251" s="71"/>
    </row>
    <row r="1252" spans="1:19" hidden="1" x14ac:dyDescent="0.45">
      <c r="A1252" s="1" t="s">
        <v>59</v>
      </c>
      <c r="B1252" s="2" t="s">
        <v>63</v>
      </c>
      <c r="C1252" s="19">
        <v>40</v>
      </c>
      <c r="D1252" s="3" t="s">
        <v>460</v>
      </c>
      <c r="E1252" s="2" t="s">
        <v>25</v>
      </c>
      <c r="F1252" s="55">
        <v>120285</v>
      </c>
      <c r="G1252" s="15">
        <v>2009</v>
      </c>
      <c r="H1252" s="46">
        <v>12.7592</v>
      </c>
      <c r="I1252" s="45">
        <v>8.0359999999999996</v>
      </c>
      <c r="J1252" s="45">
        <v>7536</v>
      </c>
      <c r="K1252" s="46">
        <v>847.98791999999992</v>
      </c>
      <c r="L1252" s="45">
        <v>136</v>
      </c>
      <c r="M1252" s="27">
        <v>188.92599593680674</v>
      </c>
      <c r="N1252" s="27">
        <v>16779.7</v>
      </c>
      <c r="O1252" s="27">
        <v>1073.48</v>
      </c>
      <c r="P1252" s="51">
        <f t="shared" si="19"/>
        <v>109799.85419999734</v>
      </c>
      <c r="Q1252" s="51">
        <f>ABS(Table_7[[#This Row],[列1]]-Table_7[[#This Row],[Listing Price (USD)]])/Table_7[[#This Row],[Listing Price (USD)]]</f>
        <v>8.7169188178099197E-2</v>
      </c>
      <c r="R1252" s="51">
        <f>SUM(Q1249:Q1259)/11</f>
        <v>0.35600668388196954</v>
      </c>
      <c r="S1252" s="71"/>
    </row>
    <row r="1253" spans="1:19" hidden="1" x14ac:dyDescent="0.45">
      <c r="A1253" s="1" t="s">
        <v>59</v>
      </c>
      <c r="B1253" s="2" t="s">
        <v>63</v>
      </c>
      <c r="C1253" s="19">
        <v>40</v>
      </c>
      <c r="D1253" s="3" t="s">
        <v>460</v>
      </c>
      <c r="E1253" s="2" t="s">
        <v>25</v>
      </c>
      <c r="F1253" s="55">
        <v>120255</v>
      </c>
      <c r="G1253" s="15">
        <v>2009</v>
      </c>
      <c r="H1253" s="46">
        <v>12.7592</v>
      </c>
      <c r="I1253" s="45">
        <v>8.0359999999999996</v>
      </c>
      <c r="J1253" s="45">
        <v>7536</v>
      </c>
      <c r="K1253" s="46">
        <v>847.98791999999992</v>
      </c>
      <c r="L1253" s="45">
        <v>136</v>
      </c>
      <c r="M1253" s="27">
        <v>188.92599593680674</v>
      </c>
      <c r="N1253" s="27">
        <v>16779.7</v>
      </c>
      <c r="O1253" s="27">
        <v>1073.48</v>
      </c>
      <c r="P1253" s="51">
        <f t="shared" si="19"/>
        <v>109799.85419999734</v>
      </c>
      <c r="Q1253" s="51">
        <f>ABS(Table_7[[#This Row],[列1]]-Table_7[[#This Row],[Listing Price (USD)]])/Table_7[[#This Row],[Listing Price (USD)]]</f>
        <v>8.6941464388197262E-2</v>
      </c>
      <c r="R1253" s="51">
        <f>SUM(Q1249:Q1259)/11</f>
        <v>0.35600668388196954</v>
      </c>
      <c r="S1253" s="71"/>
    </row>
    <row r="1254" spans="1:19" hidden="1" x14ac:dyDescent="0.45">
      <c r="A1254" s="1" t="s">
        <v>59</v>
      </c>
      <c r="B1254" s="2" t="s">
        <v>63</v>
      </c>
      <c r="C1254" s="19">
        <v>40</v>
      </c>
      <c r="D1254" s="3" t="s">
        <v>460</v>
      </c>
      <c r="E1254" s="2" t="s">
        <v>15</v>
      </c>
      <c r="F1254" s="55">
        <v>182204</v>
      </c>
      <c r="G1254" s="15">
        <v>2009</v>
      </c>
      <c r="H1254" s="46">
        <v>12.7592</v>
      </c>
      <c r="I1254" s="45">
        <v>8.0359999999999996</v>
      </c>
      <c r="J1254" s="45">
        <v>7536</v>
      </c>
      <c r="K1254" s="46">
        <v>847.98791999999992</v>
      </c>
      <c r="L1254" s="45">
        <v>136</v>
      </c>
      <c r="M1254" s="27">
        <v>1276.9626856482525</v>
      </c>
      <c r="N1254" s="27">
        <v>21333.9</v>
      </c>
      <c r="O1254" s="27">
        <v>4753.54</v>
      </c>
      <c r="P1254" s="51">
        <f t="shared" si="19"/>
        <v>118252.44939999953</v>
      </c>
      <c r="Q1254" s="51">
        <f>ABS(Table_7[[#This Row],[列1]]-Table_7[[#This Row],[Listing Price (USD)]])/Table_7[[#This Row],[Listing Price (USD)]]</f>
        <v>0.35098873021448745</v>
      </c>
      <c r="R1254" s="51">
        <f>SUM(Q1249:Q1259)/11</f>
        <v>0.35600668388196954</v>
      </c>
      <c r="S1254" s="71"/>
    </row>
    <row r="1255" spans="1:19" hidden="1" x14ac:dyDescent="0.45">
      <c r="A1255" s="1" t="s">
        <v>59</v>
      </c>
      <c r="B1255" s="2" t="s">
        <v>63</v>
      </c>
      <c r="C1255" s="19">
        <v>40</v>
      </c>
      <c r="D1255" s="3" t="s">
        <v>460</v>
      </c>
      <c r="E1255" s="2" t="s">
        <v>15</v>
      </c>
      <c r="F1255" s="55">
        <v>179775</v>
      </c>
      <c r="G1255" s="15">
        <v>2011</v>
      </c>
      <c r="H1255" s="46">
        <v>12.7592</v>
      </c>
      <c r="I1255" s="45">
        <v>8.0359999999999996</v>
      </c>
      <c r="J1255" s="45">
        <v>7536</v>
      </c>
      <c r="K1255" s="46">
        <v>847.98791999999992</v>
      </c>
      <c r="L1255" s="45">
        <v>136</v>
      </c>
      <c r="M1255" s="27">
        <v>1276.9626856482525</v>
      </c>
      <c r="N1255" s="27">
        <v>21333.9</v>
      </c>
      <c r="O1255" s="27">
        <v>4753.54</v>
      </c>
      <c r="P1255" s="51">
        <f t="shared" si="19"/>
        <v>144147.85539999901</v>
      </c>
      <c r="Q1255" s="51">
        <f>ABS(Table_7[[#This Row],[列1]]-Table_7[[#This Row],[Listing Price (USD)]])/Table_7[[#This Row],[Listing Price (USD)]]</f>
        <v>0.19817630148797657</v>
      </c>
      <c r="R1255" s="51">
        <f>SUM(Q1249:Q1259)/11</f>
        <v>0.35600668388196954</v>
      </c>
      <c r="S1255" s="71"/>
    </row>
    <row r="1256" spans="1:19" hidden="1" x14ac:dyDescent="0.45">
      <c r="A1256" s="1" t="s">
        <v>59</v>
      </c>
      <c r="B1256" s="2" t="s">
        <v>63</v>
      </c>
      <c r="C1256" s="19">
        <v>40</v>
      </c>
      <c r="D1256" s="3" t="s">
        <v>460</v>
      </c>
      <c r="E1256" s="2" t="s">
        <v>132</v>
      </c>
      <c r="F1256" s="55">
        <v>201732</v>
      </c>
      <c r="G1256" s="15">
        <v>2011</v>
      </c>
      <c r="H1256" s="46">
        <v>12.7592</v>
      </c>
      <c r="I1256" s="45">
        <v>8.0359999999999996</v>
      </c>
      <c r="J1256" s="45">
        <v>7536</v>
      </c>
      <c r="K1256" s="46">
        <v>847.98791999999992</v>
      </c>
      <c r="L1256" s="45">
        <v>136</v>
      </c>
      <c r="M1256" s="27">
        <v>547.05417423587585</v>
      </c>
      <c r="N1256" s="27">
        <v>37825.800000000003</v>
      </c>
      <c r="O1256" s="27">
        <v>12220.24236</v>
      </c>
      <c r="P1256" s="51">
        <f t="shared" si="19"/>
        <v>174756.82179999648</v>
      </c>
      <c r="Q1256" s="51">
        <f>ABS(Table_7[[#This Row],[列1]]-Table_7[[#This Row],[Listing Price (USD)]])/Table_7[[#This Row],[Listing Price (USD)]]</f>
        <v>0.13371789403765152</v>
      </c>
      <c r="R1256" s="51">
        <f>SUM(Q1249:Q1259)/11</f>
        <v>0.35600668388196954</v>
      </c>
      <c r="S1256" s="71"/>
    </row>
    <row r="1257" spans="1:19" hidden="1" x14ac:dyDescent="0.45">
      <c r="A1257" s="1" t="s">
        <v>59</v>
      </c>
      <c r="B1257" s="2" t="s">
        <v>63</v>
      </c>
      <c r="C1257" s="19">
        <v>40</v>
      </c>
      <c r="D1257" s="3" t="s">
        <v>460</v>
      </c>
      <c r="E1257" s="2" t="s">
        <v>26</v>
      </c>
      <c r="F1257" s="55">
        <v>59535</v>
      </c>
      <c r="G1257" s="15">
        <v>2011</v>
      </c>
      <c r="H1257" s="46">
        <v>12.7592</v>
      </c>
      <c r="I1257" s="45">
        <v>8.0359999999999996</v>
      </c>
      <c r="J1257" s="45">
        <v>7536</v>
      </c>
      <c r="K1257" s="46">
        <v>847.98791999999992</v>
      </c>
      <c r="L1257" s="45">
        <v>136</v>
      </c>
      <c r="M1257" s="27">
        <v>2704.60916008815</v>
      </c>
      <c r="N1257" s="27">
        <v>33874.199999999997</v>
      </c>
      <c r="O1257" s="27">
        <v>12220.24236</v>
      </c>
      <c r="P1257" s="51">
        <f t="shared" si="19"/>
        <v>167422.65219999774</v>
      </c>
      <c r="Q1257" s="51">
        <f>ABS(Table_7[[#This Row],[列1]]-Table_7[[#This Row],[Listing Price (USD)]])/Table_7[[#This Row],[Listing Price (USD)]]</f>
        <v>1.8121718686486561</v>
      </c>
      <c r="R1257" s="51">
        <f>SUM(Q1249:Q1259)/11</f>
        <v>0.35600668388196954</v>
      </c>
      <c r="S1257" s="71"/>
    </row>
    <row r="1258" spans="1:19" hidden="1" x14ac:dyDescent="0.45">
      <c r="A1258" s="1" t="s">
        <v>59</v>
      </c>
      <c r="B1258" s="2" t="s">
        <v>63</v>
      </c>
      <c r="C1258" s="19">
        <v>40</v>
      </c>
      <c r="D1258" s="3" t="s">
        <v>460</v>
      </c>
      <c r="E1258" s="2" t="s">
        <v>26</v>
      </c>
      <c r="F1258" s="55">
        <v>106562</v>
      </c>
      <c r="G1258" s="15">
        <v>2012</v>
      </c>
      <c r="H1258" s="46">
        <v>12.7592</v>
      </c>
      <c r="I1258" s="45">
        <v>8.0359999999999996</v>
      </c>
      <c r="J1258" s="45">
        <v>7536</v>
      </c>
      <c r="K1258" s="46">
        <v>847.98791999999992</v>
      </c>
      <c r="L1258" s="45">
        <v>136</v>
      </c>
      <c r="M1258" s="27">
        <v>2704.60916008815</v>
      </c>
      <c r="N1258" s="27">
        <v>33874.199999999997</v>
      </c>
      <c r="O1258" s="27">
        <v>12220.24236</v>
      </c>
      <c r="P1258" s="51">
        <f t="shared" si="19"/>
        <v>180370.35519999935</v>
      </c>
      <c r="Q1258" s="51">
        <f>ABS(Table_7[[#This Row],[列1]]-Table_7[[#This Row],[Listing Price (USD)]])/Table_7[[#This Row],[Listing Price (USD)]]</f>
        <v>0.69263297610779972</v>
      </c>
      <c r="R1258" s="51">
        <f>SUM(Q1249:Q1259)/11</f>
        <v>0.35600668388196954</v>
      </c>
      <c r="S1258" s="71"/>
    </row>
    <row r="1259" spans="1:19" hidden="1" x14ac:dyDescent="0.45">
      <c r="A1259" s="1" t="s">
        <v>59</v>
      </c>
      <c r="B1259" s="3" t="s">
        <v>63</v>
      </c>
      <c r="C1259" s="19">
        <v>40</v>
      </c>
      <c r="D1259" s="3" t="s">
        <v>459</v>
      </c>
      <c r="E1259" s="2" t="s">
        <v>464</v>
      </c>
      <c r="F1259" s="55">
        <v>155000</v>
      </c>
      <c r="G1259" s="15">
        <v>2011</v>
      </c>
      <c r="H1259" s="46">
        <v>12.7592</v>
      </c>
      <c r="I1259" s="45">
        <v>8.0359999999999996</v>
      </c>
      <c r="J1259" s="45">
        <v>7536</v>
      </c>
      <c r="K1259" s="46">
        <v>847.98791999999992</v>
      </c>
      <c r="L1259" s="45">
        <v>136</v>
      </c>
      <c r="M1259" s="27">
        <v>3020.1734000000001</v>
      </c>
      <c r="N1259" s="27">
        <v>46802</v>
      </c>
      <c r="O1259" s="27">
        <v>122950</v>
      </c>
      <c r="P1259" s="51">
        <f t="shared" si="19"/>
        <v>191416.64899999573</v>
      </c>
      <c r="Q1259" s="51">
        <f>ABS(Table_7[[#This Row],[列1]]-Table_7[[#This Row],[Listing Price (USD)]])/Table_7[[#This Row],[Listing Price (USD)]]</f>
        <v>0.23494612258061759</v>
      </c>
      <c r="R1259" s="51">
        <f>SUM(Q1249:Q1259)/11</f>
        <v>0.35600668388196954</v>
      </c>
      <c r="S1259" s="71"/>
    </row>
    <row r="1260" spans="1:19" hidden="1" x14ac:dyDescent="0.45">
      <c r="A1260" s="1" t="s">
        <v>59</v>
      </c>
      <c r="B1260" s="2" t="s">
        <v>66</v>
      </c>
      <c r="C1260" s="19">
        <v>40</v>
      </c>
      <c r="D1260" s="3" t="s">
        <v>460</v>
      </c>
      <c r="E1260" s="2" t="s">
        <v>35</v>
      </c>
      <c r="F1260" s="55">
        <v>182204</v>
      </c>
      <c r="G1260" s="15">
        <v>2009</v>
      </c>
      <c r="H1260" s="46">
        <v>12.332799999999999</v>
      </c>
      <c r="I1260" s="45">
        <v>7.7407999999999992</v>
      </c>
      <c r="J1260" s="45">
        <v>6900</v>
      </c>
      <c r="K1260" s="46">
        <v>806.00831999999991</v>
      </c>
      <c r="L1260" s="45">
        <v>129</v>
      </c>
      <c r="M1260" s="27">
        <v>1896.7553015181375</v>
      </c>
      <c r="N1260" s="27">
        <v>24592.6</v>
      </c>
      <c r="O1260" s="27">
        <v>42421.33</v>
      </c>
      <c r="P1260" s="51">
        <f t="shared" si="19"/>
        <v>109838.59260000214</v>
      </c>
      <c r="Q1260" s="51">
        <f>ABS(Table_7[[#This Row],[列1]]-Table_7[[#This Row],[Listing Price (USD)]])/Table_7[[#This Row],[Listing Price (USD)]]</f>
        <v>0.39716695242693822</v>
      </c>
      <c r="R1260" s="51">
        <f>(Table_7[[#This Row],[列2]]+Q1261)/2</f>
        <v>0.23457667243654651</v>
      </c>
      <c r="S1260" s="71"/>
    </row>
    <row r="1261" spans="1:19" hidden="1" x14ac:dyDescent="0.45">
      <c r="A1261" s="1" t="s">
        <v>59</v>
      </c>
      <c r="B1261" s="2" t="s">
        <v>66</v>
      </c>
      <c r="C1261" s="19">
        <v>40</v>
      </c>
      <c r="D1261" s="3" t="s">
        <v>460</v>
      </c>
      <c r="E1261" s="2" t="s">
        <v>480</v>
      </c>
      <c r="F1261" s="55">
        <v>169450</v>
      </c>
      <c r="G1261" s="15">
        <v>2011</v>
      </c>
      <c r="H1261" s="46">
        <v>12.332799999999999</v>
      </c>
      <c r="I1261" s="45">
        <v>7.7407999999999992</v>
      </c>
      <c r="J1261" s="45">
        <v>6900</v>
      </c>
      <c r="K1261" s="46">
        <v>806.00831999999991</v>
      </c>
      <c r="L1261" s="45">
        <v>129</v>
      </c>
      <c r="M1261" s="27">
        <v>909.79346666148103</v>
      </c>
      <c r="N1261" s="27">
        <v>36186.300000000003</v>
      </c>
      <c r="O1261" s="27">
        <v>19565.62</v>
      </c>
      <c r="P1261" s="51">
        <f t="shared" si="19"/>
        <v>157251.90579999908</v>
      </c>
      <c r="Q1261" s="51">
        <f>ABS(Table_7[[#This Row],[列1]]-Table_7[[#This Row],[Listing Price (USD)]])/Table_7[[#This Row],[Listing Price (USD)]]</f>
        <v>7.1986392446154762E-2</v>
      </c>
      <c r="R1261" s="51">
        <f>(Table_7[[#This Row],[列2]]+Q1260)/2</f>
        <v>0.23457667243654651</v>
      </c>
      <c r="S1261" s="71"/>
    </row>
    <row r="1262" spans="1:19" hidden="1" x14ac:dyDescent="0.45">
      <c r="A1262" s="1" t="s">
        <v>59</v>
      </c>
      <c r="B1262" s="2" t="s">
        <v>65</v>
      </c>
      <c r="C1262" s="19">
        <v>39</v>
      </c>
      <c r="D1262" s="3" t="s">
        <v>460</v>
      </c>
      <c r="E1262" s="2" t="s">
        <v>46</v>
      </c>
      <c r="F1262" s="55">
        <v>157889</v>
      </c>
      <c r="G1262" s="15">
        <v>2005</v>
      </c>
      <c r="H1262" s="46">
        <v>12.398399999999999</v>
      </c>
      <c r="I1262" s="45">
        <v>7.871999999999999</v>
      </c>
      <c r="J1262" s="45">
        <v>6970</v>
      </c>
      <c r="K1262" s="46">
        <v>1054.8719999999998</v>
      </c>
      <c r="L1262" s="45">
        <v>138</v>
      </c>
      <c r="M1262" s="27">
        <v>57.472012426685268</v>
      </c>
      <c r="N1262" s="27">
        <v>11544.2</v>
      </c>
      <c r="O1262" s="27">
        <v>7827.84</v>
      </c>
      <c r="P1262" s="51">
        <f t="shared" si="19"/>
        <v>35421.68019999862</v>
      </c>
      <c r="Q1262" s="51">
        <f>ABS(Table_7[[#This Row],[列1]]-Table_7[[#This Row],[Listing Price (USD)]])/Table_7[[#This Row],[Listing Price (USD)]]</f>
        <v>0.77565454084832619</v>
      </c>
      <c r="R1262" s="51">
        <f>(Q1262+Q1263+Q1264+Q1265)/4</f>
        <v>0.415434939428243</v>
      </c>
      <c r="S1262" s="71"/>
    </row>
    <row r="1263" spans="1:19" hidden="1" x14ac:dyDescent="0.45">
      <c r="A1263" s="1" t="s">
        <v>59</v>
      </c>
      <c r="B1263" s="2" t="s">
        <v>65</v>
      </c>
      <c r="C1263" s="19">
        <v>40</v>
      </c>
      <c r="D1263" s="3" t="s">
        <v>460</v>
      </c>
      <c r="E1263" s="2" t="s">
        <v>46</v>
      </c>
      <c r="F1263" s="55">
        <v>91125</v>
      </c>
      <c r="G1263" s="15">
        <v>2007</v>
      </c>
      <c r="H1263" s="46">
        <v>12.398399999999999</v>
      </c>
      <c r="I1263" s="45">
        <v>7.871999999999999</v>
      </c>
      <c r="J1263" s="45">
        <v>6970</v>
      </c>
      <c r="K1263" s="46">
        <v>1054.8719999999998</v>
      </c>
      <c r="L1263" s="45">
        <v>138</v>
      </c>
      <c r="M1263" s="27">
        <v>57.472012426685268</v>
      </c>
      <c r="N1263" s="27">
        <v>11544.2</v>
      </c>
      <c r="O1263" s="27">
        <v>7827.84</v>
      </c>
      <c r="P1263" s="51">
        <f t="shared" si="19"/>
        <v>61317.086199998113</v>
      </c>
      <c r="Q1263" s="51">
        <f>ABS(Table_7[[#This Row],[列1]]-Table_7[[#This Row],[Listing Price (USD)]])/Table_7[[#This Row],[Listing Price (USD)]]</f>
        <v>0.32711016515777103</v>
      </c>
      <c r="R1263" s="51">
        <f>(Q1262+Q1263+Q1264+Q1265)/4</f>
        <v>0.415434939428243</v>
      </c>
      <c r="S1263" s="71"/>
    </row>
    <row r="1264" spans="1:19" hidden="1" x14ac:dyDescent="0.45">
      <c r="A1264" s="1" t="s">
        <v>59</v>
      </c>
      <c r="B1264" s="3" t="s">
        <v>65</v>
      </c>
      <c r="C1264" s="19">
        <v>39</v>
      </c>
      <c r="D1264" s="3" t="s">
        <v>459</v>
      </c>
      <c r="E1264" s="2" t="s">
        <v>499</v>
      </c>
      <c r="F1264" s="55">
        <v>160000</v>
      </c>
      <c r="G1264" s="15">
        <v>2006</v>
      </c>
      <c r="H1264" s="46">
        <v>12.398399999999999</v>
      </c>
      <c r="I1264" s="45">
        <v>7.871999999999999</v>
      </c>
      <c r="J1264" s="45">
        <v>6970</v>
      </c>
      <c r="K1264" s="46">
        <v>1054.8719999999998</v>
      </c>
      <c r="L1264" s="45">
        <v>138</v>
      </c>
      <c r="M1264" s="27">
        <v>82.535499999999999</v>
      </c>
      <c r="N1264" s="27">
        <v>44102</v>
      </c>
      <c r="O1264" s="27">
        <v>9062</v>
      </c>
      <c r="P1264" s="51">
        <f t="shared" si="19"/>
        <v>108796.65999999568</v>
      </c>
      <c r="Q1264" s="51">
        <f>ABS(Table_7[[#This Row],[列1]]-Table_7[[#This Row],[Listing Price (USD)]])/Table_7[[#This Row],[Listing Price (USD)]]</f>
        <v>0.32002087500002702</v>
      </c>
      <c r="R1264" s="51">
        <f>(Q1262+Q1263+Q1264+Q1265)/4</f>
        <v>0.415434939428243</v>
      </c>
      <c r="S1264" s="71"/>
    </row>
    <row r="1265" spans="1:19" hidden="1" x14ac:dyDescent="0.45">
      <c r="A1265" s="1" t="s">
        <v>59</v>
      </c>
      <c r="B1265" s="3" t="s">
        <v>65</v>
      </c>
      <c r="C1265" s="19">
        <v>39</v>
      </c>
      <c r="D1265" s="3" t="s">
        <v>459</v>
      </c>
      <c r="E1265" s="2" t="s">
        <v>501</v>
      </c>
      <c r="F1265" s="55">
        <v>124500</v>
      </c>
      <c r="G1265" s="15">
        <v>2005</v>
      </c>
      <c r="H1265" s="46">
        <v>12.398399999999999</v>
      </c>
      <c r="I1265" s="45">
        <v>7.871999999999999</v>
      </c>
      <c r="J1265" s="45">
        <v>6970</v>
      </c>
      <c r="K1265" s="46">
        <v>1054.8719999999998</v>
      </c>
      <c r="L1265" s="45">
        <v>138</v>
      </c>
      <c r="M1265" s="27">
        <v>856.94290000000001</v>
      </c>
      <c r="N1265" s="27">
        <v>43510</v>
      </c>
      <c r="O1265" s="27">
        <v>33364.620000000003</v>
      </c>
      <c r="P1265" s="51">
        <f t="shared" si="19"/>
        <v>94750.20499999747</v>
      </c>
      <c r="Q1265" s="51">
        <f>ABS(Table_7[[#This Row],[列1]]-Table_7[[#This Row],[Listing Price (USD)]])/Table_7[[#This Row],[Listing Price (USD)]]</f>
        <v>0.23895417670684763</v>
      </c>
      <c r="R1265" s="51">
        <f>(Q1262+Q1263+Q1264+Q1265)/4</f>
        <v>0.415434939428243</v>
      </c>
      <c r="S1265" s="71"/>
    </row>
    <row r="1266" spans="1:19" hidden="1" x14ac:dyDescent="0.45">
      <c r="A1266" s="1" t="s">
        <v>59</v>
      </c>
      <c r="B1266" s="2" t="s">
        <v>78</v>
      </c>
      <c r="C1266" s="19">
        <v>44</v>
      </c>
      <c r="D1266" s="3" t="s">
        <v>460</v>
      </c>
      <c r="E1266" s="2" t="s">
        <v>25</v>
      </c>
      <c r="F1266" s="55">
        <v>131187</v>
      </c>
      <c r="G1266" s="15">
        <v>2005</v>
      </c>
      <c r="H1266" s="46">
        <v>13.021599999999999</v>
      </c>
      <c r="I1266" s="45">
        <v>7.0519999999999996</v>
      </c>
      <c r="J1266" s="45">
        <v>9129</v>
      </c>
      <c r="K1266" s="46">
        <v>694.27799999999991</v>
      </c>
      <c r="L1266" s="45">
        <v>200</v>
      </c>
      <c r="M1266" s="27">
        <v>188.92599593680674</v>
      </c>
      <c r="N1266" s="27">
        <v>16779.7</v>
      </c>
      <c r="O1266" s="27">
        <v>1073.48</v>
      </c>
      <c r="P1266" s="51">
        <f t="shared" si="19"/>
        <v>94232.26920000017</v>
      </c>
      <c r="Q1266" s="51">
        <f>ABS(Table_7[[#This Row],[列1]]-Table_7[[#This Row],[Listing Price (USD)]])/Table_7[[#This Row],[Listing Price (USD)]]</f>
        <v>0.28169506734661082</v>
      </c>
      <c r="R1266" s="51">
        <f>SUM(Q1266:Q1274)/9</f>
        <v>0.1175690362529152</v>
      </c>
      <c r="S1266" s="71"/>
    </row>
    <row r="1267" spans="1:19" hidden="1" x14ac:dyDescent="0.45">
      <c r="A1267" s="1" t="s">
        <v>59</v>
      </c>
      <c r="B1267" s="2" t="s">
        <v>78</v>
      </c>
      <c r="C1267" s="19">
        <v>44</v>
      </c>
      <c r="D1267" s="3" t="s">
        <v>460</v>
      </c>
      <c r="E1267" s="2" t="s">
        <v>25</v>
      </c>
      <c r="F1267" s="55">
        <v>131187</v>
      </c>
      <c r="G1267" s="15">
        <v>2006</v>
      </c>
      <c r="H1267" s="46">
        <v>13.021599999999999</v>
      </c>
      <c r="I1267" s="45">
        <v>7.0519999999999996</v>
      </c>
      <c r="J1267" s="45">
        <v>9129</v>
      </c>
      <c r="K1267" s="46">
        <v>694.27799999999991</v>
      </c>
      <c r="L1267" s="45">
        <v>200</v>
      </c>
      <c r="M1267" s="27">
        <v>188.92599593680674</v>
      </c>
      <c r="N1267" s="27">
        <v>16779.7</v>
      </c>
      <c r="O1267" s="27">
        <v>1073.48</v>
      </c>
      <c r="P1267" s="51">
        <f t="shared" si="19"/>
        <v>107179.97219999805</v>
      </c>
      <c r="Q1267" s="51">
        <f>ABS(Table_7[[#This Row],[列1]]-Table_7[[#This Row],[Listing Price (USD)]])/Table_7[[#This Row],[Listing Price (USD)]]</f>
        <v>0.18299852729311553</v>
      </c>
      <c r="R1267" s="51">
        <f>SUM(Q1266:Q1274)/9</f>
        <v>0.1175690362529152</v>
      </c>
      <c r="S1267" s="71"/>
    </row>
    <row r="1268" spans="1:19" hidden="1" x14ac:dyDescent="0.45">
      <c r="A1268" s="1" t="s">
        <v>59</v>
      </c>
      <c r="B1268" s="2" t="s">
        <v>78</v>
      </c>
      <c r="C1268" s="19">
        <v>44</v>
      </c>
      <c r="D1268" s="3" t="s">
        <v>460</v>
      </c>
      <c r="E1268" s="2" t="s">
        <v>35</v>
      </c>
      <c r="F1268" s="55">
        <v>119040</v>
      </c>
      <c r="G1268" s="15">
        <v>2005</v>
      </c>
      <c r="H1268" s="46">
        <v>13.021599999999999</v>
      </c>
      <c r="I1268" s="45">
        <v>7.0519999999999996</v>
      </c>
      <c r="J1268" s="45">
        <v>9129</v>
      </c>
      <c r="K1268" s="46">
        <v>694.27799999999991</v>
      </c>
      <c r="L1268" s="45">
        <v>200</v>
      </c>
      <c r="M1268" s="27">
        <v>1896.7553015181375</v>
      </c>
      <c r="N1268" s="27">
        <v>24592.6</v>
      </c>
      <c r="O1268" s="27">
        <v>42421.33</v>
      </c>
      <c r="P1268" s="51">
        <f t="shared" si="19"/>
        <v>108733.0116000019</v>
      </c>
      <c r="Q1268" s="51">
        <f>ABS(Table_7[[#This Row],[列1]]-Table_7[[#This Row],[Listing Price (USD)]])/Table_7[[#This Row],[Listing Price (USD)]]</f>
        <v>8.6584243951596904E-2</v>
      </c>
      <c r="R1268" s="51">
        <f>SUM(Q1266:Q1274)/9</f>
        <v>0.1175690362529152</v>
      </c>
      <c r="S1268" s="71"/>
    </row>
    <row r="1269" spans="1:19" hidden="1" x14ac:dyDescent="0.45">
      <c r="A1269" s="1" t="s">
        <v>59</v>
      </c>
      <c r="B1269" s="2" t="s">
        <v>78</v>
      </c>
      <c r="C1269" s="19">
        <v>44</v>
      </c>
      <c r="D1269" s="3" t="s">
        <v>460</v>
      </c>
      <c r="E1269" s="2" t="s">
        <v>35</v>
      </c>
      <c r="F1269" s="55">
        <v>151837</v>
      </c>
      <c r="G1269" s="15">
        <v>2006</v>
      </c>
      <c r="H1269" s="46">
        <v>13.021599999999999</v>
      </c>
      <c r="I1269" s="45">
        <v>7.0519999999999996</v>
      </c>
      <c r="J1269" s="45">
        <v>9129</v>
      </c>
      <c r="K1269" s="46">
        <v>694.27799999999991</v>
      </c>
      <c r="L1269" s="45">
        <v>200</v>
      </c>
      <c r="M1269" s="27">
        <v>1896.7553015181375</v>
      </c>
      <c r="N1269" s="27">
        <v>24592.6</v>
      </c>
      <c r="O1269" s="27">
        <v>42421.33</v>
      </c>
      <c r="P1269" s="51">
        <f t="shared" si="19"/>
        <v>121680.71459999979</v>
      </c>
      <c r="Q1269" s="51">
        <f>ABS(Table_7[[#This Row],[列1]]-Table_7[[#This Row],[Listing Price (USD)]])/Table_7[[#This Row],[Listing Price (USD)]]</f>
        <v>0.19860959713376986</v>
      </c>
      <c r="R1269" s="51">
        <f>SUM(Q1266:Q1274)/9</f>
        <v>0.1175690362529152</v>
      </c>
      <c r="S1269" s="71"/>
    </row>
    <row r="1270" spans="1:19" hidden="1" x14ac:dyDescent="0.45">
      <c r="A1270" s="1" t="s">
        <v>59</v>
      </c>
      <c r="B1270" s="3" t="s">
        <v>78</v>
      </c>
      <c r="C1270" s="19">
        <v>44</v>
      </c>
      <c r="D1270" s="3" t="s">
        <v>459</v>
      </c>
      <c r="E1270" s="2" t="s">
        <v>464</v>
      </c>
      <c r="F1270" s="55">
        <v>180000</v>
      </c>
      <c r="G1270" s="15">
        <v>2005</v>
      </c>
      <c r="H1270" s="46">
        <v>13.021599999999999</v>
      </c>
      <c r="I1270" s="45">
        <v>7.0519999999999996</v>
      </c>
      <c r="J1270" s="45">
        <v>9129</v>
      </c>
      <c r="K1270" s="46">
        <v>694.27799999999991</v>
      </c>
      <c r="L1270" s="45">
        <v>200</v>
      </c>
      <c r="M1270" s="27">
        <v>3020.1734000000001</v>
      </c>
      <c r="N1270" s="27">
        <v>46802</v>
      </c>
      <c r="O1270" s="27">
        <v>122950</v>
      </c>
      <c r="P1270" s="51">
        <f t="shared" si="19"/>
        <v>149953.65799999906</v>
      </c>
      <c r="Q1270" s="51">
        <f>ABS(Table_7[[#This Row],[列1]]-Table_7[[#This Row],[Listing Price (USD)]])/Table_7[[#This Row],[Listing Price (USD)]]</f>
        <v>0.16692412222222741</v>
      </c>
      <c r="R1270" s="51">
        <f>SUM(Q1266:Q1274)/9</f>
        <v>0.1175690362529152</v>
      </c>
      <c r="S1270" s="71"/>
    </row>
    <row r="1271" spans="1:19" hidden="1" x14ac:dyDescent="0.45">
      <c r="A1271" s="1" t="s">
        <v>59</v>
      </c>
      <c r="B1271" s="3" t="s">
        <v>78</v>
      </c>
      <c r="C1271" s="19">
        <v>44</v>
      </c>
      <c r="D1271" s="3" t="s">
        <v>459</v>
      </c>
      <c r="E1271" s="2" t="s">
        <v>464</v>
      </c>
      <c r="F1271" s="55">
        <v>149000</v>
      </c>
      <c r="G1271" s="15">
        <v>2005</v>
      </c>
      <c r="H1271" s="46">
        <v>13.021599999999999</v>
      </c>
      <c r="I1271" s="45">
        <v>7.0519999999999996</v>
      </c>
      <c r="J1271" s="45">
        <v>9129</v>
      </c>
      <c r="K1271" s="46">
        <v>694.27799999999991</v>
      </c>
      <c r="L1271" s="45">
        <v>200</v>
      </c>
      <c r="M1271" s="27">
        <v>3020.1734000000001</v>
      </c>
      <c r="N1271" s="27">
        <v>46802</v>
      </c>
      <c r="O1271" s="27">
        <v>122950</v>
      </c>
      <c r="P1271" s="51">
        <f t="shared" si="19"/>
        <v>149953.65799999906</v>
      </c>
      <c r="Q1271" s="51">
        <f>ABS(Table_7[[#This Row],[列1]]-Table_7[[#This Row],[Listing Price (USD)]])/Table_7[[#This Row],[Listing Price (USD)]]</f>
        <v>6.4003892617386874E-3</v>
      </c>
      <c r="R1271" s="51">
        <f>SUM(Q1266:Q1274)/9</f>
        <v>0.1175690362529152</v>
      </c>
      <c r="S1271" s="71"/>
    </row>
    <row r="1272" spans="1:19" hidden="1" x14ac:dyDescent="0.45">
      <c r="A1272" s="1" t="s">
        <v>59</v>
      </c>
      <c r="B1272" s="3" t="s">
        <v>78</v>
      </c>
      <c r="C1272" s="19">
        <v>44</v>
      </c>
      <c r="D1272" s="3" t="s">
        <v>459</v>
      </c>
      <c r="E1272" s="2" t="s">
        <v>476</v>
      </c>
      <c r="F1272" s="55">
        <v>149000</v>
      </c>
      <c r="G1272" s="15">
        <v>2006</v>
      </c>
      <c r="H1272" s="46">
        <v>13.021599999999999</v>
      </c>
      <c r="I1272" s="45">
        <v>7.0519999999999996</v>
      </c>
      <c r="J1272" s="45">
        <v>9129</v>
      </c>
      <c r="K1272" s="46">
        <v>694.27799999999991</v>
      </c>
      <c r="L1272" s="45">
        <v>200</v>
      </c>
      <c r="M1272" s="27">
        <v>625.42570000000001</v>
      </c>
      <c r="N1272" s="27">
        <v>38253</v>
      </c>
      <c r="O1272" s="27">
        <v>19305.12</v>
      </c>
      <c r="P1272" s="51">
        <f t="shared" si="19"/>
        <v>147034.41699999868</v>
      </c>
      <c r="Q1272" s="51">
        <f>ABS(Table_7[[#This Row],[列1]]-Table_7[[#This Row],[Listing Price (USD)]])/Table_7[[#This Row],[Listing Price (USD)]]</f>
        <v>1.3191832214773979E-2</v>
      </c>
      <c r="R1272" s="51">
        <f>SUM(Q1266:Q1274)/9</f>
        <v>0.1175690362529152</v>
      </c>
      <c r="S1272" s="71"/>
    </row>
    <row r="1273" spans="1:19" hidden="1" x14ac:dyDescent="0.45">
      <c r="A1273" s="1" t="s">
        <v>59</v>
      </c>
      <c r="B1273" s="3" t="s">
        <v>78</v>
      </c>
      <c r="C1273" s="19">
        <v>44</v>
      </c>
      <c r="D1273" s="3" t="s">
        <v>459</v>
      </c>
      <c r="E1273" s="2" t="s">
        <v>482</v>
      </c>
      <c r="F1273" s="55">
        <v>155000</v>
      </c>
      <c r="G1273" s="15">
        <v>2006</v>
      </c>
      <c r="H1273" s="46">
        <v>13.021599999999999</v>
      </c>
      <c r="I1273" s="45">
        <v>7.0519999999999996</v>
      </c>
      <c r="J1273" s="45">
        <v>9129</v>
      </c>
      <c r="K1273" s="46">
        <v>694.27799999999991</v>
      </c>
      <c r="L1273" s="45">
        <v>200</v>
      </c>
      <c r="M1273" s="27">
        <v>1740.8046999999999</v>
      </c>
      <c r="N1273" s="27">
        <v>47930</v>
      </c>
      <c r="O1273" s="27">
        <v>70426.880000000005</v>
      </c>
      <c r="P1273" s="51">
        <f t="shared" si="19"/>
        <v>164994.92899999692</v>
      </c>
      <c r="Q1273" s="51">
        <f>ABS(Table_7[[#This Row],[列1]]-Table_7[[#This Row],[Listing Price (USD)]])/Table_7[[#This Row],[Listing Price (USD)]]</f>
        <v>6.4483412903205931E-2</v>
      </c>
      <c r="R1273" s="51">
        <f>SUM(Q1266:Q1274)/9</f>
        <v>0.1175690362529152</v>
      </c>
      <c r="S1273" s="71"/>
    </row>
    <row r="1274" spans="1:19" hidden="1" x14ac:dyDescent="0.45">
      <c r="A1274" s="1" t="s">
        <v>59</v>
      </c>
      <c r="B1274" s="3" t="s">
        <v>78</v>
      </c>
      <c r="C1274" s="19">
        <v>44</v>
      </c>
      <c r="D1274" s="3" t="s">
        <v>459</v>
      </c>
      <c r="E1274" s="2" t="s">
        <v>487</v>
      </c>
      <c r="F1274" s="56">
        <v>129900</v>
      </c>
      <c r="G1274" s="43">
        <v>2005</v>
      </c>
      <c r="H1274" s="45">
        <v>13.021599999999999</v>
      </c>
      <c r="I1274" s="45">
        <v>7.0519999999999996</v>
      </c>
      <c r="J1274" s="45">
        <v>9129</v>
      </c>
      <c r="K1274" s="45">
        <v>694.27799999999991</v>
      </c>
      <c r="L1274" s="45">
        <v>200</v>
      </c>
      <c r="M1274" s="27">
        <v>1789.9333999999999</v>
      </c>
      <c r="N1274" s="27">
        <v>40003</v>
      </c>
      <c r="O1274" s="27">
        <v>60296.14</v>
      </c>
      <c r="P1274" s="51">
        <f t="shared" si="19"/>
        <v>137334.71400000079</v>
      </c>
      <c r="Q1274" s="51">
        <f>ABS(Table_7[[#This Row],[列1]]-Table_7[[#This Row],[Listing Price (USD)]])/Table_7[[#This Row],[Listing Price (USD)]]</f>
        <v>5.7234133949197789E-2</v>
      </c>
      <c r="R1274" s="51">
        <f>SUM(Q1266:Q1274)/9</f>
        <v>0.1175690362529152</v>
      </c>
      <c r="S1274" s="71"/>
    </row>
    <row r="1275" spans="1:19" hidden="1" x14ac:dyDescent="0.45">
      <c r="A1275" s="1" t="s">
        <v>354</v>
      </c>
      <c r="B1275" s="3" t="s">
        <v>79</v>
      </c>
      <c r="C1275" s="19">
        <v>45</v>
      </c>
      <c r="D1275" s="3" t="s">
        <v>461</v>
      </c>
      <c r="E1275" s="2" t="s">
        <v>447</v>
      </c>
      <c r="F1275" s="55">
        <v>194422</v>
      </c>
      <c r="G1275" s="15">
        <v>2011</v>
      </c>
      <c r="H1275" s="46">
        <v>13.776</v>
      </c>
      <c r="I1275" s="45">
        <v>7.871999999999999</v>
      </c>
      <c r="J1275" s="45">
        <v>11545</v>
      </c>
      <c r="K1275" s="46">
        <v>597.40199999999993</v>
      </c>
      <c r="L1275" s="45">
        <v>200</v>
      </c>
      <c r="M1275" s="27">
        <v>96.621481289487278</v>
      </c>
      <c r="N1275" s="27">
        <v>16666</v>
      </c>
      <c r="O1275" s="27">
        <v>521.5798800343282</v>
      </c>
      <c r="P1275" s="51">
        <f t="shared" si="19"/>
        <v>226644.88399999886</v>
      </c>
      <c r="Q1275" s="51">
        <f>ABS(Table_7[[#This Row],[列1]]-Table_7[[#This Row],[Listing Price (USD)]])/Table_7[[#This Row],[Listing Price (USD)]]</f>
        <v>0.16573681990720626</v>
      </c>
      <c r="R1275" s="51">
        <f>SUM(Q1275:Q1282)/8</f>
        <v>0.18007014667082144</v>
      </c>
      <c r="S1275" s="71"/>
    </row>
    <row r="1276" spans="1:19" hidden="1" x14ac:dyDescent="0.45">
      <c r="A1276" s="1" t="s">
        <v>59</v>
      </c>
      <c r="B1276" s="2" t="s">
        <v>79</v>
      </c>
      <c r="C1276" s="19">
        <v>46</v>
      </c>
      <c r="D1276" s="3" t="s">
        <v>460</v>
      </c>
      <c r="E1276" s="2" t="s">
        <v>46</v>
      </c>
      <c r="F1276" s="55">
        <v>206308</v>
      </c>
      <c r="G1276" s="15">
        <v>2008</v>
      </c>
      <c r="H1276" s="46">
        <v>13.776</v>
      </c>
      <c r="I1276" s="45">
        <v>7.871999999999999</v>
      </c>
      <c r="J1276" s="45">
        <v>11545</v>
      </c>
      <c r="K1276" s="46">
        <v>597.40199999999993</v>
      </c>
      <c r="L1276" s="45">
        <v>200</v>
      </c>
      <c r="M1276" s="27">
        <v>57.472012426685268</v>
      </c>
      <c r="N1276" s="27">
        <v>11544.2</v>
      </c>
      <c r="O1276" s="27">
        <v>7827.84</v>
      </c>
      <c r="P1276" s="51">
        <f t="shared" si="19"/>
        <v>178295.71419999673</v>
      </c>
      <c r="Q1276" s="51">
        <f>ABS(Table_7[[#This Row],[列1]]-Table_7[[#This Row],[Listing Price (USD)]])/Table_7[[#This Row],[Listing Price (USD)]]</f>
        <v>0.13577896058322156</v>
      </c>
      <c r="R1276" s="51">
        <f>SUM(Q1275:Q1282)/8</f>
        <v>0.18007014667082144</v>
      </c>
      <c r="S1276" s="71"/>
    </row>
    <row r="1277" spans="1:19" hidden="1" x14ac:dyDescent="0.45">
      <c r="A1277" s="1" t="s">
        <v>59</v>
      </c>
      <c r="B1277" s="2" t="s">
        <v>79</v>
      </c>
      <c r="C1277" s="19">
        <v>46</v>
      </c>
      <c r="D1277" s="3" t="s">
        <v>460</v>
      </c>
      <c r="E1277" s="2" t="s">
        <v>46</v>
      </c>
      <c r="F1277" s="55">
        <v>115396</v>
      </c>
      <c r="G1277" s="15">
        <v>2009</v>
      </c>
      <c r="H1277" s="46">
        <v>13.776</v>
      </c>
      <c r="I1277" s="45">
        <v>7.871999999999999</v>
      </c>
      <c r="J1277" s="45">
        <v>11545</v>
      </c>
      <c r="K1277" s="46">
        <v>597.40199999999993</v>
      </c>
      <c r="L1277" s="45">
        <v>200</v>
      </c>
      <c r="M1277" s="27">
        <v>57.472012426685268</v>
      </c>
      <c r="N1277" s="27">
        <v>11544.2</v>
      </c>
      <c r="O1277" s="27">
        <v>7827.84</v>
      </c>
      <c r="P1277" s="51">
        <f t="shared" si="19"/>
        <v>191243.41719999834</v>
      </c>
      <c r="Q1277" s="51">
        <f>ABS(Table_7[[#This Row],[列1]]-Table_7[[#This Row],[Listing Price (USD)]])/Table_7[[#This Row],[Listing Price (USD)]]</f>
        <v>0.65727943082947704</v>
      </c>
      <c r="R1277" s="51">
        <f>SUM(Q1275:Q1282)/8</f>
        <v>0.18007014667082144</v>
      </c>
      <c r="S1277" s="71"/>
    </row>
    <row r="1278" spans="1:19" hidden="1" x14ac:dyDescent="0.45">
      <c r="A1278" s="1" t="s">
        <v>59</v>
      </c>
      <c r="B1278" s="2" t="s">
        <v>79</v>
      </c>
      <c r="C1278" s="19">
        <v>46</v>
      </c>
      <c r="D1278" s="3" t="s">
        <v>460</v>
      </c>
      <c r="E1278" s="2" t="s">
        <v>3</v>
      </c>
      <c r="F1278" s="55">
        <v>188278</v>
      </c>
      <c r="G1278" s="15">
        <v>2008</v>
      </c>
      <c r="H1278" s="46">
        <v>13.776</v>
      </c>
      <c r="I1278" s="45">
        <v>7.871999999999999</v>
      </c>
      <c r="J1278" s="45">
        <v>11545</v>
      </c>
      <c r="K1278" s="46">
        <v>597.40199999999993</v>
      </c>
      <c r="L1278" s="45">
        <v>200</v>
      </c>
      <c r="M1278" s="27">
        <v>2639.0087016482562</v>
      </c>
      <c r="N1278" s="27">
        <v>30468.7</v>
      </c>
      <c r="O1278" s="27">
        <v>62827.83</v>
      </c>
      <c r="P1278" s="51">
        <f t="shared" si="19"/>
        <v>213419.5861999981</v>
      </c>
      <c r="Q1278" s="51">
        <f>ABS(Table_7[[#This Row],[列1]]-Table_7[[#This Row],[Listing Price (USD)]])/Table_7[[#This Row],[Listing Price (USD)]]</f>
        <v>0.13353438107478355</v>
      </c>
      <c r="R1278" s="51">
        <f>SUM(Q1275:Q1282)/8</f>
        <v>0.18007014667082144</v>
      </c>
      <c r="S1278" s="71"/>
    </row>
    <row r="1279" spans="1:19" hidden="1" x14ac:dyDescent="0.45">
      <c r="A1279" s="1" t="s">
        <v>59</v>
      </c>
      <c r="B1279" s="2" t="s">
        <v>79</v>
      </c>
      <c r="C1279" s="19">
        <v>46</v>
      </c>
      <c r="D1279" s="3" t="s">
        <v>460</v>
      </c>
      <c r="E1279" s="2" t="s">
        <v>35</v>
      </c>
      <c r="F1279" s="55">
        <v>212572</v>
      </c>
      <c r="G1279" s="15">
        <v>2008</v>
      </c>
      <c r="H1279" s="46">
        <v>13.776</v>
      </c>
      <c r="I1279" s="45">
        <v>7.871999999999999</v>
      </c>
      <c r="J1279" s="45">
        <v>11545</v>
      </c>
      <c r="K1279" s="46">
        <v>597.40199999999993</v>
      </c>
      <c r="L1279" s="45">
        <v>200</v>
      </c>
      <c r="M1279" s="27">
        <v>1896.7553015181375</v>
      </c>
      <c r="N1279" s="27">
        <v>24592.6</v>
      </c>
      <c r="O1279" s="27">
        <v>42421.33</v>
      </c>
      <c r="P1279" s="51">
        <f t="shared" si="19"/>
        <v>202513.54459999799</v>
      </c>
      <c r="Q1279" s="51">
        <f>ABS(Table_7[[#This Row],[列1]]-Table_7[[#This Row],[Listing Price (USD)]])/Table_7[[#This Row],[Listing Price (USD)]]</f>
        <v>4.7317875355183253E-2</v>
      </c>
      <c r="R1279" s="51">
        <f>SUM(Q1275:Q1282)/8</f>
        <v>0.18007014667082144</v>
      </c>
      <c r="S1279" s="71"/>
    </row>
    <row r="1280" spans="1:19" hidden="1" x14ac:dyDescent="0.45">
      <c r="A1280" s="1" t="s">
        <v>59</v>
      </c>
      <c r="B1280" s="2" t="s">
        <v>79</v>
      </c>
      <c r="C1280" s="19">
        <v>46</v>
      </c>
      <c r="D1280" s="3" t="s">
        <v>460</v>
      </c>
      <c r="E1280" s="2" t="s">
        <v>35</v>
      </c>
      <c r="F1280" s="55">
        <v>180990</v>
      </c>
      <c r="G1280" s="15">
        <v>2009</v>
      </c>
      <c r="H1280" s="46">
        <v>13.776</v>
      </c>
      <c r="I1280" s="45">
        <v>7.871999999999999</v>
      </c>
      <c r="J1280" s="45">
        <v>11545</v>
      </c>
      <c r="K1280" s="46">
        <v>597.40199999999993</v>
      </c>
      <c r="L1280" s="45">
        <v>200</v>
      </c>
      <c r="M1280" s="27">
        <v>1896.7553015181375</v>
      </c>
      <c r="N1280" s="27">
        <v>24592.6</v>
      </c>
      <c r="O1280" s="27">
        <v>42421.33</v>
      </c>
      <c r="P1280" s="51">
        <f t="shared" si="19"/>
        <v>215461.24759999959</v>
      </c>
      <c r="Q1280" s="51">
        <f>ABS(Table_7[[#This Row],[列1]]-Table_7[[#This Row],[Listing Price (USD)]])/Table_7[[#This Row],[Listing Price (USD)]]</f>
        <v>0.19045940438698047</v>
      </c>
      <c r="R1280" s="51">
        <f>SUM(Q1275:Q1282)/8</f>
        <v>0.18007014667082144</v>
      </c>
      <c r="S1280" s="71"/>
    </row>
    <row r="1281" spans="1:19" hidden="1" x14ac:dyDescent="0.45">
      <c r="A1281" s="1" t="s">
        <v>59</v>
      </c>
      <c r="B1281" s="2" t="s">
        <v>79</v>
      </c>
      <c r="C1281" s="19">
        <v>46</v>
      </c>
      <c r="D1281" s="3" t="s">
        <v>460</v>
      </c>
      <c r="E1281" s="2" t="s">
        <v>15</v>
      </c>
      <c r="F1281" s="55">
        <v>200433</v>
      </c>
      <c r="G1281" s="15">
        <v>2009</v>
      </c>
      <c r="H1281" s="46">
        <v>13.776</v>
      </c>
      <c r="I1281" s="45">
        <v>7.871999999999999</v>
      </c>
      <c r="J1281" s="45">
        <v>11545</v>
      </c>
      <c r="K1281" s="46">
        <v>597.40199999999993</v>
      </c>
      <c r="L1281" s="45">
        <v>200</v>
      </c>
      <c r="M1281" s="27">
        <v>1276.9626856482525</v>
      </c>
      <c r="N1281" s="27">
        <v>21333.9</v>
      </c>
      <c r="O1281" s="27">
        <v>4753.54</v>
      </c>
      <c r="P1281" s="51">
        <f t="shared" si="19"/>
        <v>209413.10040000005</v>
      </c>
      <c r="Q1281" s="51">
        <f>ABS(Table_7[[#This Row],[列1]]-Table_7[[#This Row],[Listing Price (USD)]])/Table_7[[#This Row],[Listing Price (USD)]]</f>
        <v>4.480350241726689E-2</v>
      </c>
      <c r="R1281" s="51">
        <f>SUM(Q1275:Q1282)/8</f>
        <v>0.18007014667082144</v>
      </c>
      <c r="S1281" s="71"/>
    </row>
    <row r="1282" spans="1:19" hidden="1" x14ac:dyDescent="0.45">
      <c r="A1282" s="1" t="s">
        <v>59</v>
      </c>
      <c r="B1282" s="2" t="s">
        <v>79</v>
      </c>
      <c r="C1282" s="19">
        <v>46</v>
      </c>
      <c r="D1282" s="3" t="s">
        <v>460</v>
      </c>
      <c r="E1282" s="2" t="s">
        <v>76</v>
      </c>
      <c r="F1282" s="55">
        <v>194351</v>
      </c>
      <c r="G1282" s="15">
        <v>2011</v>
      </c>
      <c r="H1282" s="46">
        <v>13.776</v>
      </c>
      <c r="I1282" s="45">
        <v>7.871999999999999</v>
      </c>
      <c r="J1282" s="45">
        <v>11545</v>
      </c>
      <c r="K1282" s="46">
        <v>597.40199999999993</v>
      </c>
      <c r="L1282" s="45">
        <v>200</v>
      </c>
      <c r="M1282" s="27">
        <v>720.28936833319051</v>
      </c>
      <c r="N1282" s="27">
        <v>6140.9</v>
      </c>
      <c r="O1282" s="27">
        <v>2659.28</v>
      </c>
      <c r="P1282" s="51">
        <f t="shared" ref="P1282:P1345" si="20">J1282*22.739+12947.703*G1282+1.856*N1282-26169390+64750.3</f>
        <v>207110.29839999898</v>
      </c>
      <c r="Q1282" s="51">
        <f>ABS(Table_7[[#This Row],[列1]]-Table_7[[#This Row],[Listing Price (USD)]])/Table_7[[#This Row],[Listing Price (USD)]]</f>
        <v>6.5650798812452629E-2</v>
      </c>
      <c r="R1282" s="51">
        <f>SUM(Q1275:Q1282)/8</f>
        <v>0.18007014667082144</v>
      </c>
      <c r="S1282" s="71"/>
    </row>
    <row r="1283" spans="1:19" hidden="1" x14ac:dyDescent="0.45">
      <c r="A1283" s="1" t="s">
        <v>59</v>
      </c>
      <c r="B1283" s="2" t="s">
        <v>86</v>
      </c>
      <c r="C1283" s="19">
        <v>47</v>
      </c>
      <c r="D1283" s="3" t="s">
        <v>460</v>
      </c>
      <c r="E1283" s="2" t="s">
        <v>35</v>
      </c>
      <c r="F1283" s="55">
        <v>127543</v>
      </c>
      <c r="G1283" s="15">
        <v>2005</v>
      </c>
      <c r="H1283" s="46">
        <v>14.76</v>
      </c>
      <c r="I1283" s="45">
        <v>7.5767999999999995</v>
      </c>
      <c r="J1283" s="45">
        <v>11500</v>
      </c>
      <c r="K1283" s="46">
        <v>1033.02108</v>
      </c>
      <c r="L1283" s="45">
        <v>250</v>
      </c>
      <c r="M1283" s="27">
        <v>1896.7553015181375</v>
      </c>
      <c r="N1283" s="27">
        <v>24592.6</v>
      </c>
      <c r="O1283" s="27">
        <v>42421.33</v>
      </c>
      <c r="P1283" s="51">
        <f t="shared" si="20"/>
        <v>162647.18060000165</v>
      </c>
      <c r="Q1283" s="51">
        <f>ABS(Table_7[[#This Row],[列1]]-Table_7[[#This Row],[Listing Price (USD)]])/Table_7[[#This Row],[Listing Price (USD)]]</f>
        <v>0.27523408262312826</v>
      </c>
      <c r="R1283" s="51">
        <f>Table_7[[#This Row],[列2]]</f>
        <v>0.27523408262312826</v>
      </c>
      <c r="S1283" s="71"/>
    </row>
    <row r="1284" spans="1:19" hidden="1" x14ac:dyDescent="0.45">
      <c r="A1284" s="1" t="s">
        <v>59</v>
      </c>
      <c r="B1284" s="2" t="s">
        <v>95</v>
      </c>
      <c r="C1284" s="19">
        <v>49</v>
      </c>
      <c r="D1284" s="3" t="s">
        <v>460</v>
      </c>
      <c r="E1284" s="2" t="s">
        <v>46</v>
      </c>
      <c r="F1284" s="55">
        <v>228363</v>
      </c>
      <c r="G1284" s="15">
        <v>2007</v>
      </c>
      <c r="H1284" s="46">
        <v>14.4648</v>
      </c>
      <c r="I1284" s="45">
        <v>8.5280000000000005</v>
      </c>
      <c r="J1284" s="45">
        <v>13115</v>
      </c>
      <c r="K1284" s="46">
        <v>738.41039999999987</v>
      </c>
      <c r="L1284" s="45">
        <v>237</v>
      </c>
      <c r="M1284" s="27">
        <v>57.472012426685268</v>
      </c>
      <c r="N1284" s="27">
        <v>11544.2</v>
      </c>
      <c r="O1284" s="27">
        <v>7827.84</v>
      </c>
      <c r="P1284" s="51">
        <f t="shared" si="20"/>
        <v>201048.24119999929</v>
      </c>
      <c r="Q1284" s="51">
        <f>ABS(Table_7[[#This Row],[列1]]-Table_7[[#This Row],[Listing Price (USD)]])/Table_7[[#This Row],[Listing Price (USD)]]</f>
        <v>0.11961114015843508</v>
      </c>
      <c r="R1284" s="51">
        <f>SUM(Q1284:Q1294)/11</f>
        <v>0.12789293736846982</v>
      </c>
      <c r="S1284" s="71">
        <f>SUM(R1284:R1294)/11</f>
        <v>0.12789293736846982</v>
      </c>
    </row>
    <row r="1285" spans="1:19" hidden="1" x14ac:dyDescent="0.45">
      <c r="A1285" s="1" t="s">
        <v>59</v>
      </c>
      <c r="B1285" s="2" t="s">
        <v>95</v>
      </c>
      <c r="C1285" s="19">
        <v>49</v>
      </c>
      <c r="D1285" s="3" t="s">
        <v>460</v>
      </c>
      <c r="E1285" s="2" t="s">
        <v>46</v>
      </c>
      <c r="F1285" s="55">
        <v>302472</v>
      </c>
      <c r="G1285" s="15">
        <v>2008</v>
      </c>
      <c r="H1285" s="46">
        <v>14.4648</v>
      </c>
      <c r="I1285" s="45">
        <v>8.5280000000000005</v>
      </c>
      <c r="J1285" s="45">
        <v>13115</v>
      </c>
      <c r="K1285" s="46">
        <v>738.41039999999987</v>
      </c>
      <c r="L1285" s="45">
        <v>237</v>
      </c>
      <c r="M1285" s="27">
        <v>57.472012426685268</v>
      </c>
      <c r="N1285" s="27">
        <v>11544.2</v>
      </c>
      <c r="O1285" s="27">
        <v>7827.84</v>
      </c>
      <c r="P1285" s="51">
        <f t="shared" si="20"/>
        <v>213995.94419999718</v>
      </c>
      <c r="Q1285" s="51">
        <f>ABS(Table_7[[#This Row],[列1]]-Table_7[[#This Row],[Listing Price (USD)]])/Table_7[[#This Row],[Listing Price (USD)]]</f>
        <v>0.29250990438785351</v>
      </c>
      <c r="R1285" s="51">
        <f>SUM(Q1284:Q1294)/11</f>
        <v>0.12789293736846982</v>
      </c>
      <c r="S1285" s="71"/>
    </row>
    <row r="1286" spans="1:19" hidden="1" x14ac:dyDescent="0.45">
      <c r="A1286" s="1" t="s">
        <v>59</v>
      </c>
      <c r="B1286" s="2" t="s">
        <v>95</v>
      </c>
      <c r="C1286" s="19">
        <v>49</v>
      </c>
      <c r="D1286" s="3" t="s">
        <v>460</v>
      </c>
      <c r="E1286" s="2" t="s">
        <v>3</v>
      </c>
      <c r="F1286" s="55">
        <v>241734</v>
      </c>
      <c r="G1286" s="15">
        <v>2006</v>
      </c>
      <c r="H1286" s="46">
        <v>14.4648</v>
      </c>
      <c r="I1286" s="45">
        <v>8.5280000000000005</v>
      </c>
      <c r="J1286" s="45">
        <v>13115</v>
      </c>
      <c r="K1286" s="46">
        <v>738.41039999999987</v>
      </c>
      <c r="L1286" s="45">
        <v>237</v>
      </c>
      <c r="M1286" s="27">
        <v>2639.0087016482562</v>
      </c>
      <c r="N1286" s="27">
        <v>30468.7</v>
      </c>
      <c r="O1286" s="27">
        <v>62827.83</v>
      </c>
      <c r="P1286" s="51">
        <f t="shared" si="20"/>
        <v>223224.41019999905</v>
      </c>
      <c r="Q1286" s="51">
        <f>ABS(Table_7[[#This Row],[列1]]-Table_7[[#This Row],[Listing Price (USD)]])/Table_7[[#This Row],[Listing Price (USD)]]</f>
        <v>7.6570072062684388E-2</v>
      </c>
      <c r="R1286" s="51">
        <f>SUM(Q1284:Q1294)/11</f>
        <v>0.12789293736846982</v>
      </c>
      <c r="S1286" s="71"/>
    </row>
    <row r="1287" spans="1:19" hidden="1" x14ac:dyDescent="0.45">
      <c r="A1287" s="1" t="s">
        <v>59</v>
      </c>
      <c r="B1287" s="2" t="s">
        <v>95</v>
      </c>
      <c r="C1287" s="19">
        <v>49</v>
      </c>
      <c r="D1287" s="3" t="s">
        <v>460</v>
      </c>
      <c r="E1287" s="2" t="s">
        <v>3</v>
      </c>
      <c r="F1287" s="55">
        <v>240520</v>
      </c>
      <c r="G1287" s="15">
        <v>2007</v>
      </c>
      <c r="H1287" s="46">
        <v>14.4648</v>
      </c>
      <c r="I1287" s="45">
        <v>8.5280000000000005</v>
      </c>
      <c r="J1287" s="45">
        <v>13115</v>
      </c>
      <c r="K1287" s="46">
        <v>738.41039999999987</v>
      </c>
      <c r="L1287" s="45">
        <v>237</v>
      </c>
      <c r="M1287" s="27">
        <v>2639.0087016482562</v>
      </c>
      <c r="N1287" s="27">
        <v>30468.7</v>
      </c>
      <c r="O1287" s="27">
        <v>62827.83</v>
      </c>
      <c r="P1287" s="51">
        <f t="shared" si="20"/>
        <v>236172.11320000066</v>
      </c>
      <c r="Q1287" s="51">
        <f>ABS(Table_7[[#This Row],[列1]]-Table_7[[#This Row],[Listing Price (USD)]])/Table_7[[#This Row],[Listing Price (USD)]]</f>
        <v>1.8077028105768077E-2</v>
      </c>
      <c r="R1287" s="51">
        <f>SUM(Q1284:Q1294)/11</f>
        <v>0.12789293736846982</v>
      </c>
      <c r="S1287" s="71"/>
    </row>
    <row r="1288" spans="1:19" hidden="1" x14ac:dyDescent="0.45">
      <c r="A1288" s="1" t="s">
        <v>59</v>
      </c>
      <c r="B1288" s="2" t="s">
        <v>95</v>
      </c>
      <c r="C1288" s="19">
        <v>49</v>
      </c>
      <c r="D1288" s="3" t="s">
        <v>460</v>
      </c>
      <c r="E1288" s="2" t="s">
        <v>3</v>
      </c>
      <c r="F1288" s="55">
        <v>240510</v>
      </c>
      <c r="G1288" s="15">
        <v>2007</v>
      </c>
      <c r="H1288" s="46">
        <v>14.4648</v>
      </c>
      <c r="I1288" s="45">
        <v>8.5280000000000005</v>
      </c>
      <c r="J1288" s="45">
        <v>13115</v>
      </c>
      <c r="K1288" s="46">
        <v>738.41039999999987</v>
      </c>
      <c r="L1288" s="45">
        <v>237</v>
      </c>
      <c r="M1288" s="27">
        <v>2639.0087016482562</v>
      </c>
      <c r="N1288" s="27">
        <v>30468.7</v>
      </c>
      <c r="O1288" s="27">
        <v>62827.83</v>
      </c>
      <c r="P1288" s="51">
        <f t="shared" si="20"/>
        <v>236172.11320000066</v>
      </c>
      <c r="Q1288" s="51">
        <f>ABS(Table_7[[#This Row],[列1]]-Table_7[[#This Row],[Listing Price (USD)]])/Table_7[[#This Row],[Listing Price (USD)]]</f>
        <v>1.8036201405344218E-2</v>
      </c>
      <c r="R1288" s="51">
        <f>SUM(Q1284:Q1294)/11</f>
        <v>0.12789293736846982</v>
      </c>
      <c r="S1288" s="71"/>
    </row>
    <row r="1289" spans="1:19" hidden="1" x14ac:dyDescent="0.45">
      <c r="A1289" s="1" t="s">
        <v>59</v>
      </c>
      <c r="B1289" s="2" t="s">
        <v>95</v>
      </c>
      <c r="C1289" s="19">
        <v>49</v>
      </c>
      <c r="D1289" s="3" t="s">
        <v>460</v>
      </c>
      <c r="E1289" s="2" t="s">
        <v>3</v>
      </c>
      <c r="F1289" s="55">
        <v>298827</v>
      </c>
      <c r="G1289" s="15">
        <v>2008</v>
      </c>
      <c r="H1289" s="46">
        <v>14.4648</v>
      </c>
      <c r="I1289" s="45">
        <v>8.5280000000000005</v>
      </c>
      <c r="J1289" s="45">
        <v>13115</v>
      </c>
      <c r="K1289" s="46">
        <v>738.41039999999987</v>
      </c>
      <c r="L1289" s="45">
        <v>237</v>
      </c>
      <c r="M1289" s="27">
        <v>2639.0087016482562</v>
      </c>
      <c r="N1289" s="27">
        <v>30468.7</v>
      </c>
      <c r="O1289" s="27">
        <v>62827.83</v>
      </c>
      <c r="P1289" s="51">
        <f t="shared" si="20"/>
        <v>249119.81619999855</v>
      </c>
      <c r="Q1289" s="51">
        <f>ABS(Table_7[[#This Row],[列1]]-Table_7[[#This Row],[Listing Price (USD)]])/Table_7[[#This Row],[Listing Price (USD)]]</f>
        <v>0.16634100600013202</v>
      </c>
      <c r="R1289" s="51">
        <f>SUM(Q1284:Q1294)/11</f>
        <v>0.12789293736846982</v>
      </c>
      <c r="S1289" s="71"/>
    </row>
    <row r="1290" spans="1:19" hidden="1" x14ac:dyDescent="0.45">
      <c r="A1290" s="1" t="s">
        <v>59</v>
      </c>
      <c r="B1290" s="2" t="s">
        <v>95</v>
      </c>
      <c r="C1290" s="19">
        <v>49</v>
      </c>
      <c r="D1290" s="3" t="s">
        <v>460</v>
      </c>
      <c r="E1290" s="2" t="s">
        <v>35</v>
      </c>
      <c r="F1290" s="55">
        <v>212572</v>
      </c>
      <c r="G1290" s="15">
        <v>2007</v>
      </c>
      <c r="H1290" s="46">
        <v>14.4648</v>
      </c>
      <c r="I1290" s="45">
        <v>8.5280000000000005</v>
      </c>
      <c r="J1290" s="45">
        <v>13115</v>
      </c>
      <c r="K1290" s="46">
        <v>738.41039999999987</v>
      </c>
      <c r="L1290" s="45">
        <v>237</v>
      </c>
      <c r="M1290" s="27">
        <v>1896.7553015181375</v>
      </c>
      <c r="N1290" s="27">
        <v>24592.6</v>
      </c>
      <c r="O1290" s="27">
        <v>42421.33</v>
      </c>
      <c r="P1290" s="51">
        <f t="shared" si="20"/>
        <v>225266.07160000055</v>
      </c>
      <c r="Q1290" s="51">
        <f>ABS(Table_7[[#This Row],[列1]]-Table_7[[#This Row],[Listing Price (USD)]])/Table_7[[#This Row],[Listing Price (USD)]]</f>
        <v>5.9716574148996802E-2</v>
      </c>
      <c r="R1290" s="51">
        <f>SUM(Q1284:Q1294)/11</f>
        <v>0.12789293736846982</v>
      </c>
      <c r="S1290" s="71"/>
    </row>
    <row r="1291" spans="1:19" hidden="1" x14ac:dyDescent="0.45">
      <c r="A1291" s="1" t="s">
        <v>59</v>
      </c>
      <c r="B1291" s="2" t="s">
        <v>95</v>
      </c>
      <c r="C1291" s="19">
        <v>49</v>
      </c>
      <c r="D1291" s="3" t="s">
        <v>460</v>
      </c>
      <c r="E1291" s="2" t="s">
        <v>35</v>
      </c>
      <c r="F1291" s="55">
        <v>309760</v>
      </c>
      <c r="G1291" s="15">
        <v>2008</v>
      </c>
      <c r="H1291" s="46">
        <v>14.4648</v>
      </c>
      <c r="I1291" s="45">
        <v>8.5280000000000005</v>
      </c>
      <c r="J1291" s="45">
        <v>13115</v>
      </c>
      <c r="K1291" s="46">
        <v>738.41039999999987</v>
      </c>
      <c r="L1291" s="45">
        <v>237</v>
      </c>
      <c r="M1291" s="27">
        <v>1896.7553015181375</v>
      </c>
      <c r="N1291" s="27">
        <v>24592.6</v>
      </c>
      <c r="O1291" s="27">
        <v>42421.33</v>
      </c>
      <c r="P1291" s="51">
        <f t="shared" si="20"/>
        <v>238213.77459999843</v>
      </c>
      <c r="Q1291" s="51">
        <f>ABS(Table_7[[#This Row],[列1]]-Table_7[[#This Row],[Listing Price (USD)]])/Table_7[[#This Row],[Listing Price (USD)]]</f>
        <v>0.23097309336260838</v>
      </c>
      <c r="R1291" s="51">
        <f>SUM(Q1284:Q1294)/11</f>
        <v>0.12789293736846982</v>
      </c>
      <c r="S1291" s="71"/>
    </row>
    <row r="1292" spans="1:19" hidden="1" x14ac:dyDescent="0.45">
      <c r="A1292" s="1" t="s">
        <v>59</v>
      </c>
      <c r="B1292" s="2" t="s">
        <v>95</v>
      </c>
      <c r="C1292" s="19">
        <v>49</v>
      </c>
      <c r="D1292" s="3" t="s">
        <v>460</v>
      </c>
      <c r="E1292" s="2" t="s">
        <v>15</v>
      </c>
      <c r="F1292" s="55">
        <v>285465</v>
      </c>
      <c r="G1292" s="15">
        <v>2009</v>
      </c>
      <c r="H1292" s="46">
        <v>14.4648</v>
      </c>
      <c r="I1292" s="45">
        <v>8.5280000000000005</v>
      </c>
      <c r="J1292" s="45">
        <v>13115</v>
      </c>
      <c r="K1292" s="46">
        <v>738.41039999999987</v>
      </c>
      <c r="L1292" s="45">
        <v>237</v>
      </c>
      <c r="M1292" s="27">
        <v>1276.9626856482525</v>
      </c>
      <c r="N1292" s="27">
        <v>21333.9</v>
      </c>
      <c r="O1292" s="27">
        <v>4753.54</v>
      </c>
      <c r="P1292" s="51">
        <f t="shared" si="20"/>
        <v>245113.3304000005</v>
      </c>
      <c r="Q1292" s="51">
        <f>ABS(Table_7[[#This Row],[列1]]-Table_7[[#This Row],[Listing Price (USD)]])/Table_7[[#This Row],[Listing Price (USD)]]</f>
        <v>0.14135417511778853</v>
      </c>
      <c r="R1292" s="51">
        <f>SUM(Q1284:Q1294)/11</f>
        <v>0.12789293736846982</v>
      </c>
      <c r="S1292" s="71"/>
    </row>
    <row r="1293" spans="1:19" hidden="1" x14ac:dyDescent="0.45">
      <c r="A1293" s="1" t="s">
        <v>59</v>
      </c>
      <c r="B1293" s="2" t="s">
        <v>95</v>
      </c>
      <c r="C1293" s="19">
        <v>49</v>
      </c>
      <c r="D1293" s="3" t="s">
        <v>460</v>
      </c>
      <c r="E1293" s="2" t="s">
        <v>76</v>
      </c>
      <c r="F1293" s="55">
        <v>230761</v>
      </c>
      <c r="G1293" s="15">
        <v>2007</v>
      </c>
      <c r="H1293" s="46">
        <v>14.4648</v>
      </c>
      <c r="I1293" s="45">
        <v>8.5280000000000005</v>
      </c>
      <c r="J1293" s="45">
        <v>13115</v>
      </c>
      <c r="K1293" s="46">
        <v>738.41039999999987</v>
      </c>
      <c r="L1293" s="45">
        <v>237</v>
      </c>
      <c r="M1293" s="27">
        <v>720.28936833319051</v>
      </c>
      <c r="N1293" s="27">
        <v>6140.9</v>
      </c>
      <c r="O1293" s="27">
        <v>2659.28</v>
      </c>
      <c r="P1293" s="51">
        <f t="shared" si="20"/>
        <v>191019.71640000044</v>
      </c>
      <c r="Q1293" s="51">
        <f>ABS(Table_7[[#This Row],[列1]]-Table_7[[#This Row],[Listing Price (USD)]])/Table_7[[#This Row],[Listing Price (USD)]]</f>
        <v>0.17221837138857762</v>
      </c>
      <c r="R1293" s="51">
        <f>SUM(Q1284:Q1294)/11</f>
        <v>0.12789293736846982</v>
      </c>
      <c r="S1293" s="71"/>
    </row>
    <row r="1294" spans="1:19" hidden="1" x14ac:dyDescent="0.45">
      <c r="A1294" s="1" t="s">
        <v>59</v>
      </c>
      <c r="B1294" s="3" t="s">
        <v>95</v>
      </c>
      <c r="C1294" s="19">
        <v>49</v>
      </c>
      <c r="D1294" s="3" t="s">
        <v>459</v>
      </c>
      <c r="E1294" s="2" t="s">
        <v>464</v>
      </c>
      <c r="F1294" s="55">
        <v>299900</v>
      </c>
      <c r="G1294" s="15">
        <v>2007</v>
      </c>
      <c r="H1294" s="46">
        <v>14.4648</v>
      </c>
      <c r="I1294" s="45">
        <v>8.5280000000000005</v>
      </c>
      <c r="J1294" s="45">
        <v>13115</v>
      </c>
      <c r="K1294" s="46">
        <v>738.41039999999987</v>
      </c>
      <c r="L1294" s="45">
        <v>237</v>
      </c>
      <c r="M1294" s="27">
        <v>3020.1734000000001</v>
      </c>
      <c r="N1294" s="27">
        <v>46802</v>
      </c>
      <c r="O1294" s="27">
        <v>122950</v>
      </c>
      <c r="P1294" s="51">
        <f t="shared" si="20"/>
        <v>266486.71799999772</v>
      </c>
      <c r="Q1294" s="51">
        <f>ABS(Table_7[[#This Row],[列1]]-Table_7[[#This Row],[Listing Price (USD)]])/Table_7[[#This Row],[Listing Price (USD)]]</f>
        <v>0.11141474491497926</v>
      </c>
      <c r="R1294" s="51">
        <f>SUM(Q1284:Q1294)/11</f>
        <v>0.12789293736846982</v>
      </c>
      <c r="S1294" s="71"/>
    </row>
    <row r="1295" spans="1:19" hidden="1" x14ac:dyDescent="0.45">
      <c r="A1295" s="1" t="s">
        <v>150</v>
      </c>
      <c r="B1295" s="2" t="s">
        <v>158</v>
      </c>
      <c r="C1295" s="19">
        <v>43</v>
      </c>
      <c r="D1295" s="3" t="s">
        <v>460</v>
      </c>
      <c r="E1295" s="2" t="s">
        <v>70</v>
      </c>
      <c r="F1295" s="55">
        <v>339872</v>
      </c>
      <c r="G1295" s="15">
        <v>2018</v>
      </c>
      <c r="H1295" s="44">
        <v>12.83</v>
      </c>
      <c r="I1295" s="44">
        <v>8</v>
      </c>
      <c r="J1295" s="44">
        <v>8650</v>
      </c>
      <c r="K1295" s="44">
        <v>775</v>
      </c>
      <c r="L1295" s="44">
        <v>144</v>
      </c>
      <c r="M1295" s="27">
        <v>14.933066818960594</v>
      </c>
      <c r="N1295" s="27">
        <v>21999.8</v>
      </c>
      <c r="O1295" s="27">
        <v>149.72</v>
      </c>
      <c r="P1295" s="51">
        <f t="shared" si="20"/>
        <v>261348.93280000164</v>
      </c>
      <c r="Q1295" s="51">
        <f>ABS(Table_7[[#This Row],[列1]]-Table_7[[#This Row],[Listing Price (USD)]])/Table_7[[#This Row],[Listing Price (USD)]]</f>
        <v>0.23103717634873824</v>
      </c>
      <c r="R1295" s="51">
        <f>(Table_7[[#This Row],[列2]]+Q2262)/2</f>
        <v>0.23026764960294477</v>
      </c>
      <c r="S1295" s="71"/>
    </row>
    <row r="1296" spans="1:19" hidden="1" x14ac:dyDescent="0.45">
      <c r="A1296" s="1" t="s">
        <v>260</v>
      </c>
      <c r="B1296" s="2" t="s">
        <v>261</v>
      </c>
      <c r="C1296" s="19">
        <v>47</v>
      </c>
      <c r="D1296" s="3" t="s">
        <v>460</v>
      </c>
      <c r="E1296" s="2" t="s">
        <v>3</v>
      </c>
      <c r="F1296" s="55">
        <v>163991</v>
      </c>
      <c r="G1296" s="15">
        <v>2007</v>
      </c>
      <c r="H1296" s="44">
        <v>13.94</v>
      </c>
      <c r="I1296" s="44">
        <v>7.05</v>
      </c>
      <c r="J1296" s="44">
        <v>10650</v>
      </c>
      <c r="K1296" s="44">
        <v>1001</v>
      </c>
      <c r="L1296" s="44">
        <v>200</v>
      </c>
      <c r="M1296" s="27">
        <v>2639.0087016482562</v>
      </c>
      <c r="N1296" s="27">
        <v>30468.7</v>
      </c>
      <c r="O1296" s="27">
        <v>62827.83</v>
      </c>
      <c r="P1296" s="51">
        <f t="shared" si="20"/>
        <v>180120.47820000275</v>
      </c>
      <c r="Q1296" s="51">
        <f>ABS(Table_7[[#This Row],[列1]]-Table_7[[#This Row],[Listing Price (USD)]])/Table_7[[#This Row],[Listing Price (USD)]]</f>
        <v>9.8355874407758642E-2</v>
      </c>
      <c r="R1296" s="51">
        <f>(Table_7[[#This Row],[列2]]+Q2263)/2</f>
        <v>0.25746712922633574</v>
      </c>
      <c r="S1296" s="71"/>
    </row>
    <row r="1297" spans="1:19" hidden="1" x14ac:dyDescent="0.45">
      <c r="A1297" s="1" t="s">
        <v>260</v>
      </c>
      <c r="B1297" s="2" t="s">
        <v>261</v>
      </c>
      <c r="C1297" s="19">
        <v>47</v>
      </c>
      <c r="D1297" s="3" t="s">
        <v>460</v>
      </c>
      <c r="E1297" s="2" t="s">
        <v>25</v>
      </c>
      <c r="F1297" s="55">
        <v>78955</v>
      </c>
      <c r="G1297" s="15">
        <v>2005</v>
      </c>
      <c r="H1297" s="44">
        <v>13.94</v>
      </c>
      <c r="I1297" s="44">
        <v>7.05</v>
      </c>
      <c r="J1297" s="44">
        <v>10650</v>
      </c>
      <c r="K1297" s="44">
        <v>1001</v>
      </c>
      <c r="L1297" s="44">
        <v>200</v>
      </c>
      <c r="M1297" s="27">
        <v>188.92599593680674</v>
      </c>
      <c r="N1297" s="27">
        <v>16779.7</v>
      </c>
      <c r="O1297" s="27">
        <v>1073.48</v>
      </c>
      <c r="P1297" s="51">
        <f t="shared" si="20"/>
        <v>128818.28820000142</v>
      </c>
      <c r="Q1297" s="51">
        <f>ABS(Table_7[[#This Row],[列1]]-Table_7[[#This Row],[Listing Price (USD)]])/Table_7[[#This Row],[Listing Price (USD)]]</f>
        <v>0.63154060160852921</v>
      </c>
      <c r="R1297" s="51">
        <f>(Table_7[[#This Row],[列2]]+Q2264)/2</f>
        <v>0.52730377397103811</v>
      </c>
      <c r="S1297" s="71"/>
    </row>
    <row r="1298" spans="1:19" hidden="1" x14ac:dyDescent="0.45">
      <c r="A1298" s="1" t="s">
        <v>260</v>
      </c>
      <c r="B1298" s="2" t="s">
        <v>262</v>
      </c>
      <c r="C1298" s="19">
        <v>52</v>
      </c>
      <c r="D1298" s="3" t="s">
        <v>460</v>
      </c>
      <c r="E1298" s="2" t="s">
        <v>46</v>
      </c>
      <c r="F1298" s="55">
        <v>91102</v>
      </c>
      <c r="G1298" s="15">
        <v>2007</v>
      </c>
      <c r="H1298" s="44">
        <v>15.09</v>
      </c>
      <c r="I1298" s="44">
        <v>6.07</v>
      </c>
      <c r="J1298" s="44">
        <v>13500</v>
      </c>
      <c r="K1298" s="44">
        <v>1367</v>
      </c>
      <c r="L1298" s="44">
        <v>480</v>
      </c>
      <c r="M1298" s="27">
        <v>57.472012426685268</v>
      </c>
      <c r="N1298" s="27">
        <v>11544.2</v>
      </c>
      <c r="O1298" s="27">
        <v>7827.84</v>
      </c>
      <c r="P1298" s="51">
        <f t="shared" si="20"/>
        <v>209802.75619999989</v>
      </c>
      <c r="Q1298" s="51">
        <f>ABS(Table_7[[#This Row],[列1]]-Table_7[[#This Row],[Listing Price (USD)]])/Table_7[[#This Row],[Listing Price (USD)]]</f>
        <v>1.3029434721520921</v>
      </c>
      <c r="R1298" s="51">
        <f>(Table_7[[#This Row],[列2]]+Q2265)/2</f>
        <v>0.84967852492256446</v>
      </c>
      <c r="S1298" s="71"/>
    </row>
    <row r="1299" spans="1:19" hidden="1" x14ac:dyDescent="0.45">
      <c r="A1299" s="1" t="s">
        <v>260</v>
      </c>
      <c r="B1299" s="2" t="s">
        <v>262</v>
      </c>
      <c r="C1299" s="19">
        <v>52</v>
      </c>
      <c r="D1299" s="3" t="s">
        <v>460</v>
      </c>
      <c r="E1299" s="2" t="s">
        <v>46</v>
      </c>
      <c r="F1299" s="55">
        <v>91102</v>
      </c>
      <c r="G1299" s="15">
        <v>2008</v>
      </c>
      <c r="H1299" s="44">
        <v>15.09</v>
      </c>
      <c r="I1299" s="44">
        <v>6.07</v>
      </c>
      <c r="J1299" s="44">
        <v>13500</v>
      </c>
      <c r="K1299" s="44">
        <v>1367</v>
      </c>
      <c r="L1299" s="44">
        <v>480</v>
      </c>
      <c r="M1299" s="27">
        <v>57.472012426685268</v>
      </c>
      <c r="N1299" s="27">
        <v>11544.2</v>
      </c>
      <c r="O1299" s="27">
        <v>7827.84</v>
      </c>
      <c r="P1299" s="51">
        <f t="shared" si="20"/>
        <v>222750.45919999777</v>
      </c>
      <c r="Q1299" s="51">
        <f>ABS(Table_7[[#This Row],[列1]]-Table_7[[#This Row],[Listing Price (USD)]])/Table_7[[#This Row],[Listing Price (USD)]]</f>
        <v>1.4450666198326905</v>
      </c>
      <c r="R1299" s="51">
        <f>(Table_7[[#This Row],[列2]]+Q2266)/2</f>
        <v>0.89549660663170094</v>
      </c>
      <c r="S1299" s="71"/>
    </row>
    <row r="1300" spans="1:19" hidden="1" x14ac:dyDescent="0.45">
      <c r="A1300" s="1" t="s">
        <v>260</v>
      </c>
      <c r="B1300" s="2" t="s">
        <v>262</v>
      </c>
      <c r="C1300" s="19">
        <v>52</v>
      </c>
      <c r="D1300" s="3" t="s">
        <v>460</v>
      </c>
      <c r="E1300" s="2" t="s">
        <v>25</v>
      </c>
      <c r="F1300" s="55">
        <v>115396</v>
      </c>
      <c r="G1300" s="15">
        <v>2007</v>
      </c>
      <c r="H1300" s="44">
        <v>15.09</v>
      </c>
      <c r="I1300" s="44">
        <v>6.07</v>
      </c>
      <c r="J1300" s="44">
        <v>13500</v>
      </c>
      <c r="K1300" s="44">
        <v>1367</v>
      </c>
      <c r="L1300" s="44">
        <v>480</v>
      </c>
      <c r="M1300" s="27">
        <v>188.92599593680674</v>
      </c>
      <c r="N1300" s="27">
        <v>16779.7</v>
      </c>
      <c r="O1300" s="27">
        <v>1073.48</v>
      </c>
      <c r="P1300" s="51">
        <f t="shared" si="20"/>
        <v>219519.84419999941</v>
      </c>
      <c r="Q1300" s="51">
        <f>ABS(Table_7[[#This Row],[列1]]-Table_7[[#This Row],[Listing Price (USD)]])/Table_7[[#This Row],[Listing Price (USD)]]</f>
        <v>0.90231762106138347</v>
      </c>
      <c r="R1300" s="51">
        <f>(Table_7[[#This Row],[列2]]+Q2267)/2</f>
        <v>0.68706598706423416</v>
      </c>
      <c r="S1300" s="71"/>
    </row>
    <row r="1301" spans="1:19" hidden="1" x14ac:dyDescent="0.45">
      <c r="A1301" s="1" t="s">
        <v>150</v>
      </c>
      <c r="B1301" s="2" t="s">
        <v>151</v>
      </c>
      <c r="C1301" s="19">
        <v>38</v>
      </c>
      <c r="D1301" s="3" t="s">
        <v>460</v>
      </c>
      <c r="E1301" s="2" t="s">
        <v>46</v>
      </c>
      <c r="F1301" s="55">
        <v>100212</v>
      </c>
      <c r="G1301" s="15">
        <v>2006</v>
      </c>
      <c r="H1301" s="44">
        <v>12.83</v>
      </c>
      <c r="I1301" s="44">
        <v>5.91</v>
      </c>
      <c r="J1301" s="44">
        <v>7900</v>
      </c>
      <c r="K1301" s="44">
        <v>602</v>
      </c>
      <c r="L1301" s="44">
        <v>167</v>
      </c>
      <c r="M1301" s="27">
        <v>57.472012426685268</v>
      </c>
      <c r="N1301" s="27">
        <v>11544.2</v>
      </c>
      <c r="O1301" s="27">
        <v>7827.84</v>
      </c>
      <c r="P1301" s="51">
        <f t="shared" si="20"/>
        <v>69516.653199999782</v>
      </c>
      <c r="Q1301" s="51">
        <f>ABS(Table_7[[#This Row],[列1]]-Table_7[[#This Row],[Listing Price (USD)]])/Table_7[[#This Row],[Listing Price (USD)]]</f>
        <v>0.30630410330100405</v>
      </c>
      <c r="R1301" s="51">
        <f>(Table_7[[#This Row],[列2]]+Q2268)/2</f>
        <v>0.37263949362249943</v>
      </c>
      <c r="S1301" s="71"/>
    </row>
    <row r="1302" spans="1:19" hidden="1" x14ac:dyDescent="0.45">
      <c r="A1302" s="1" t="s">
        <v>150</v>
      </c>
      <c r="B1302" s="2" t="s">
        <v>151</v>
      </c>
      <c r="C1302" s="19">
        <v>38</v>
      </c>
      <c r="D1302" s="3" t="s">
        <v>460</v>
      </c>
      <c r="E1302" s="2" t="s">
        <v>46</v>
      </c>
      <c r="F1302" s="55">
        <v>93076</v>
      </c>
      <c r="G1302" s="15">
        <v>2006</v>
      </c>
      <c r="H1302" s="44">
        <v>12.83</v>
      </c>
      <c r="I1302" s="44">
        <v>5.91</v>
      </c>
      <c r="J1302" s="44">
        <v>7900</v>
      </c>
      <c r="K1302" s="44">
        <v>602</v>
      </c>
      <c r="L1302" s="44">
        <v>167</v>
      </c>
      <c r="M1302" s="27">
        <v>57.472012426685268</v>
      </c>
      <c r="N1302" s="27">
        <v>11544.2</v>
      </c>
      <c r="O1302" s="27">
        <v>7827.84</v>
      </c>
      <c r="P1302" s="51">
        <f t="shared" si="20"/>
        <v>69516.653199999782</v>
      </c>
      <c r="Q1302" s="51">
        <f>ABS(Table_7[[#This Row],[列1]]-Table_7[[#This Row],[Listing Price (USD)]])/Table_7[[#This Row],[Listing Price (USD)]]</f>
        <v>0.25311945936654151</v>
      </c>
      <c r="R1302" s="51">
        <f>(Table_7[[#This Row],[列2]]+Q2269)/2</f>
        <v>0.29074265119345799</v>
      </c>
      <c r="S1302" s="71"/>
    </row>
    <row r="1303" spans="1:19" hidden="1" x14ac:dyDescent="0.45">
      <c r="A1303" s="1" t="s">
        <v>150</v>
      </c>
      <c r="B1303" s="2" t="s">
        <v>151</v>
      </c>
      <c r="C1303" s="19">
        <v>38</v>
      </c>
      <c r="D1303" s="3" t="s">
        <v>460</v>
      </c>
      <c r="E1303" s="2" t="s">
        <v>46</v>
      </c>
      <c r="F1303" s="55">
        <v>72882</v>
      </c>
      <c r="G1303" s="15">
        <v>2006</v>
      </c>
      <c r="H1303" s="44">
        <v>12.83</v>
      </c>
      <c r="I1303" s="44">
        <v>5.91</v>
      </c>
      <c r="J1303" s="44">
        <v>7900</v>
      </c>
      <c r="K1303" s="44">
        <v>602</v>
      </c>
      <c r="L1303" s="44">
        <v>167</v>
      </c>
      <c r="M1303" s="27">
        <v>57.472012426685268</v>
      </c>
      <c r="N1303" s="27">
        <v>11544.2</v>
      </c>
      <c r="O1303" s="27">
        <v>7827.84</v>
      </c>
      <c r="P1303" s="51">
        <f t="shared" si="20"/>
        <v>69516.653199999782</v>
      </c>
      <c r="Q1303" s="51">
        <f>ABS(Table_7[[#This Row],[列1]]-Table_7[[#This Row],[Listing Price (USD)]])/Table_7[[#This Row],[Listing Price (USD)]]</f>
        <v>4.6175280590546604E-2</v>
      </c>
      <c r="R1303" s="51">
        <f>(Table_7[[#This Row],[列2]]+Q2270)/2</f>
        <v>0.21185769235410387</v>
      </c>
      <c r="S1303" s="71"/>
    </row>
    <row r="1304" spans="1:19" hidden="1" x14ac:dyDescent="0.45">
      <c r="A1304" s="1" t="s">
        <v>150</v>
      </c>
      <c r="B1304" s="2" t="s">
        <v>151</v>
      </c>
      <c r="C1304" s="19">
        <v>38</v>
      </c>
      <c r="D1304" s="3" t="s">
        <v>460</v>
      </c>
      <c r="E1304" s="2" t="s">
        <v>46</v>
      </c>
      <c r="F1304" s="55">
        <v>59520</v>
      </c>
      <c r="G1304" s="15">
        <v>2006</v>
      </c>
      <c r="H1304" s="44">
        <v>12.83</v>
      </c>
      <c r="I1304" s="44">
        <v>5.91</v>
      </c>
      <c r="J1304" s="44">
        <v>7900</v>
      </c>
      <c r="K1304" s="44">
        <v>602</v>
      </c>
      <c r="L1304" s="44">
        <v>167</v>
      </c>
      <c r="M1304" s="27">
        <v>57.472012426685268</v>
      </c>
      <c r="N1304" s="27">
        <v>11544.2</v>
      </c>
      <c r="O1304" s="27">
        <v>7827.84</v>
      </c>
      <c r="P1304" s="51">
        <f t="shared" si="20"/>
        <v>69516.653199999782</v>
      </c>
      <c r="Q1304" s="51">
        <f>ABS(Table_7[[#This Row],[列1]]-Table_7[[#This Row],[Listing Price (USD)]])/Table_7[[#This Row],[Listing Price (USD)]]</f>
        <v>0.16795452284945872</v>
      </c>
      <c r="R1304" s="51">
        <f>(Table_7[[#This Row],[列2]]+Q2271)/2</f>
        <v>0.35967906534661021</v>
      </c>
      <c r="S1304" s="71"/>
    </row>
    <row r="1305" spans="1:19" hidden="1" x14ac:dyDescent="0.45">
      <c r="A1305" s="1" t="s">
        <v>150</v>
      </c>
      <c r="B1305" s="2" t="s">
        <v>151</v>
      </c>
      <c r="C1305" s="19">
        <v>38</v>
      </c>
      <c r="D1305" s="3" t="s">
        <v>460</v>
      </c>
      <c r="E1305" s="2" t="s">
        <v>46</v>
      </c>
      <c r="F1305" s="55">
        <v>109201</v>
      </c>
      <c r="G1305" s="15">
        <v>2010</v>
      </c>
      <c r="H1305" s="44">
        <v>12.83</v>
      </c>
      <c r="I1305" s="44">
        <v>5.91</v>
      </c>
      <c r="J1305" s="44">
        <v>7900</v>
      </c>
      <c r="K1305" s="44">
        <v>602</v>
      </c>
      <c r="L1305" s="44">
        <v>167</v>
      </c>
      <c r="M1305" s="27">
        <v>57.472012426685268</v>
      </c>
      <c r="N1305" s="27">
        <v>11544.2</v>
      </c>
      <c r="O1305" s="27">
        <v>7827.84</v>
      </c>
      <c r="P1305" s="51">
        <f t="shared" si="20"/>
        <v>121307.46519999877</v>
      </c>
      <c r="Q1305" s="51">
        <f>ABS(Table_7[[#This Row],[列1]]-Table_7[[#This Row],[Listing Price (USD)]])/Table_7[[#This Row],[Listing Price (USD)]]</f>
        <v>0.11086405069549518</v>
      </c>
      <c r="R1305" s="51">
        <f>(Table_7[[#This Row],[列2]]+Q2272)/2</f>
        <v>0.33992834706258845</v>
      </c>
      <c r="S1305" s="71"/>
    </row>
    <row r="1306" spans="1:19" hidden="1" x14ac:dyDescent="0.45">
      <c r="A1306" s="1" t="s">
        <v>150</v>
      </c>
      <c r="B1306" s="2" t="s">
        <v>152</v>
      </c>
      <c r="C1306" s="19">
        <v>39</v>
      </c>
      <c r="D1306" s="3" t="s">
        <v>460</v>
      </c>
      <c r="E1306" s="2" t="s">
        <v>46</v>
      </c>
      <c r="F1306" s="55">
        <v>144549</v>
      </c>
      <c r="G1306" s="15">
        <v>2012</v>
      </c>
      <c r="H1306" s="44">
        <v>12.83</v>
      </c>
      <c r="I1306" s="44">
        <v>5.91</v>
      </c>
      <c r="J1306" s="44">
        <v>8000</v>
      </c>
      <c r="K1306" s="44">
        <v>633</v>
      </c>
      <c r="L1306" s="44">
        <v>167</v>
      </c>
      <c r="M1306" s="27">
        <v>57.472012426685268</v>
      </c>
      <c r="N1306" s="27">
        <v>11544.2</v>
      </c>
      <c r="O1306" s="27">
        <v>7827.84</v>
      </c>
      <c r="P1306" s="51">
        <f t="shared" si="20"/>
        <v>149476.77120000048</v>
      </c>
      <c r="Q1306" s="51">
        <f>ABS(Table_7[[#This Row],[列1]]-Table_7[[#This Row],[Listing Price (USD)]])/Table_7[[#This Row],[Listing Price (USD)]]</f>
        <v>3.4090662681862088E-2</v>
      </c>
      <c r="R1306" s="51">
        <f>(Table_7[[#This Row],[列2]]+Q2273)/2</f>
        <v>0.34258974001431292</v>
      </c>
      <c r="S1306" s="71"/>
    </row>
    <row r="1307" spans="1:19" hidden="1" x14ac:dyDescent="0.45">
      <c r="A1307" s="1" t="s">
        <v>150</v>
      </c>
      <c r="B1307" s="2" t="s">
        <v>155</v>
      </c>
      <c r="C1307" s="19">
        <v>39</v>
      </c>
      <c r="D1307" s="3" t="s">
        <v>460</v>
      </c>
      <c r="E1307" s="2" t="s">
        <v>46</v>
      </c>
      <c r="F1307" s="55">
        <v>151837</v>
      </c>
      <c r="G1307" s="15">
        <v>2016</v>
      </c>
      <c r="H1307" s="44">
        <v>12.1</v>
      </c>
      <c r="I1307" s="44">
        <v>4.9000000000000004</v>
      </c>
      <c r="J1307" s="44">
        <v>8434</v>
      </c>
      <c r="K1307" s="44">
        <v>818</v>
      </c>
      <c r="L1307" s="44">
        <v>146</v>
      </c>
      <c r="M1307" s="27">
        <v>57.472012426685268</v>
      </c>
      <c r="N1307" s="27">
        <v>11544.2</v>
      </c>
      <c r="O1307" s="27">
        <v>7827.84</v>
      </c>
      <c r="P1307" s="51">
        <f t="shared" si="20"/>
        <v>211136.30919999926</v>
      </c>
      <c r="Q1307" s="51">
        <f>ABS(Table_7[[#This Row],[列1]]-Table_7[[#This Row],[Listing Price (USD)]])/Table_7[[#This Row],[Listing Price (USD)]]</f>
        <v>0.3905458432397852</v>
      </c>
      <c r="R1307" s="51">
        <f>(Table_7[[#This Row],[列2]]+Q2274)/2</f>
        <v>0.44720503319883786</v>
      </c>
      <c r="S1307" s="71"/>
    </row>
    <row r="1308" spans="1:19" hidden="1" x14ac:dyDescent="0.45">
      <c r="A1308" s="1" t="s">
        <v>150</v>
      </c>
      <c r="B1308" s="2" t="s">
        <v>155</v>
      </c>
      <c r="C1308" s="19">
        <v>39</v>
      </c>
      <c r="D1308" s="3" t="s">
        <v>460</v>
      </c>
      <c r="E1308" s="2" t="s">
        <v>46</v>
      </c>
      <c r="F1308" s="55">
        <v>206490</v>
      </c>
      <c r="G1308" s="15">
        <v>2017</v>
      </c>
      <c r="H1308" s="44">
        <v>12.1</v>
      </c>
      <c r="I1308" s="44">
        <v>4.9000000000000004</v>
      </c>
      <c r="J1308" s="44">
        <v>8434</v>
      </c>
      <c r="K1308" s="44">
        <v>818</v>
      </c>
      <c r="L1308" s="44">
        <v>146</v>
      </c>
      <c r="M1308" s="27">
        <v>57.472012426685268</v>
      </c>
      <c r="N1308" s="27">
        <v>11544.2</v>
      </c>
      <c r="O1308" s="27">
        <v>7827.84</v>
      </c>
      <c r="P1308" s="51">
        <f t="shared" si="20"/>
        <v>224084.01219999715</v>
      </c>
      <c r="Q1308" s="51">
        <f>ABS(Table_7[[#This Row],[列1]]-Table_7[[#This Row],[Listing Price (USD)]])/Table_7[[#This Row],[Listing Price (USD)]]</f>
        <v>8.520515376045884E-2</v>
      </c>
      <c r="R1308" s="51">
        <f>(Table_7[[#This Row],[列2]]+Q2275)/2</f>
        <v>0.29264144122805469</v>
      </c>
      <c r="S1308" s="71"/>
    </row>
    <row r="1309" spans="1:19" hidden="1" x14ac:dyDescent="0.45">
      <c r="A1309" s="1" t="s">
        <v>150</v>
      </c>
      <c r="B1309" s="2" t="s">
        <v>155</v>
      </c>
      <c r="C1309" s="19">
        <v>39</v>
      </c>
      <c r="D1309" s="3" t="s">
        <v>460</v>
      </c>
      <c r="E1309" s="2" t="s">
        <v>76</v>
      </c>
      <c r="F1309" s="55">
        <v>163984</v>
      </c>
      <c r="G1309" s="15">
        <v>2015</v>
      </c>
      <c r="H1309" s="44">
        <v>12.1</v>
      </c>
      <c r="I1309" s="44">
        <v>4.9000000000000004</v>
      </c>
      <c r="J1309" s="44">
        <v>8434</v>
      </c>
      <c r="K1309" s="44">
        <v>818</v>
      </c>
      <c r="L1309" s="44">
        <v>146</v>
      </c>
      <c r="M1309" s="27">
        <v>720.28936833319096</v>
      </c>
      <c r="N1309" s="27">
        <v>6140.9</v>
      </c>
      <c r="O1309" s="27">
        <v>2659.28</v>
      </c>
      <c r="P1309" s="51">
        <f t="shared" si="20"/>
        <v>188160.0813999988</v>
      </c>
      <c r="Q1309" s="51">
        <f>ABS(Table_7[[#This Row],[列1]]-Table_7[[#This Row],[Listing Price (USD)]])/Table_7[[#This Row],[Listing Price (USD)]]</f>
        <v>0.14742951385500294</v>
      </c>
      <c r="R1309" s="51">
        <f>(Table_7[[#This Row],[列2]]+Q2276)/2</f>
        <v>0.3560929882655785</v>
      </c>
      <c r="S1309" s="71"/>
    </row>
    <row r="1310" spans="1:19" hidden="1" x14ac:dyDescent="0.45">
      <c r="A1310" s="1" t="s">
        <v>150</v>
      </c>
      <c r="B1310" s="3" t="s">
        <v>155</v>
      </c>
      <c r="C1310" s="19">
        <v>39</v>
      </c>
      <c r="D1310" s="3" t="s">
        <v>459</v>
      </c>
      <c r="E1310" s="2" t="s">
        <v>476</v>
      </c>
      <c r="F1310" s="55">
        <v>275000</v>
      </c>
      <c r="G1310" s="15">
        <v>2016</v>
      </c>
      <c r="H1310" s="44">
        <v>12.1</v>
      </c>
      <c r="I1310" s="44">
        <v>4.9000000000000004</v>
      </c>
      <c r="J1310" s="44">
        <v>8434</v>
      </c>
      <c r="K1310" s="44">
        <v>818</v>
      </c>
      <c r="L1310" s="44">
        <v>146</v>
      </c>
      <c r="M1310" s="27">
        <v>625.42570000000001</v>
      </c>
      <c r="N1310" s="27">
        <v>38253</v>
      </c>
      <c r="O1310" s="27">
        <v>19305.12</v>
      </c>
      <c r="P1310" s="51">
        <f t="shared" si="20"/>
        <v>260707.84199999942</v>
      </c>
      <c r="Q1310" s="51">
        <f>ABS(Table_7[[#This Row],[列1]]-Table_7[[#This Row],[Listing Price (USD)]])/Table_7[[#This Row],[Listing Price (USD)]]</f>
        <v>5.1971483636365737E-2</v>
      </c>
      <c r="R1310" s="51">
        <f>(Table_7[[#This Row],[列2]]+Q2277)/2</f>
        <v>0.30835516711933197</v>
      </c>
      <c r="S1310" s="71"/>
    </row>
    <row r="1311" spans="1:19" hidden="1" x14ac:dyDescent="0.45">
      <c r="A1311" s="1" t="s">
        <v>150</v>
      </c>
      <c r="B1311" s="2" t="s">
        <v>156</v>
      </c>
      <c r="C1311" s="19">
        <v>44</v>
      </c>
      <c r="D1311" s="3" t="s">
        <v>460</v>
      </c>
      <c r="E1311" s="2" t="s">
        <v>46</v>
      </c>
      <c r="F1311" s="55">
        <v>127543</v>
      </c>
      <c r="G1311" s="15">
        <v>2005</v>
      </c>
      <c r="H1311" s="44">
        <v>13.71</v>
      </c>
      <c r="I1311" s="44">
        <v>8.23</v>
      </c>
      <c r="J1311" s="44">
        <v>10900</v>
      </c>
      <c r="K1311" s="44">
        <v>928</v>
      </c>
      <c r="L1311" s="44">
        <v>270</v>
      </c>
      <c r="M1311" s="27">
        <v>57.472012426685268</v>
      </c>
      <c r="N1311" s="27">
        <v>11544.2</v>
      </c>
      <c r="O1311" s="27">
        <v>7827.84</v>
      </c>
      <c r="P1311" s="51">
        <f t="shared" si="20"/>
        <v>124785.9502000019</v>
      </c>
      <c r="Q1311" s="51">
        <f>ABS(Table_7[[#This Row],[列1]]-Table_7[[#This Row],[Listing Price (USD)]])/Table_7[[#This Row],[Listing Price (USD)]]</f>
        <v>2.1616629685659753E-2</v>
      </c>
      <c r="R1311" s="51">
        <f>(Table_7[[#This Row],[列2]]+Q2278)/2</f>
        <v>0.26299272080094771</v>
      </c>
      <c r="S1311" s="71"/>
    </row>
    <row r="1312" spans="1:19" hidden="1" x14ac:dyDescent="0.45">
      <c r="A1312" s="1" t="s">
        <v>150</v>
      </c>
      <c r="B1312" s="2" t="s">
        <v>156</v>
      </c>
      <c r="C1312" s="19">
        <v>44</v>
      </c>
      <c r="D1312" s="3" t="s">
        <v>460</v>
      </c>
      <c r="E1312" s="2" t="s">
        <v>46</v>
      </c>
      <c r="F1312" s="55">
        <v>91102</v>
      </c>
      <c r="G1312" s="15">
        <v>2005</v>
      </c>
      <c r="H1312" s="44">
        <v>13.71</v>
      </c>
      <c r="I1312" s="44">
        <v>8.23</v>
      </c>
      <c r="J1312" s="44">
        <v>10900</v>
      </c>
      <c r="K1312" s="44">
        <v>928</v>
      </c>
      <c r="L1312" s="44">
        <v>270</v>
      </c>
      <c r="M1312" s="27">
        <v>57.472012426685268</v>
      </c>
      <c r="N1312" s="27">
        <v>11544.2</v>
      </c>
      <c r="O1312" s="27">
        <v>7827.84</v>
      </c>
      <c r="P1312" s="51">
        <f t="shared" si="20"/>
        <v>124785.9502000019</v>
      </c>
      <c r="Q1312" s="51">
        <f>ABS(Table_7[[#This Row],[列1]]-Table_7[[#This Row],[Listing Price (USD)]])/Table_7[[#This Row],[Listing Price (USD)]]</f>
        <v>0.36973886632567782</v>
      </c>
      <c r="R1312" s="51">
        <f>(Table_7[[#This Row],[列2]]+Q2279)/2</f>
        <v>0.43352567931474184</v>
      </c>
      <c r="S1312" s="71"/>
    </row>
    <row r="1313" spans="1:19" hidden="1" x14ac:dyDescent="0.45">
      <c r="A1313" s="1" t="s">
        <v>150</v>
      </c>
      <c r="B1313" s="2" t="s">
        <v>156</v>
      </c>
      <c r="C1313" s="19">
        <v>44</v>
      </c>
      <c r="D1313" s="3" t="s">
        <v>460</v>
      </c>
      <c r="E1313" s="2" t="s">
        <v>46</v>
      </c>
      <c r="F1313" s="55">
        <v>83814</v>
      </c>
      <c r="G1313" s="15">
        <v>2007</v>
      </c>
      <c r="H1313" s="44">
        <v>13.71</v>
      </c>
      <c r="I1313" s="44">
        <v>8.23</v>
      </c>
      <c r="J1313" s="44">
        <v>10900</v>
      </c>
      <c r="K1313" s="44">
        <v>928</v>
      </c>
      <c r="L1313" s="44">
        <v>270</v>
      </c>
      <c r="M1313" s="27">
        <v>57.472012426685268</v>
      </c>
      <c r="N1313" s="27">
        <v>11544.2</v>
      </c>
      <c r="O1313" s="27">
        <v>7827.84</v>
      </c>
      <c r="P1313" s="51">
        <f t="shared" si="20"/>
        <v>150681.35620000138</v>
      </c>
      <c r="Q1313" s="51">
        <f>ABS(Table_7[[#This Row],[列1]]-Table_7[[#This Row],[Listing Price (USD)]])/Table_7[[#This Row],[Listing Price (USD)]]</f>
        <v>0.79780652635599514</v>
      </c>
      <c r="R1313" s="51">
        <f>(Table_7[[#This Row],[列2]]+Q2280)/2</f>
        <v>0.66297609114181966</v>
      </c>
      <c r="S1313" s="71"/>
    </row>
    <row r="1314" spans="1:19" hidden="1" x14ac:dyDescent="0.45">
      <c r="A1314" s="1" t="s">
        <v>150</v>
      </c>
      <c r="B1314" s="2" t="s">
        <v>156</v>
      </c>
      <c r="C1314" s="19">
        <v>44</v>
      </c>
      <c r="D1314" s="3" t="s">
        <v>460</v>
      </c>
      <c r="E1314" s="2" t="s">
        <v>46</v>
      </c>
      <c r="F1314" s="55">
        <v>101913</v>
      </c>
      <c r="G1314" s="15">
        <v>2008</v>
      </c>
      <c r="H1314" s="44">
        <v>13.71</v>
      </c>
      <c r="I1314" s="44">
        <v>8.23</v>
      </c>
      <c r="J1314" s="44">
        <v>10900</v>
      </c>
      <c r="K1314" s="44">
        <v>928</v>
      </c>
      <c r="L1314" s="44">
        <v>270</v>
      </c>
      <c r="M1314" s="27">
        <v>57.472012426685268</v>
      </c>
      <c r="N1314" s="27">
        <v>11544.2</v>
      </c>
      <c r="O1314" s="27">
        <v>7827.84</v>
      </c>
      <c r="P1314" s="51">
        <f t="shared" si="20"/>
        <v>163629.05919999926</v>
      </c>
      <c r="Q1314" s="51">
        <f>ABS(Table_7[[#This Row],[列1]]-Table_7[[#This Row],[Listing Price (USD)]])/Table_7[[#This Row],[Listing Price (USD)]]</f>
        <v>0.6055759245631005</v>
      </c>
      <c r="R1314" s="51">
        <f>(Table_7[[#This Row],[列2]]+Q2281)/2</f>
        <v>0.30278796228155025</v>
      </c>
      <c r="S1314" s="71"/>
    </row>
    <row r="1315" spans="1:19" hidden="1" x14ac:dyDescent="0.45">
      <c r="A1315" s="1" t="s">
        <v>150</v>
      </c>
      <c r="B1315" s="2" t="s">
        <v>156</v>
      </c>
      <c r="C1315" s="19">
        <v>44</v>
      </c>
      <c r="D1315" s="3" t="s">
        <v>460</v>
      </c>
      <c r="E1315" s="2" t="s">
        <v>46</v>
      </c>
      <c r="F1315" s="55">
        <v>103128</v>
      </c>
      <c r="G1315" s="15">
        <v>2009</v>
      </c>
      <c r="H1315" s="44">
        <v>13.71</v>
      </c>
      <c r="I1315" s="44">
        <v>8.23</v>
      </c>
      <c r="J1315" s="44">
        <v>10900</v>
      </c>
      <c r="K1315" s="44">
        <v>928</v>
      </c>
      <c r="L1315" s="44">
        <v>270</v>
      </c>
      <c r="M1315" s="27">
        <v>57.472012426685268</v>
      </c>
      <c r="N1315" s="27">
        <v>11544.2</v>
      </c>
      <c r="O1315" s="27">
        <v>7827.84</v>
      </c>
      <c r="P1315" s="51">
        <f t="shared" si="20"/>
        <v>176576.76220000087</v>
      </c>
      <c r="Q1315" s="51">
        <f>ABS(Table_7[[#This Row],[列1]]-Table_7[[#This Row],[Listing Price (USD)]])/Table_7[[#This Row],[Listing Price (USD)]]</f>
        <v>0.71220970250563254</v>
      </c>
      <c r="R1315" s="51">
        <f>(Table_7[[#This Row],[列2]]+Q2282)/2</f>
        <v>0.35610485125281627</v>
      </c>
      <c r="S1315" s="71"/>
    </row>
    <row r="1316" spans="1:19" hidden="1" x14ac:dyDescent="0.45">
      <c r="A1316" s="1" t="s">
        <v>150</v>
      </c>
      <c r="B1316" s="2" t="s">
        <v>156</v>
      </c>
      <c r="C1316" s="19">
        <v>44</v>
      </c>
      <c r="D1316" s="3" t="s">
        <v>460</v>
      </c>
      <c r="E1316" s="2" t="s">
        <v>46</v>
      </c>
      <c r="F1316" s="55">
        <v>116640</v>
      </c>
      <c r="G1316" s="15">
        <v>2010</v>
      </c>
      <c r="H1316" s="44">
        <v>13.71</v>
      </c>
      <c r="I1316" s="44">
        <v>8.23</v>
      </c>
      <c r="J1316" s="44">
        <v>10900</v>
      </c>
      <c r="K1316" s="44">
        <v>928</v>
      </c>
      <c r="L1316" s="44">
        <v>270</v>
      </c>
      <c r="M1316" s="27">
        <v>57.472012426685268</v>
      </c>
      <c r="N1316" s="27">
        <v>11544.2</v>
      </c>
      <c r="O1316" s="27">
        <v>7827.84</v>
      </c>
      <c r="P1316" s="51">
        <f t="shared" si="20"/>
        <v>189524.46519999875</v>
      </c>
      <c r="Q1316" s="51">
        <f>ABS(Table_7[[#This Row],[列1]]-Table_7[[#This Row],[Listing Price (USD)]])/Table_7[[#This Row],[Listing Price (USD)]]</f>
        <v>0.62486681412893308</v>
      </c>
      <c r="R1316" s="51">
        <f>(Table_7[[#This Row],[列2]]+Q2283)/2</f>
        <v>0.31243340706446654</v>
      </c>
      <c r="S1316" s="71"/>
    </row>
    <row r="1317" spans="1:19" hidden="1" x14ac:dyDescent="0.45">
      <c r="A1317" s="1" t="s">
        <v>150</v>
      </c>
      <c r="B1317" s="2" t="s">
        <v>156</v>
      </c>
      <c r="C1317" s="19">
        <v>44</v>
      </c>
      <c r="D1317" s="3" t="s">
        <v>460</v>
      </c>
      <c r="E1317" s="2" t="s">
        <v>70</v>
      </c>
      <c r="F1317" s="55">
        <v>168843</v>
      </c>
      <c r="G1317" s="15">
        <v>2006</v>
      </c>
      <c r="H1317" s="44">
        <v>13.71</v>
      </c>
      <c r="I1317" s="44">
        <v>8.23</v>
      </c>
      <c r="J1317" s="44">
        <v>10900</v>
      </c>
      <c r="K1317" s="44">
        <v>928</v>
      </c>
      <c r="L1317" s="44">
        <v>270</v>
      </c>
      <c r="M1317" s="27">
        <v>14.933066818960594</v>
      </c>
      <c r="N1317" s="27">
        <v>21999.8</v>
      </c>
      <c r="O1317" s="27">
        <v>149.72</v>
      </c>
      <c r="P1317" s="51">
        <f t="shared" si="20"/>
        <v>157139.24680000095</v>
      </c>
      <c r="Q1317" s="51">
        <f>ABS(Table_7[[#This Row],[列1]]-Table_7[[#This Row],[Listing Price (USD)]])/Table_7[[#This Row],[Listing Price (USD)]]</f>
        <v>6.931737294409035E-2</v>
      </c>
      <c r="R1317" s="51">
        <f>(Table_7[[#This Row],[列2]]+Q2284)/2</f>
        <v>3.4658686472045175E-2</v>
      </c>
      <c r="S1317" s="71"/>
    </row>
    <row r="1318" spans="1:19" hidden="1" x14ac:dyDescent="0.45">
      <c r="A1318" s="1" t="s">
        <v>150</v>
      </c>
      <c r="B1318" s="2" t="s">
        <v>156</v>
      </c>
      <c r="C1318" s="19">
        <v>44</v>
      </c>
      <c r="D1318" s="3" t="s">
        <v>460</v>
      </c>
      <c r="E1318" s="2" t="s">
        <v>70</v>
      </c>
      <c r="F1318" s="55">
        <v>145156</v>
      </c>
      <c r="G1318" s="15">
        <v>2007</v>
      </c>
      <c r="H1318" s="44">
        <v>13.71</v>
      </c>
      <c r="I1318" s="44">
        <v>8.23</v>
      </c>
      <c r="J1318" s="44">
        <v>10900</v>
      </c>
      <c r="K1318" s="44">
        <v>928</v>
      </c>
      <c r="L1318" s="44">
        <v>270</v>
      </c>
      <c r="M1318" s="27">
        <v>14.933066818960594</v>
      </c>
      <c r="N1318" s="27">
        <v>21999.8</v>
      </c>
      <c r="O1318" s="27">
        <v>149.72</v>
      </c>
      <c r="P1318" s="51">
        <f t="shared" si="20"/>
        <v>170086.94980000256</v>
      </c>
      <c r="Q1318" s="51">
        <f>ABS(Table_7[[#This Row],[列1]]-Table_7[[#This Row],[Listing Price (USD)]])/Table_7[[#This Row],[Listing Price (USD)]]</f>
        <v>0.1717528025021533</v>
      </c>
      <c r="R1318" s="51">
        <f>(Table_7[[#This Row],[列2]]+Q2285)/2</f>
        <v>8.5876401251076651E-2</v>
      </c>
      <c r="S1318" s="71"/>
    </row>
    <row r="1319" spans="1:19" hidden="1" x14ac:dyDescent="0.45">
      <c r="A1319" s="1" t="s">
        <v>150</v>
      </c>
      <c r="B1319" s="2" t="s">
        <v>156</v>
      </c>
      <c r="C1319" s="19">
        <v>44</v>
      </c>
      <c r="D1319" s="3" t="s">
        <v>460</v>
      </c>
      <c r="E1319" s="2" t="s">
        <v>15</v>
      </c>
      <c r="F1319" s="55">
        <v>129973</v>
      </c>
      <c r="G1319" s="15">
        <v>2006</v>
      </c>
      <c r="H1319" s="44">
        <v>13.71</v>
      </c>
      <c r="I1319" s="44">
        <v>8.23</v>
      </c>
      <c r="J1319" s="44">
        <v>10900</v>
      </c>
      <c r="K1319" s="44">
        <v>928</v>
      </c>
      <c r="L1319" s="44">
        <v>270</v>
      </c>
      <c r="M1319" s="27">
        <v>1276.9626856482525</v>
      </c>
      <c r="N1319" s="27">
        <v>21333.9</v>
      </c>
      <c r="O1319" s="27">
        <v>4753.54</v>
      </c>
      <c r="P1319" s="51">
        <f t="shared" si="20"/>
        <v>155903.33640000148</v>
      </c>
      <c r="Q1319" s="51">
        <f>ABS(Table_7[[#This Row],[列1]]-Table_7[[#This Row],[Listing Price (USD)]])/Table_7[[#This Row],[Listing Price (USD)]]</f>
        <v>0.1995055619244111</v>
      </c>
      <c r="R1319" s="51">
        <f>(Table_7[[#This Row],[列2]]+Q2286)/2</f>
        <v>9.9752780962205551E-2</v>
      </c>
      <c r="S1319" s="71"/>
    </row>
    <row r="1320" spans="1:19" hidden="1" x14ac:dyDescent="0.45">
      <c r="A1320" s="1" t="s">
        <v>150</v>
      </c>
      <c r="B1320" s="2" t="s">
        <v>156</v>
      </c>
      <c r="C1320" s="19">
        <v>44</v>
      </c>
      <c r="D1320" s="3" t="s">
        <v>460</v>
      </c>
      <c r="E1320" s="2" t="s">
        <v>15</v>
      </c>
      <c r="F1320" s="55">
        <v>106893</v>
      </c>
      <c r="G1320" s="15">
        <v>2006</v>
      </c>
      <c r="H1320" s="44">
        <v>13.71</v>
      </c>
      <c r="I1320" s="44">
        <v>8.23</v>
      </c>
      <c r="J1320" s="44">
        <v>10900</v>
      </c>
      <c r="K1320" s="44">
        <v>928</v>
      </c>
      <c r="L1320" s="44">
        <v>270</v>
      </c>
      <c r="M1320" s="27">
        <v>1276.9626856482525</v>
      </c>
      <c r="N1320" s="27">
        <v>21333.9</v>
      </c>
      <c r="O1320" s="27">
        <v>4753.54</v>
      </c>
      <c r="P1320" s="51">
        <f t="shared" si="20"/>
        <v>155903.33640000148</v>
      </c>
      <c r="Q1320" s="51">
        <f>ABS(Table_7[[#This Row],[列1]]-Table_7[[#This Row],[Listing Price (USD)]])/Table_7[[#This Row],[Listing Price (USD)]]</f>
        <v>0.45849902612894655</v>
      </c>
      <c r="R1320" s="51">
        <f>(Table_7[[#This Row],[列2]]+Q2287)/2</f>
        <v>0.22924951306447328</v>
      </c>
      <c r="S1320" s="71"/>
    </row>
    <row r="1321" spans="1:19" hidden="1" x14ac:dyDescent="0.45">
      <c r="A1321" s="1" t="s">
        <v>150</v>
      </c>
      <c r="B1321" s="2" t="s">
        <v>156</v>
      </c>
      <c r="C1321" s="19">
        <v>44</v>
      </c>
      <c r="D1321" s="3" t="s">
        <v>460</v>
      </c>
      <c r="E1321" s="2" t="s">
        <v>15</v>
      </c>
      <c r="F1321" s="55">
        <v>200425</v>
      </c>
      <c r="G1321" s="15">
        <v>2007</v>
      </c>
      <c r="H1321" s="44">
        <v>13.71</v>
      </c>
      <c r="I1321" s="44">
        <v>8.23</v>
      </c>
      <c r="J1321" s="44">
        <v>10900</v>
      </c>
      <c r="K1321" s="44">
        <v>928</v>
      </c>
      <c r="L1321" s="44">
        <v>270</v>
      </c>
      <c r="M1321" s="27">
        <v>1276.9626856482525</v>
      </c>
      <c r="N1321" s="27">
        <v>21333.9</v>
      </c>
      <c r="O1321" s="27">
        <v>4753.54</v>
      </c>
      <c r="P1321" s="51">
        <f t="shared" si="20"/>
        <v>168851.03940000309</v>
      </c>
      <c r="Q1321" s="51">
        <f>ABS(Table_7[[#This Row],[列1]]-Table_7[[#This Row],[Listing Price (USD)]])/Table_7[[#This Row],[Listing Price (USD)]]</f>
        <v>0.15753504103777924</v>
      </c>
      <c r="R1321" s="51">
        <f>(Table_7[[#This Row],[列2]]+Q2288)/2</f>
        <v>7.8767520518889619E-2</v>
      </c>
      <c r="S1321" s="71"/>
    </row>
    <row r="1322" spans="1:19" hidden="1" x14ac:dyDescent="0.45">
      <c r="A1322" s="1" t="s">
        <v>150</v>
      </c>
      <c r="B1322" s="2" t="s">
        <v>156</v>
      </c>
      <c r="C1322" s="19">
        <v>44</v>
      </c>
      <c r="D1322" s="3" t="s">
        <v>460</v>
      </c>
      <c r="E1322" s="2" t="s">
        <v>15</v>
      </c>
      <c r="F1322" s="55">
        <v>179775</v>
      </c>
      <c r="G1322" s="15">
        <v>2007</v>
      </c>
      <c r="H1322" s="44">
        <v>13.71</v>
      </c>
      <c r="I1322" s="44">
        <v>8.23</v>
      </c>
      <c r="J1322" s="44">
        <v>10900</v>
      </c>
      <c r="K1322" s="44">
        <v>928</v>
      </c>
      <c r="L1322" s="44">
        <v>270</v>
      </c>
      <c r="M1322" s="27">
        <v>1276.9626856482525</v>
      </c>
      <c r="N1322" s="27">
        <v>21333.9</v>
      </c>
      <c r="O1322" s="27">
        <v>4753.54</v>
      </c>
      <c r="P1322" s="51">
        <f t="shared" si="20"/>
        <v>168851.03940000309</v>
      </c>
      <c r="Q1322" s="51">
        <f>ABS(Table_7[[#This Row],[列1]]-Table_7[[#This Row],[Listing Price (USD)]])/Table_7[[#This Row],[Listing Price (USD)]]</f>
        <v>6.0764625782210577E-2</v>
      </c>
      <c r="R1322" s="51">
        <f>(Table_7[[#This Row],[列2]]+Q2289)/2</f>
        <v>3.0382312891105288E-2</v>
      </c>
      <c r="S1322" s="71"/>
    </row>
    <row r="1323" spans="1:19" hidden="1" x14ac:dyDescent="0.45">
      <c r="A1323" s="1" t="s">
        <v>150</v>
      </c>
      <c r="B1323" s="2" t="s">
        <v>156</v>
      </c>
      <c r="C1323" s="19">
        <v>44</v>
      </c>
      <c r="D1323" s="3" t="s">
        <v>460</v>
      </c>
      <c r="E1323" s="2" t="s">
        <v>15</v>
      </c>
      <c r="F1323" s="55">
        <v>127543</v>
      </c>
      <c r="G1323" s="15">
        <v>2007</v>
      </c>
      <c r="H1323" s="44">
        <v>13.71</v>
      </c>
      <c r="I1323" s="44">
        <v>8.23</v>
      </c>
      <c r="J1323" s="44">
        <v>10900</v>
      </c>
      <c r="K1323" s="44">
        <v>928</v>
      </c>
      <c r="L1323" s="44">
        <v>270</v>
      </c>
      <c r="M1323" s="27">
        <v>1276.9626856482525</v>
      </c>
      <c r="N1323" s="27">
        <v>21333.9</v>
      </c>
      <c r="O1323" s="27">
        <v>4753.54</v>
      </c>
      <c r="P1323" s="51">
        <f t="shared" si="20"/>
        <v>168851.03940000309</v>
      </c>
      <c r="Q1323" s="51">
        <f>ABS(Table_7[[#This Row],[列1]]-Table_7[[#This Row],[Listing Price (USD)]])/Table_7[[#This Row],[Listing Price (USD)]]</f>
        <v>0.32387539418081035</v>
      </c>
      <c r="R1323" s="51">
        <f>(Table_7[[#This Row],[列2]]+Q2290)/2</f>
        <v>0.16193769709040517</v>
      </c>
      <c r="S1323" s="71"/>
    </row>
    <row r="1324" spans="1:19" hidden="1" x14ac:dyDescent="0.45">
      <c r="A1324" s="1" t="s">
        <v>150</v>
      </c>
      <c r="B1324" s="2" t="s">
        <v>156</v>
      </c>
      <c r="C1324" s="19">
        <v>44</v>
      </c>
      <c r="D1324" s="3" t="s">
        <v>460</v>
      </c>
      <c r="E1324" s="2" t="s">
        <v>132</v>
      </c>
      <c r="F1324" s="55">
        <v>201697</v>
      </c>
      <c r="G1324" s="15">
        <v>2006</v>
      </c>
      <c r="H1324" s="44">
        <v>13.71</v>
      </c>
      <c r="I1324" s="44">
        <v>8.23</v>
      </c>
      <c r="J1324" s="44">
        <v>10900</v>
      </c>
      <c r="K1324" s="44">
        <v>928</v>
      </c>
      <c r="L1324" s="44">
        <v>270</v>
      </c>
      <c r="M1324" s="27">
        <v>547.05417423587585</v>
      </c>
      <c r="N1324" s="27">
        <v>37825.800000000003</v>
      </c>
      <c r="O1324" s="27">
        <v>12220.24236</v>
      </c>
      <c r="P1324" s="51">
        <f t="shared" si="20"/>
        <v>186512.30279999896</v>
      </c>
      <c r="Q1324" s="51">
        <f>ABS(Table_7[[#This Row],[列1]]-Table_7[[#This Row],[Listing Price (USD)]])/Table_7[[#This Row],[Listing Price (USD)]]</f>
        <v>7.5284695359876655E-2</v>
      </c>
      <c r="R1324" s="51">
        <f>(Table_7[[#This Row],[列2]]+Q2291)/2</f>
        <v>3.7642347679938327E-2</v>
      </c>
      <c r="S1324" s="71"/>
    </row>
    <row r="1325" spans="1:19" hidden="1" x14ac:dyDescent="0.45">
      <c r="A1325" s="1" t="s">
        <v>150</v>
      </c>
      <c r="B1325" s="2" t="s">
        <v>156</v>
      </c>
      <c r="C1325" s="19">
        <v>44</v>
      </c>
      <c r="D1325" s="3" t="s">
        <v>460</v>
      </c>
      <c r="E1325" s="2" t="s">
        <v>76</v>
      </c>
      <c r="F1325" s="55">
        <v>156736</v>
      </c>
      <c r="G1325" s="15">
        <v>2010</v>
      </c>
      <c r="H1325" s="44">
        <v>13.71</v>
      </c>
      <c r="I1325" s="44">
        <v>8.23</v>
      </c>
      <c r="J1325" s="44">
        <v>10900</v>
      </c>
      <c r="K1325" s="44">
        <v>928</v>
      </c>
      <c r="L1325" s="44">
        <v>270</v>
      </c>
      <c r="M1325" s="27">
        <v>720.28936833319096</v>
      </c>
      <c r="N1325" s="27">
        <v>6140.9</v>
      </c>
      <c r="O1325" s="27">
        <v>2659.28</v>
      </c>
      <c r="P1325" s="51">
        <f t="shared" si="20"/>
        <v>179495.9403999999</v>
      </c>
      <c r="Q1325" s="51">
        <f>ABS(Table_7[[#This Row],[列1]]-Table_7[[#This Row],[Listing Price (USD)]])/Table_7[[#This Row],[Listing Price (USD)]]</f>
        <v>0.14521195130665518</v>
      </c>
      <c r="R1325" s="51">
        <f>(Table_7[[#This Row],[列2]]+Q2292)/2</f>
        <v>7.260597565332759E-2</v>
      </c>
      <c r="S1325" s="71"/>
    </row>
    <row r="1326" spans="1:19" hidden="1" x14ac:dyDescent="0.45">
      <c r="A1326" s="1" t="s">
        <v>150</v>
      </c>
      <c r="B1326" s="2" t="s">
        <v>156</v>
      </c>
      <c r="C1326" s="19">
        <v>44</v>
      </c>
      <c r="D1326" s="3" t="s">
        <v>460</v>
      </c>
      <c r="E1326" s="2" t="s">
        <v>26</v>
      </c>
      <c r="F1326" s="55">
        <v>179930</v>
      </c>
      <c r="G1326" s="15">
        <v>2009</v>
      </c>
      <c r="H1326" s="44">
        <v>13.71</v>
      </c>
      <c r="I1326" s="44">
        <v>8.23</v>
      </c>
      <c r="J1326" s="44">
        <v>10900</v>
      </c>
      <c r="K1326" s="44">
        <v>928</v>
      </c>
      <c r="L1326" s="44">
        <v>270</v>
      </c>
      <c r="M1326" s="27">
        <v>2704.60916008815</v>
      </c>
      <c r="N1326" s="27">
        <v>33874.199999999997</v>
      </c>
      <c r="O1326" s="27">
        <v>12220.24236</v>
      </c>
      <c r="P1326" s="51">
        <f t="shared" si="20"/>
        <v>218021.24220000132</v>
      </c>
      <c r="Q1326" s="51">
        <f>ABS(Table_7[[#This Row],[列1]]-Table_7[[#This Row],[Listing Price (USD)]])/Table_7[[#This Row],[Listing Price (USD)]]</f>
        <v>0.21170034013228098</v>
      </c>
      <c r="R1326" s="51">
        <f>(Table_7[[#This Row],[列2]]+Q2293)/2</f>
        <v>0.10585017006614049</v>
      </c>
      <c r="S1326" s="71"/>
    </row>
    <row r="1327" spans="1:19" hidden="1" x14ac:dyDescent="0.45">
      <c r="A1327" s="1" t="s">
        <v>150</v>
      </c>
      <c r="B1327" s="2" t="s">
        <v>160</v>
      </c>
      <c r="C1327" s="19">
        <v>45</v>
      </c>
      <c r="D1327" s="3" t="s">
        <v>460</v>
      </c>
      <c r="E1327" s="2" t="s">
        <v>46</v>
      </c>
      <c r="F1327" s="55">
        <v>121348</v>
      </c>
      <c r="G1327" s="15">
        <v>2013</v>
      </c>
      <c r="H1327" s="44">
        <v>13.71</v>
      </c>
      <c r="I1327" s="44">
        <v>6.23</v>
      </c>
      <c r="J1327" s="44">
        <v>10900</v>
      </c>
      <c r="K1327" s="44">
        <v>837</v>
      </c>
      <c r="L1327" s="44">
        <v>231</v>
      </c>
      <c r="M1327" s="27">
        <v>57.472012426685268</v>
      </c>
      <c r="N1327" s="27">
        <v>11544.2</v>
      </c>
      <c r="O1327" s="27">
        <v>7827.84</v>
      </c>
      <c r="P1327" s="51">
        <f t="shared" si="20"/>
        <v>228367.57419999986</v>
      </c>
      <c r="Q1327" s="51">
        <f>ABS(Table_7[[#This Row],[列1]]-Table_7[[#This Row],[Listing Price (USD)]])/Table_7[[#This Row],[Listing Price (USD)]]</f>
        <v>0.88192285163331785</v>
      </c>
      <c r="R1327" s="51">
        <f>(Table_7[[#This Row],[列2]]+Q2294)/2</f>
        <v>0.44096142581665893</v>
      </c>
      <c r="S1327" s="71"/>
    </row>
    <row r="1328" spans="1:19" hidden="1" x14ac:dyDescent="0.45">
      <c r="A1328" s="1" t="s">
        <v>150</v>
      </c>
      <c r="B1328" s="2" t="s">
        <v>163</v>
      </c>
      <c r="C1328" s="19">
        <v>44</v>
      </c>
      <c r="D1328" s="3" t="s">
        <v>460</v>
      </c>
      <c r="E1328" s="2" t="s">
        <v>46</v>
      </c>
      <c r="F1328" s="55">
        <v>176131</v>
      </c>
      <c r="G1328" s="15">
        <v>2015</v>
      </c>
      <c r="H1328" s="44">
        <v>13.71</v>
      </c>
      <c r="I1328" s="44">
        <v>6.23</v>
      </c>
      <c r="J1328" s="44">
        <v>10900</v>
      </c>
      <c r="K1328" s="44">
        <v>1068.43</v>
      </c>
      <c r="L1328" s="44">
        <v>220</v>
      </c>
      <c r="M1328" s="27">
        <v>57.472012426685268</v>
      </c>
      <c r="N1328" s="27">
        <v>11544.2</v>
      </c>
      <c r="O1328" s="27">
        <v>7827.84</v>
      </c>
      <c r="P1328" s="51">
        <f t="shared" si="20"/>
        <v>254262.98019999935</v>
      </c>
      <c r="Q1328" s="51">
        <f>ABS(Table_7[[#This Row],[列1]]-Table_7[[#This Row],[Listing Price (USD)]])/Table_7[[#This Row],[Listing Price (USD)]]</f>
        <v>0.44360152500127376</v>
      </c>
      <c r="R1328" s="51">
        <f>(Table_7[[#This Row],[列2]]+Q2295)/2</f>
        <v>0.22180076250063688</v>
      </c>
      <c r="S1328" s="71"/>
    </row>
    <row r="1329" spans="1:19" hidden="1" x14ac:dyDescent="0.45">
      <c r="A1329" s="1" t="s">
        <v>150</v>
      </c>
      <c r="B1329" s="2" t="s">
        <v>163</v>
      </c>
      <c r="C1329" s="19">
        <v>44</v>
      </c>
      <c r="D1329" s="3" t="s">
        <v>460</v>
      </c>
      <c r="E1329" s="2" t="s">
        <v>46</v>
      </c>
      <c r="F1329" s="55">
        <v>182204</v>
      </c>
      <c r="G1329" s="15">
        <v>2016</v>
      </c>
      <c r="H1329" s="44">
        <v>13.8</v>
      </c>
      <c r="I1329" s="44">
        <v>5.2</v>
      </c>
      <c r="J1329" s="44">
        <v>10560</v>
      </c>
      <c r="K1329" s="44">
        <v>1071</v>
      </c>
      <c r="L1329" s="44">
        <v>215</v>
      </c>
      <c r="M1329" s="27">
        <v>57.472012426685268</v>
      </c>
      <c r="N1329" s="27">
        <v>11544.2</v>
      </c>
      <c r="O1329" s="27">
        <v>7827.84</v>
      </c>
      <c r="P1329" s="51">
        <f t="shared" si="20"/>
        <v>259479.42319999932</v>
      </c>
      <c r="Q1329" s="51">
        <f>ABS(Table_7[[#This Row],[列1]]-Table_7[[#This Row],[Listing Price (USD)]])/Table_7[[#This Row],[Listing Price (USD)]]</f>
        <v>0.42411485587582776</v>
      </c>
      <c r="R1329" s="51">
        <f>(Table_7[[#This Row],[列2]]+Q2296)/2</f>
        <v>0.21205742793791388</v>
      </c>
      <c r="S1329" s="71"/>
    </row>
    <row r="1330" spans="1:19" hidden="1" x14ac:dyDescent="0.45">
      <c r="A1330" s="1" t="s">
        <v>150</v>
      </c>
      <c r="B1330" s="2" t="s">
        <v>163</v>
      </c>
      <c r="C1330" s="19">
        <v>44</v>
      </c>
      <c r="D1330" s="3" t="s">
        <v>460</v>
      </c>
      <c r="E1330" s="2" t="s">
        <v>46</v>
      </c>
      <c r="F1330" s="55">
        <v>176131</v>
      </c>
      <c r="G1330" s="15">
        <v>2017</v>
      </c>
      <c r="H1330" s="44">
        <v>13.8</v>
      </c>
      <c r="I1330" s="44">
        <v>5.2</v>
      </c>
      <c r="J1330" s="44">
        <v>10560</v>
      </c>
      <c r="K1330" s="44">
        <v>1071</v>
      </c>
      <c r="L1330" s="44">
        <v>215</v>
      </c>
      <c r="M1330" s="27">
        <v>57.472012426685268</v>
      </c>
      <c r="N1330" s="27">
        <v>11544.2</v>
      </c>
      <c r="O1330" s="27">
        <v>7827.84</v>
      </c>
      <c r="P1330" s="51">
        <f t="shared" si="20"/>
        <v>272427.1261999972</v>
      </c>
      <c r="Q1330" s="51">
        <f>ABS(Table_7[[#This Row],[列1]]-Table_7[[#This Row],[Listing Price (USD)]])/Table_7[[#This Row],[Listing Price (USD)]]</f>
        <v>0.54673013949842564</v>
      </c>
      <c r="R1330" s="51">
        <f>(Table_7[[#This Row],[列2]]+Q2297)/2</f>
        <v>0.27336506974921282</v>
      </c>
      <c r="S1330" s="71"/>
    </row>
    <row r="1331" spans="1:19" hidden="1" x14ac:dyDescent="0.45">
      <c r="A1331" s="1" t="s">
        <v>150</v>
      </c>
      <c r="B1331" s="2" t="s">
        <v>163</v>
      </c>
      <c r="C1331" s="19">
        <v>44</v>
      </c>
      <c r="D1331" s="3" t="s">
        <v>460</v>
      </c>
      <c r="E1331" s="2" t="s">
        <v>25</v>
      </c>
      <c r="F1331" s="55">
        <v>255086</v>
      </c>
      <c r="G1331" s="15">
        <v>2018</v>
      </c>
      <c r="H1331" s="44">
        <v>13.8</v>
      </c>
      <c r="I1331" s="44">
        <v>5.2</v>
      </c>
      <c r="J1331" s="44">
        <v>10560</v>
      </c>
      <c r="K1331" s="44">
        <v>1071</v>
      </c>
      <c r="L1331" s="44">
        <v>215</v>
      </c>
      <c r="M1331" s="27">
        <v>188.92599593680674</v>
      </c>
      <c r="N1331" s="27">
        <v>16779.7</v>
      </c>
      <c r="O1331" s="27">
        <v>1073.48</v>
      </c>
      <c r="P1331" s="51">
        <f t="shared" si="20"/>
        <v>295091.91719999834</v>
      </c>
      <c r="Q1331" s="51">
        <f>ABS(Table_7[[#This Row],[列1]]-Table_7[[#This Row],[Listing Price (USD)]])/Table_7[[#This Row],[Listing Price (USD)]]</f>
        <v>0.1568330570866231</v>
      </c>
      <c r="R1331" s="51">
        <f>(Table_7[[#This Row],[列2]]+Q2298)/2</f>
        <v>7.8416528543311548E-2</v>
      </c>
      <c r="S1331" s="71"/>
    </row>
    <row r="1332" spans="1:19" hidden="1" x14ac:dyDescent="0.45">
      <c r="A1332" s="1" t="s">
        <v>150</v>
      </c>
      <c r="B1332" s="2" t="s">
        <v>163</v>
      </c>
      <c r="C1332" s="19">
        <v>44</v>
      </c>
      <c r="D1332" s="3" t="s">
        <v>460</v>
      </c>
      <c r="E1332" s="2" t="s">
        <v>200</v>
      </c>
      <c r="F1332" s="55">
        <v>216216</v>
      </c>
      <c r="G1332" s="15">
        <v>2017</v>
      </c>
      <c r="H1332" s="44">
        <v>13.8</v>
      </c>
      <c r="I1332" s="44">
        <v>5.2</v>
      </c>
      <c r="J1332" s="44">
        <v>10560</v>
      </c>
      <c r="K1332" s="44">
        <v>1071</v>
      </c>
      <c r="L1332" s="44">
        <v>215</v>
      </c>
      <c r="M1332" s="27">
        <v>53.706800043684197</v>
      </c>
      <c r="N1332" s="27">
        <v>18244.400000000001</v>
      </c>
      <c r="O1332" s="27">
        <v>3377.5</v>
      </c>
      <c r="P1332" s="51">
        <f t="shared" si="20"/>
        <v>284862.69739999919</v>
      </c>
      <c r="Q1332" s="51">
        <f>ABS(Table_7[[#This Row],[列1]]-Table_7[[#This Row],[Listing Price (USD)]])/Table_7[[#This Row],[Listing Price (USD)]]</f>
        <v>0.3174912929662892</v>
      </c>
      <c r="R1332" s="51">
        <f>(Table_7[[#This Row],[列2]]+Q2299)/2</f>
        <v>0.1587456464831446</v>
      </c>
      <c r="S1332" s="71"/>
    </row>
    <row r="1333" spans="1:19" hidden="1" x14ac:dyDescent="0.45">
      <c r="A1333" s="1" t="s">
        <v>150</v>
      </c>
      <c r="B1333" s="2" t="s">
        <v>163</v>
      </c>
      <c r="C1333" s="19">
        <v>44</v>
      </c>
      <c r="D1333" s="3" t="s">
        <v>460</v>
      </c>
      <c r="E1333" s="2" t="s">
        <v>76</v>
      </c>
      <c r="F1333" s="55">
        <v>217431</v>
      </c>
      <c r="G1333" s="15">
        <v>2016</v>
      </c>
      <c r="H1333" s="44">
        <v>13.8</v>
      </c>
      <c r="I1333" s="44">
        <v>5.2</v>
      </c>
      <c r="J1333" s="44">
        <v>10560</v>
      </c>
      <c r="K1333" s="44">
        <v>1071</v>
      </c>
      <c r="L1333" s="44">
        <v>215</v>
      </c>
      <c r="M1333" s="27">
        <v>720.28936833319096</v>
      </c>
      <c r="N1333" s="27">
        <v>6140.9</v>
      </c>
      <c r="O1333" s="27">
        <v>2659.28</v>
      </c>
      <c r="P1333" s="51">
        <f t="shared" si="20"/>
        <v>249450.89840000047</v>
      </c>
      <c r="Q1333" s="51">
        <f>ABS(Table_7[[#This Row],[列1]]-Table_7[[#This Row],[Listing Price (USD)]])/Table_7[[#This Row],[Listing Price (USD)]]</f>
        <v>0.14726464211635173</v>
      </c>
      <c r="R1333" s="51">
        <f>(Table_7[[#This Row],[列2]]+Q2300)/2</f>
        <v>7.3632321058175867E-2</v>
      </c>
      <c r="S1333" s="71"/>
    </row>
    <row r="1334" spans="1:19" hidden="1" x14ac:dyDescent="0.45">
      <c r="A1334" s="1" t="s">
        <v>150</v>
      </c>
      <c r="B1334" s="3" t="s">
        <v>163</v>
      </c>
      <c r="C1334" s="19">
        <v>44</v>
      </c>
      <c r="D1334" s="3" t="s">
        <v>459</v>
      </c>
      <c r="E1334" s="2" t="s">
        <v>319</v>
      </c>
      <c r="F1334" s="55">
        <v>375000</v>
      </c>
      <c r="G1334" s="15">
        <v>2018</v>
      </c>
      <c r="H1334" s="44">
        <v>13.8</v>
      </c>
      <c r="I1334" s="44">
        <v>5.2</v>
      </c>
      <c r="J1334" s="44">
        <v>10560</v>
      </c>
      <c r="K1334" s="44">
        <v>1071</v>
      </c>
      <c r="L1334" s="44">
        <v>215</v>
      </c>
      <c r="M1334" s="27">
        <v>1116.7267999999999</v>
      </c>
      <c r="N1334" s="27">
        <v>44269</v>
      </c>
      <c r="O1334" s="27">
        <v>61343.7</v>
      </c>
      <c r="P1334" s="51">
        <f t="shared" si="20"/>
        <v>346112.05799999757</v>
      </c>
      <c r="Q1334" s="51">
        <f>ABS(Table_7[[#This Row],[列1]]-Table_7[[#This Row],[Listing Price (USD)]])/Table_7[[#This Row],[Listing Price (USD)]]</f>
        <v>7.7034512000006466E-2</v>
      </c>
      <c r="R1334" s="51">
        <f>(Table_7[[#This Row],[列2]]+Q2301)/2</f>
        <v>3.8517256000003233E-2</v>
      </c>
      <c r="S1334" s="71"/>
    </row>
    <row r="1335" spans="1:19" hidden="1" x14ac:dyDescent="0.45">
      <c r="A1335" s="1" t="s">
        <v>150</v>
      </c>
      <c r="B1335" s="2" t="s">
        <v>165</v>
      </c>
      <c r="C1335" s="19">
        <v>48</v>
      </c>
      <c r="D1335" s="3" t="s">
        <v>460</v>
      </c>
      <c r="E1335" s="2" t="s">
        <v>46</v>
      </c>
      <c r="F1335" s="55">
        <v>167605</v>
      </c>
      <c r="G1335" s="15">
        <v>2013</v>
      </c>
      <c r="H1335" s="44">
        <v>15.35</v>
      </c>
      <c r="I1335" s="44">
        <v>7.32</v>
      </c>
      <c r="J1335" s="44">
        <v>14000</v>
      </c>
      <c r="K1335" s="44">
        <v>1174</v>
      </c>
      <c r="L1335" s="44">
        <v>295</v>
      </c>
      <c r="M1335" s="27">
        <v>57.472012426685268</v>
      </c>
      <c r="N1335" s="27">
        <v>11544.2</v>
      </c>
      <c r="O1335" s="27">
        <v>7827.84</v>
      </c>
      <c r="P1335" s="51">
        <f t="shared" si="20"/>
        <v>298858.47419999837</v>
      </c>
      <c r="Q1335" s="51">
        <f>ABS(Table_7[[#This Row],[列1]]-Table_7[[#This Row],[Listing Price (USD)]])/Table_7[[#This Row],[Listing Price (USD)]]</f>
        <v>0.78311192506189176</v>
      </c>
      <c r="R1335" s="51">
        <f>(Table_7[[#This Row],[列2]]+Q2302)/2</f>
        <v>0.39155596253094588</v>
      </c>
      <c r="S1335" s="71"/>
    </row>
    <row r="1336" spans="1:19" hidden="1" x14ac:dyDescent="0.45">
      <c r="A1336" s="1" t="s">
        <v>150</v>
      </c>
      <c r="B1336" s="2" t="s">
        <v>165</v>
      </c>
      <c r="C1336" s="19">
        <v>49</v>
      </c>
      <c r="D1336" s="3" t="s">
        <v>460</v>
      </c>
      <c r="E1336" s="2" t="s">
        <v>46</v>
      </c>
      <c r="F1336" s="55">
        <v>166391</v>
      </c>
      <c r="G1336" s="15">
        <v>2013</v>
      </c>
      <c r="H1336" s="44">
        <v>15.35</v>
      </c>
      <c r="I1336" s="44">
        <v>7.32</v>
      </c>
      <c r="J1336" s="44">
        <v>14000</v>
      </c>
      <c r="K1336" s="44">
        <v>1174</v>
      </c>
      <c r="L1336" s="44">
        <v>295</v>
      </c>
      <c r="M1336" s="27">
        <v>57.472012426685268</v>
      </c>
      <c r="N1336" s="27">
        <v>11544.2</v>
      </c>
      <c r="O1336" s="27">
        <v>7827.84</v>
      </c>
      <c r="P1336" s="51">
        <f t="shared" si="20"/>
        <v>298858.47419999837</v>
      </c>
      <c r="Q1336" s="51">
        <f>ABS(Table_7[[#This Row],[列1]]-Table_7[[#This Row],[Listing Price (USD)]])/Table_7[[#This Row],[Listing Price (USD)]]</f>
        <v>0.79612163037663319</v>
      </c>
      <c r="R1336" s="51">
        <f>(Table_7[[#This Row],[列2]]+Q2303)/2</f>
        <v>0.3980608151883166</v>
      </c>
      <c r="S1336" s="71"/>
    </row>
    <row r="1337" spans="1:19" hidden="1" x14ac:dyDescent="0.45">
      <c r="A1337" s="1" t="s">
        <v>150</v>
      </c>
      <c r="B1337" s="2" t="s">
        <v>167</v>
      </c>
      <c r="C1337" s="19">
        <v>50</v>
      </c>
      <c r="D1337" s="3" t="s">
        <v>460</v>
      </c>
      <c r="E1337" s="2" t="s">
        <v>46</v>
      </c>
      <c r="F1337" s="55">
        <v>212572</v>
      </c>
      <c r="G1337" s="15">
        <v>2015</v>
      </c>
      <c r="H1337" s="44">
        <v>15.5</v>
      </c>
      <c r="I1337" s="44">
        <v>6.1</v>
      </c>
      <c r="J1337" s="44">
        <v>13167</v>
      </c>
      <c r="K1337" s="44">
        <v>1363</v>
      </c>
      <c r="L1337" s="44">
        <v>255</v>
      </c>
      <c r="M1337" s="27">
        <v>57.472012426685268</v>
      </c>
      <c r="N1337" s="27">
        <v>11544.2</v>
      </c>
      <c r="O1337" s="27">
        <v>7827.84</v>
      </c>
      <c r="P1337" s="51">
        <f t="shared" si="20"/>
        <v>305812.29319999664</v>
      </c>
      <c r="Q1337" s="51">
        <f>ABS(Table_7[[#This Row],[列1]]-Table_7[[#This Row],[Listing Price (USD)]])/Table_7[[#This Row],[Listing Price (USD)]]</f>
        <v>0.43862923244828406</v>
      </c>
      <c r="R1337" s="51">
        <f>(Table_7[[#This Row],[列2]]+Q2304)/2</f>
        <v>0.21931461622414203</v>
      </c>
      <c r="S1337" s="71"/>
    </row>
    <row r="1338" spans="1:19" hidden="1" x14ac:dyDescent="0.45">
      <c r="A1338" s="1" t="s">
        <v>150</v>
      </c>
      <c r="B1338" s="2" t="s">
        <v>167</v>
      </c>
      <c r="C1338" s="19">
        <v>50</v>
      </c>
      <c r="D1338" s="3" t="s">
        <v>460</v>
      </c>
      <c r="E1338" s="2" t="s">
        <v>46</v>
      </c>
      <c r="F1338" s="55">
        <v>273270</v>
      </c>
      <c r="G1338" s="15">
        <v>2017</v>
      </c>
      <c r="H1338" s="44">
        <v>15.5</v>
      </c>
      <c r="I1338" s="44">
        <v>6.1</v>
      </c>
      <c r="J1338" s="44">
        <v>13167</v>
      </c>
      <c r="K1338" s="44">
        <v>1363</v>
      </c>
      <c r="L1338" s="44">
        <v>255</v>
      </c>
      <c r="M1338" s="27">
        <v>57.472012426685268</v>
      </c>
      <c r="N1338" s="27">
        <v>11544.2</v>
      </c>
      <c r="O1338" s="27">
        <v>7827.84</v>
      </c>
      <c r="P1338" s="51">
        <f t="shared" si="20"/>
        <v>331707.69919999613</v>
      </c>
      <c r="Q1338" s="51">
        <f>ABS(Table_7[[#This Row],[列1]]-Table_7[[#This Row],[Listing Price (USD)]])/Table_7[[#This Row],[Listing Price (USD)]]</f>
        <v>0.21384601017307472</v>
      </c>
      <c r="R1338" s="51">
        <f>(Table_7[[#This Row],[列2]]+Q2305)/2</f>
        <v>0.10692300508653736</v>
      </c>
      <c r="S1338" s="71"/>
    </row>
    <row r="1339" spans="1:19" hidden="1" x14ac:dyDescent="0.45">
      <c r="A1339" s="1" t="s">
        <v>150</v>
      </c>
      <c r="B1339" s="2" t="s">
        <v>167</v>
      </c>
      <c r="C1339" s="19">
        <v>50</v>
      </c>
      <c r="D1339" s="3" t="s">
        <v>460</v>
      </c>
      <c r="E1339" s="2" t="s">
        <v>46</v>
      </c>
      <c r="F1339" s="55">
        <v>261124</v>
      </c>
      <c r="G1339" s="15">
        <v>2017</v>
      </c>
      <c r="H1339" s="44">
        <v>15.5</v>
      </c>
      <c r="I1339" s="44">
        <v>6.1</v>
      </c>
      <c r="J1339" s="44">
        <v>13167</v>
      </c>
      <c r="K1339" s="44">
        <v>1363</v>
      </c>
      <c r="L1339" s="44">
        <v>255</v>
      </c>
      <c r="M1339" s="27">
        <v>57.472012426685268</v>
      </c>
      <c r="N1339" s="27">
        <v>11544.2</v>
      </c>
      <c r="O1339" s="27">
        <v>7827.84</v>
      </c>
      <c r="P1339" s="51">
        <f t="shared" si="20"/>
        <v>331707.69919999613</v>
      </c>
      <c r="Q1339" s="51">
        <f>ABS(Table_7[[#This Row],[列1]]-Table_7[[#This Row],[Listing Price (USD)]])/Table_7[[#This Row],[Listing Price (USD)]]</f>
        <v>0.27030720730379487</v>
      </c>
      <c r="R1339" s="51">
        <f>(Table_7[[#This Row],[列2]]+Q2306)/2</f>
        <v>0.13515360365189744</v>
      </c>
      <c r="S1339" s="71"/>
    </row>
    <row r="1340" spans="1:19" hidden="1" x14ac:dyDescent="0.45">
      <c r="A1340" s="1" t="s">
        <v>150</v>
      </c>
      <c r="B1340" s="2" t="s">
        <v>167</v>
      </c>
      <c r="C1340" s="19">
        <v>50</v>
      </c>
      <c r="D1340" s="3" t="s">
        <v>460</v>
      </c>
      <c r="E1340" s="2" t="s">
        <v>46</v>
      </c>
      <c r="F1340" s="55">
        <v>255052</v>
      </c>
      <c r="G1340" s="15">
        <v>2017</v>
      </c>
      <c r="H1340" s="44">
        <v>15.5</v>
      </c>
      <c r="I1340" s="44">
        <v>6.1</v>
      </c>
      <c r="J1340" s="44">
        <v>13167</v>
      </c>
      <c r="K1340" s="44">
        <v>1363</v>
      </c>
      <c r="L1340" s="44">
        <v>255</v>
      </c>
      <c r="M1340" s="27">
        <v>57.472012426685268</v>
      </c>
      <c r="N1340" s="27">
        <v>11544.2</v>
      </c>
      <c r="O1340" s="27">
        <v>7827.84</v>
      </c>
      <c r="P1340" s="51">
        <f t="shared" si="20"/>
        <v>331707.69919999613</v>
      </c>
      <c r="Q1340" s="51">
        <f>ABS(Table_7[[#This Row],[列1]]-Table_7[[#This Row],[Listing Price (USD)]])/Table_7[[#This Row],[Listing Price (USD)]]</f>
        <v>0.30054929661400864</v>
      </c>
      <c r="R1340" s="51">
        <f>(Table_7[[#This Row],[列2]]+Q2307)/2</f>
        <v>0.15027464830700432</v>
      </c>
      <c r="S1340" s="71"/>
    </row>
    <row r="1341" spans="1:19" hidden="1" x14ac:dyDescent="0.45">
      <c r="A1341" s="1" t="s">
        <v>194</v>
      </c>
      <c r="B1341" s="2" t="s">
        <v>195</v>
      </c>
      <c r="C1341" s="19">
        <v>40</v>
      </c>
      <c r="D1341" s="3" t="s">
        <v>460</v>
      </c>
      <c r="E1341" s="2" t="s">
        <v>3</v>
      </c>
      <c r="F1341" s="55">
        <v>133617</v>
      </c>
      <c r="G1341" s="15">
        <v>2007</v>
      </c>
      <c r="H1341" s="44">
        <v>11.91</v>
      </c>
      <c r="I1341" s="44">
        <v>7.22</v>
      </c>
      <c r="J1341" s="44">
        <v>6759</v>
      </c>
      <c r="K1341" s="44">
        <v>865</v>
      </c>
      <c r="L1341" s="44">
        <v>132</v>
      </c>
      <c r="M1341" s="27">
        <v>2639.0087016482562</v>
      </c>
      <c r="N1341" s="27">
        <v>30468.7</v>
      </c>
      <c r="O1341" s="27">
        <v>62827.83</v>
      </c>
      <c r="P1341" s="51">
        <f t="shared" si="20"/>
        <v>91643.029200001809</v>
      </c>
      <c r="Q1341" s="51">
        <f>ABS(Table_7[[#This Row],[列1]]-Table_7[[#This Row],[Listing Price (USD)]])/Table_7[[#This Row],[Listing Price (USD)]]</f>
        <v>0.31413645569050486</v>
      </c>
      <c r="R1341" s="51">
        <f>(Table_7[[#This Row],[列2]]+Q2308)/2</f>
        <v>0.15706822784525243</v>
      </c>
      <c r="S1341" s="71"/>
    </row>
    <row r="1342" spans="1:19" hidden="1" x14ac:dyDescent="0.45">
      <c r="A1342" s="1" t="s">
        <v>196</v>
      </c>
      <c r="B1342" s="2" t="s">
        <v>195</v>
      </c>
      <c r="C1342" s="19">
        <v>40</v>
      </c>
      <c r="D1342" s="3" t="s">
        <v>460</v>
      </c>
      <c r="E1342" s="2" t="s">
        <v>70</v>
      </c>
      <c r="F1342" s="55">
        <v>212572</v>
      </c>
      <c r="G1342" s="15">
        <v>2008</v>
      </c>
      <c r="H1342" s="44">
        <v>11.91</v>
      </c>
      <c r="I1342" s="44">
        <v>7.22</v>
      </c>
      <c r="J1342" s="44">
        <v>6759</v>
      </c>
      <c r="K1342" s="44">
        <v>865</v>
      </c>
      <c r="L1342" s="44">
        <v>132</v>
      </c>
      <c r="M1342" s="27">
        <v>14.933066818960594</v>
      </c>
      <c r="N1342" s="27">
        <v>21999.8</v>
      </c>
      <c r="O1342" s="27">
        <v>149.72</v>
      </c>
      <c r="P1342" s="51">
        <f t="shared" si="20"/>
        <v>88872.453799999508</v>
      </c>
      <c r="Q1342" s="51">
        <f>ABS(Table_7[[#This Row],[列1]]-Table_7[[#This Row],[Listing Price (USD)]])/Table_7[[#This Row],[Listing Price (USD)]]</f>
        <v>0.58191834390230368</v>
      </c>
      <c r="R1342" s="51">
        <f>(Table_7[[#This Row],[列2]]+Q2309)/2</f>
        <v>0.29095917195115184</v>
      </c>
      <c r="S1342" s="71"/>
    </row>
    <row r="1343" spans="1:19" hidden="1" x14ac:dyDescent="0.45">
      <c r="A1343" s="1" t="s">
        <v>196</v>
      </c>
      <c r="B1343" s="2" t="s">
        <v>195</v>
      </c>
      <c r="C1343" s="19">
        <v>40</v>
      </c>
      <c r="D1343" s="3" t="s">
        <v>460</v>
      </c>
      <c r="E1343" s="2" t="s">
        <v>480</v>
      </c>
      <c r="F1343" s="55">
        <v>191363</v>
      </c>
      <c r="G1343" s="15">
        <v>2007</v>
      </c>
      <c r="H1343" s="44">
        <v>11.91</v>
      </c>
      <c r="I1343" s="44">
        <v>7.22</v>
      </c>
      <c r="J1343" s="44">
        <v>6759</v>
      </c>
      <c r="K1343" s="44">
        <v>865</v>
      </c>
      <c r="L1343" s="44">
        <v>132</v>
      </c>
      <c r="M1343" s="27">
        <v>909.79346666148103</v>
      </c>
      <c r="N1343" s="27">
        <v>36186.300000000003</v>
      </c>
      <c r="O1343" s="27">
        <v>19565.62</v>
      </c>
      <c r="P1343" s="51">
        <f t="shared" si="20"/>
        <v>102254.89479999915</v>
      </c>
      <c r="Q1343" s="51">
        <f>ABS(Table_7[[#This Row],[列1]]-Table_7[[#This Row],[Listing Price (USD)]])/Table_7[[#This Row],[Listing Price (USD)]]</f>
        <v>0.4656496041554577</v>
      </c>
      <c r="R1343" s="51">
        <f>(Table_7[[#This Row],[列2]]+Q2310)/2</f>
        <v>0.23282480207772885</v>
      </c>
      <c r="S1343" s="71"/>
    </row>
    <row r="1344" spans="1:19" hidden="1" x14ac:dyDescent="0.45">
      <c r="A1344" s="1" t="s">
        <v>196</v>
      </c>
      <c r="B1344" s="2" t="s">
        <v>195</v>
      </c>
      <c r="C1344" s="19">
        <v>40</v>
      </c>
      <c r="D1344" s="3" t="s">
        <v>460</v>
      </c>
      <c r="E1344" s="2" t="s">
        <v>15</v>
      </c>
      <c r="F1344" s="55">
        <v>206498</v>
      </c>
      <c r="G1344" s="15">
        <v>2008</v>
      </c>
      <c r="H1344" s="44">
        <v>11.91</v>
      </c>
      <c r="I1344" s="44">
        <v>7.22</v>
      </c>
      <c r="J1344" s="44">
        <v>6759</v>
      </c>
      <c r="K1344" s="44">
        <v>865</v>
      </c>
      <c r="L1344" s="44">
        <v>132</v>
      </c>
      <c r="M1344" s="27">
        <v>1276.9626856482525</v>
      </c>
      <c r="N1344" s="27">
        <v>21333.9</v>
      </c>
      <c r="O1344" s="27">
        <v>4753.54</v>
      </c>
      <c r="P1344" s="51">
        <f t="shared" si="20"/>
        <v>87636.543400000039</v>
      </c>
      <c r="Q1344" s="51">
        <f>ABS(Table_7[[#This Row],[列1]]-Table_7[[#This Row],[Listing Price (USD)]])/Table_7[[#This Row],[Listing Price (USD)]]</f>
        <v>0.57560584896706002</v>
      </c>
      <c r="R1344" s="51">
        <f>(Table_7[[#This Row],[列2]]+Q2311)/2</f>
        <v>0.28780292448353001</v>
      </c>
      <c r="S1344" s="71"/>
    </row>
    <row r="1345" spans="1:19" hidden="1" x14ac:dyDescent="0.45">
      <c r="A1345" s="1" t="s">
        <v>196</v>
      </c>
      <c r="B1345" s="2" t="s">
        <v>195</v>
      </c>
      <c r="C1345" s="19">
        <v>40</v>
      </c>
      <c r="D1345" s="3" t="s">
        <v>460</v>
      </c>
      <c r="E1345" s="2" t="s">
        <v>15</v>
      </c>
      <c r="F1345" s="55">
        <v>204121</v>
      </c>
      <c r="G1345" s="15">
        <v>2008</v>
      </c>
      <c r="H1345" s="44">
        <v>11.91</v>
      </c>
      <c r="I1345" s="44">
        <v>7.22</v>
      </c>
      <c r="J1345" s="44">
        <v>6759</v>
      </c>
      <c r="K1345" s="44">
        <v>865</v>
      </c>
      <c r="L1345" s="44">
        <v>132</v>
      </c>
      <c r="M1345" s="27">
        <v>1276.9626856482525</v>
      </c>
      <c r="N1345" s="27">
        <v>21333.9</v>
      </c>
      <c r="O1345" s="27">
        <v>4753.54</v>
      </c>
      <c r="P1345" s="51">
        <f t="shared" si="20"/>
        <v>87636.543400000039</v>
      </c>
      <c r="Q1345" s="51">
        <f>ABS(Table_7[[#This Row],[列1]]-Table_7[[#This Row],[Listing Price (USD)]])/Table_7[[#This Row],[Listing Price (USD)]]</f>
        <v>0.57066375630140931</v>
      </c>
      <c r="R1345" s="51">
        <f>(Table_7[[#This Row],[列2]]+Q2312)/2</f>
        <v>0.28533187815070465</v>
      </c>
      <c r="S1345" s="71"/>
    </row>
    <row r="1346" spans="1:19" hidden="1" x14ac:dyDescent="0.45">
      <c r="A1346" s="1" t="s">
        <v>196</v>
      </c>
      <c r="B1346" s="2" t="s">
        <v>195</v>
      </c>
      <c r="C1346" s="19">
        <v>40</v>
      </c>
      <c r="D1346" s="3" t="s">
        <v>459</v>
      </c>
      <c r="E1346" s="2" t="s">
        <v>464</v>
      </c>
      <c r="F1346" s="55">
        <v>195000</v>
      </c>
      <c r="G1346" s="15">
        <v>2005</v>
      </c>
      <c r="H1346" s="44">
        <v>11.91</v>
      </c>
      <c r="I1346" s="44">
        <v>7.22</v>
      </c>
      <c r="J1346" s="44">
        <v>6759</v>
      </c>
      <c r="K1346" s="44">
        <v>865</v>
      </c>
      <c r="L1346" s="44">
        <v>132</v>
      </c>
      <c r="M1346" s="27">
        <v>3020.1734000000001</v>
      </c>
      <c r="N1346" s="27">
        <v>46802</v>
      </c>
      <c r="O1346" s="27">
        <v>122950</v>
      </c>
      <c r="P1346" s="51">
        <f t="shared" ref="P1346:P1409" si="21">J1346*22.739+12947.703*G1346+1.856*N1346-26169390+64750.3</f>
        <v>96062.227999999377</v>
      </c>
      <c r="Q1346" s="51">
        <f>ABS(Table_7[[#This Row],[列1]]-Table_7[[#This Row],[Listing Price (USD)]])/Table_7[[#This Row],[Listing Price (USD)]]</f>
        <v>0.50737318974359291</v>
      </c>
      <c r="R1346" s="51">
        <f>(Table_7[[#This Row],[列2]]+Q2313)/2</f>
        <v>0.25368659487179646</v>
      </c>
      <c r="S1346" s="71"/>
    </row>
    <row r="1347" spans="1:19" hidden="1" x14ac:dyDescent="0.45">
      <c r="A1347" s="1" t="s">
        <v>196</v>
      </c>
      <c r="B1347" s="2" t="s">
        <v>195</v>
      </c>
      <c r="C1347" s="19">
        <v>40</v>
      </c>
      <c r="D1347" s="3" t="s">
        <v>459</v>
      </c>
      <c r="E1347" s="2" t="s">
        <v>464</v>
      </c>
      <c r="F1347" s="55">
        <v>189000</v>
      </c>
      <c r="G1347" s="15">
        <v>2006</v>
      </c>
      <c r="H1347" s="44">
        <v>11.91</v>
      </c>
      <c r="I1347" s="44">
        <v>7.22</v>
      </c>
      <c r="J1347" s="44">
        <v>6759</v>
      </c>
      <c r="K1347" s="44">
        <v>865</v>
      </c>
      <c r="L1347" s="44">
        <v>132</v>
      </c>
      <c r="M1347" s="27">
        <v>3020.1734000000001</v>
      </c>
      <c r="N1347" s="27">
        <v>46802</v>
      </c>
      <c r="O1347" s="27">
        <v>122950</v>
      </c>
      <c r="P1347" s="51">
        <f t="shared" si="21"/>
        <v>109009.93099999726</v>
      </c>
      <c r="Q1347" s="51">
        <f>ABS(Table_7[[#This Row],[列1]]-Table_7[[#This Row],[Listing Price (USD)]])/Table_7[[#This Row],[Listing Price (USD)]]</f>
        <v>0.42322787830689279</v>
      </c>
      <c r="R1347" s="51">
        <f>(Table_7[[#This Row],[列2]]+Q2314)/2</f>
        <v>0.2116139391534464</v>
      </c>
      <c r="S1347" s="71"/>
    </row>
    <row r="1348" spans="1:19" hidden="1" x14ac:dyDescent="0.45">
      <c r="A1348" s="1" t="s">
        <v>196</v>
      </c>
      <c r="B1348" s="2" t="s">
        <v>195</v>
      </c>
      <c r="C1348" s="19">
        <v>40</v>
      </c>
      <c r="D1348" s="3" t="s">
        <v>459</v>
      </c>
      <c r="E1348" s="2" t="s">
        <v>464</v>
      </c>
      <c r="F1348" s="55">
        <v>225000</v>
      </c>
      <c r="G1348" s="15">
        <v>2007</v>
      </c>
      <c r="H1348" s="44">
        <v>11.91</v>
      </c>
      <c r="I1348" s="44">
        <v>7.22</v>
      </c>
      <c r="J1348" s="44">
        <v>6759</v>
      </c>
      <c r="K1348" s="44">
        <v>865</v>
      </c>
      <c r="L1348" s="44">
        <v>132</v>
      </c>
      <c r="M1348" s="27">
        <v>3020.1734000000001</v>
      </c>
      <c r="N1348" s="27">
        <v>46802</v>
      </c>
      <c r="O1348" s="27">
        <v>122950</v>
      </c>
      <c r="P1348" s="51">
        <f t="shared" si="21"/>
        <v>121957.63399999887</v>
      </c>
      <c r="Q1348" s="51">
        <f>ABS(Table_7[[#This Row],[列1]]-Table_7[[#This Row],[Listing Price (USD)]])/Table_7[[#This Row],[Listing Price (USD)]]</f>
        <v>0.45796607111111615</v>
      </c>
      <c r="R1348" s="51">
        <f>(Table_7[[#This Row],[列2]]+Q2315)/2</f>
        <v>0.22898303555555807</v>
      </c>
      <c r="S1348" s="71"/>
    </row>
    <row r="1349" spans="1:19" hidden="1" x14ac:dyDescent="0.45">
      <c r="A1349" s="1" t="s">
        <v>196</v>
      </c>
      <c r="B1349" s="2" t="s">
        <v>195</v>
      </c>
      <c r="C1349" s="19">
        <v>40</v>
      </c>
      <c r="D1349" s="3" t="s">
        <v>459</v>
      </c>
      <c r="E1349" s="2" t="s">
        <v>504</v>
      </c>
      <c r="F1349" s="55">
        <v>440000</v>
      </c>
      <c r="G1349" s="15">
        <v>2018</v>
      </c>
      <c r="H1349" s="44">
        <v>11.91</v>
      </c>
      <c r="I1349" s="44">
        <v>7.22</v>
      </c>
      <c r="J1349" s="44">
        <v>6759</v>
      </c>
      <c r="K1349" s="44">
        <v>865</v>
      </c>
      <c r="L1349" s="44">
        <v>132</v>
      </c>
      <c r="M1349" s="27">
        <v>232.52780000000001</v>
      </c>
      <c r="N1349" s="27">
        <v>37388</v>
      </c>
      <c r="O1349" s="27">
        <v>10619.72</v>
      </c>
      <c r="P1349" s="51">
        <f t="shared" si="21"/>
        <v>246909.98299999832</v>
      </c>
      <c r="Q1349" s="51">
        <f>ABS(Table_7[[#This Row],[列1]]-Table_7[[#This Row],[Listing Price (USD)]])/Table_7[[#This Row],[Listing Price (USD)]]</f>
        <v>0.43884094772727655</v>
      </c>
      <c r="R1349" s="51">
        <f>(Table_7[[#This Row],[列2]]+Q2316)/2</f>
        <v>0.21942047386363828</v>
      </c>
      <c r="S1349" s="71"/>
    </row>
    <row r="1350" spans="1:19" hidden="1" x14ac:dyDescent="0.45">
      <c r="A1350" s="1" t="s">
        <v>196</v>
      </c>
      <c r="B1350" s="2" t="s">
        <v>195</v>
      </c>
      <c r="C1350" s="19">
        <v>40</v>
      </c>
      <c r="D1350" s="3" t="s">
        <v>459</v>
      </c>
      <c r="E1350" s="2" t="s">
        <v>491</v>
      </c>
      <c r="F1350" s="55">
        <v>219000</v>
      </c>
      <c r="G1350" s="15">
        <v>2007</v>
      </c>
      <c r="H1350" s="44">
        <v>11.91</v>
      </c>
      <c r="I1350" s="44">
        <v>7.22</v>
      </c>
      <c r="J1350" s="44">
        <v>6759</v>
      </c>
      <c r="K1350" s="44">
        <v>865</v>
      </c>
      <c r="L1350" s="44">
        <v>132</v>
      </c>
      <c r="M1350" s="27">
        <v>585.15030000000002</v>
      </c>
      <c r="N1350" s="27">
        <v>51342</v>
      </c>
      <c r="O1350" s="27">
        <v>21968.32</v>
      </c>
      <c r="P1350" s="51">
        <f t="shared" si="21"/>
        <v>130383.87400000096</v>
      </c>
      <c r="Q1350" s="51">
        <f>ABS(Table_7[[#This Row],[列1]]-Table_7[[#This Row],[Listing Price (USD)]])/Table_7[[#This Row],[Listing Price (USD)]]</f>
        <v>0.40463984474885406</v>
      </c>
      <c r="R1350" s="51">
        <f>(Table_7[[#This Row],[列2]]+Q2317)/2</f>
        <v>0.20231992237442703</v>
      </c>
      <c r="S1350" s="71"/>
    </row>
    <row r="1351" spans="1:19" hidden="1" x14ac:dyDescent="0.45">
      <c r="A1351" s="1" t="s">
        <v>336</v>
      </c>
      <c r="B1351" s="3" t="s">
        <v>337</v>
      </c>
      <c r="C1351" s="19">
        <v>42</v>
      </c>
      <c r="D1351" s="3" t="s">
        <v>459</v>
      </c>
      <c r="E1351" s="2" t="s">
        <v>505</v>
      </c>
      <c r="F1351" s="55">
        <v>497000</v>
      </c>
      <c r="G1351" s="15">
        <v>2011</v>
      </c>
      <c r="H1351" s="44">
        <v>11.25</v>
      </c>
      <c r="I1351" s="44">
        <v>5.75</v>
      </c>
      <c r="J1351" s="44">
        <v>7384</v>
      </c>
      <c r="K1351" s="44">
        <v>759</v>
      </c>
      <c r="L1351" s="44">
        <v>151</v>
      </c>
      <c r="M1351" s="27">
        <v>70.739999999999995</v>
      </c>
      <c r="N1351" s="27">
        <v>45050</v>
      </c>
      <c r="O1351" s="27">
        <v>3377.68</v>
      </c>
      <c r="P1351" s="51">
        <f t="shared" si="21"/>
        <v>184708.60900000035</v>
      </c>
      <c r="Q1351" s="51">
        <f>ABS(Table_7[[#This Row],[列1]]-Table_7[[#This Row],[Listing Price (USD)]])/Table_7[[#This Row],[Listing Price (USD)]]</f>
        <v>0.62835289939637762</v>
      </c>
      <c r="R1351" s="51">
        <f>(Table_7[[#This Row],[列2]]+Q2318)/2</f>
        <v>0.31417644969818881</v>
      </c>
      <c r="S1351" s="71"/>
    </row>
    <row r="1352" spans="1:19" hidden="1" x14ac:dyDescent="0.45">
      <c r="A1352" s="1" t="s">
        <v>336</v>
      </c>
      <c r="B1352" s="3" t="s">
        <v>337</v>
      </c>
      <c r="C1352" s="19">
        <v>42</v>
      </c>
      <c r="D1352" s="3" t="s">
        <v>459</v>
      </c>
      <c r="E1352" s="2" t="s">
        <v>482</v>
      </c>
      <c r="F1352" s="55">
        <v>495000</v>
      </c>
      <c r="G1352" s="15">
        <v>2008</v>
      </c>
      <c r="H1352" s="44">
        <v>11.25</v>
      </c>
      <c r="I1352" s="44">
        <v>5.75</v>
      </c>
      <c r="J1352" s="44">
        <v>7384</v>
      </c>
      <c r="K1352" s="44">
        <v>759</v>
      </c>
      <c r="L1352" s="44">
        <v>151</v>
      </c>
      <c r="M1352" s="27">
        <v>1740.8046999999999</v>
      </c>
      <c r="N1352" s="27">
        <v>47930</v>
      </c>
      <c r="O1352" s="27">
        <v>70426.880000000005</v>
      </c>
      <c r="P1352" s="51">
        <f t="shared" si="21"/>
        <v>151210.77999999671</v>
      </c>
      <c r="Q1352" s="51">
        <f>ABS(Table_7[[#This Row],[列1]]-Table_7[[#This Row],[Listing Price (USD)]])/Table_7[[#This Row],[Listing Price (USD)]]</f>
        <v>0.69452367676768345</v>
      </c>
      <c r="R1352" s="51">
        <f>(Table_7[[#This Row],[列2]]+Q2319)/2</f>
        <v>0.34726183838384173</v>
      </c>
      <c r="S1352" s="71"/>
    </row>
    <row r="1353" spans="1:19" hidden="1" x14ac:dyDescent="0.45">
      <c r="A1353" s="1" t="s">
        <v>59</v>
      </c>
      <c r="B1353" s="3" t="s">
        <v>349</v>
      </c>
      <c r="C1353" s="19">
        <v>42</v>
      </c>
      <c r="D1353" s="3" t="s">
        <v>461</v>
      </c>
      <c r="E1353" s="2" t="s">
        <v>346</v>
      </c>
      <c r="F1353" s="55">
        <v>70000</v>
      </c>
      <c r="G1353" s="15">
        <v>2016</v>
      </c>
      <c r="H1353" s="46">
        <v>13.710399999999998</v>
      </c>
      <c r="I1353" s="45">
        <v>5.5103999999999997</v>
      </c>
      <c r="J1353" s="45">
        <v>8777</v>
      </c>
      <c r="K1353" s="46">
        <v>728</v>
      </c>
      <c r="L1353" s="45">
        <v>195</v>
      </c>
      <c r="M1353" s="27">
        <v>96.621481289487278</v>
      </c>
      <c r="N1353" s="27">
        <v>21310.9</v>
      </c>
      <c r="O1353" s="27">
        <v>514.61516577032478</v>
      </c>
      <c r="P1353" s="51">
        <f t="shared" si="21"/>
        <v>237062.78140000178</v>
      </c>
      <c r="Q1353" s="51">
        <f>ABS(Table_7[[#This Row],[列1]]-Table_7[[#This Row],[Listing Price (USD)]])/Table_7[[#This Row],[Listing Price (USD)]]</f>
        <v>2.3866111628571685</v>
      </c>
      <c r="R1353" s="51">
        <f>Table_7[[#This Row],[列2]]</f>
        <v>2.3866111628571685</v>
      </c>
      <c r="S1353" s="71"/>
    </row>
    <row r="1354" spans="1:19" hidden="1" x14ac:dyDescent="0.45">
      <c r="A1354" s="1" t="s">
        <v>114</v>
      </c>
      <c r="B1354" s="3" t="s">
        <v>323</v>
      </c>
      <c r="C1354" s="19">
        <v>46</v>
      </c>
      <c r="D1354" s="3" t="s">
        <v>461</v>
      </c>
      <c r="E1354" s="2" t="s">
        <v>364</v>
      </c>
      <c r="F1354" s="56">
        <v>179950</v>
      </c>
      <c r="G1354" s="43">
        <v>2005</v>
      </c>
      <c r="H1354" s="45">
        <v>14</v>
      </c>
      <c r="I1354" s="45">
        <v>5</v>
      </c>
      <c r="J1354" s="45">
        <v>11579</v>
      </c>
      <c r="K1354" s="45">
        <v>932</v>
      </c>
      <c r="L1354" s="45">
        <v>379</v>
      </c>
      <c r="M1354" s="27">
        <v>1.0434148148148099</v>
      </c>
      <c r="N1354" s="27">
        <v>8551.2000000000007</v>
      </c>
      <c r="O1354" s="27">
        <v>2109.5004966750644</v>
      </c>
      <c r="P1354" s="51">
        <f t="shared" si="21"/>
        <v>134670.72320000007</v>
      </c>
      <c r="Q1354" s="51">
        <f>ABS(Table_7[[#This Row],[列1]]-Table_7[[#This Row],[Listing Price (USD)]])/Table_7[[#This Row],[Listing Price (USD)]]</f>
        <v>0.25162143262017189</v>
      </c>
      <c r="R1354" s="51">
        <f>(Table_7[[#This Row],[列2]]+Q2321)/2</f>
        <v>0.12581071631008595</v>
      </c>
      <c r="S1354" s="71"/>
    </row>
    <row r="1355" spans="1:19" hidden="1" x14ac:dyDescent="0.45">
      <c r="A1355" s="1" t="s">
        <v>114</v>
      </c>
      <c r="B1355" s="3" t="s">
        <v>323</v>
      </c>
      <c r="C1355" s="19">
        <v>46</v>
      </c>
      <c r="D1355" s="3" t="s">
        <v>461</v>
      </c>
      <c r="E1355" s="2" t="s">
        <v>462</v>
      </c>
      <c r="F1355" s="56">
        <v>209999</v>
      </c>
      <c r="G1355" s="43">
        <v>2007</v>
      </c>
      <c r="H1355" s="45">
        <v>14</v>
      </c>
      <c r="I1355" s="45">
        <v>5</v>
      </c>
      <c r="J1355" s="45">
        <v>11579</v>
      </c>
      <c r="K1355" s="45">
        <v>932</v>
      </c>
      <c r="L1355" s="45">
        <v>379</v>
      </c>
      <c r="M1355" s="27">
        <v>1090.5153897494101</v>
      </c>
      <c r="N1355" s="27">
        <v>6371.4</v>
      </c>
      <c r="O1355" s="27">
        <v>1782.16</v>
      </c>
      <c r="P1355" s="51">
        <f t="shared" si="21"/>
        <v>156520.42040000035</v>
      </c>
      <c r="Q1355" s="51">
        <f>ABS(Table_7[[#This Row],[列1]]-Table_7[[#This Row],[Listing Price (USD)]])/Table_7[[#This Row],[Listing Price (USD)]]</f>
        <v>0.25466111552911991</v>
      </c>
      <c r="R1355" s="51">
        <f>(Table_7[[#This Row],[列2]]+Q2322)/2</f>
        <v>0.12733055776455995</v>
      </c>
      <c r="S1355" s="71"/>
    </row>
    <row r="1356" spans="1:19" hidden="1" x14ac:dyDescent="0.45">
      <c r="A1356" s="1" t="s">
        <v>114</v>
      </c>
      <c r="B1356" s="3" t="s">
        <v>323</v>
      </c>
      <c r="C1356" s="19">
        <v>46</v>
      </c>
      <c r="D1356" s="3" t="s">
        <v>459</v>
      </c>
      <c r="E1356" s="2" t="s">
        <v>464</v>
      </c>
      <c r="F1356" s="56">
        <v>199900</v>
      </c>
      <c r="G1356" s="43">
        <v>2005</v>
      </c>
      <c r="H1356" s="45">
        <v>14</v>
      </c>
      <c r="I1356" s="45">
        <v>5</v>
      </c>
      <c r="J1356" s="45">
        <v>11579</v>
      </c>
      <c r="K1356" s="45">
        <v>932</v>
      </c>
      <c r="L1356" s="45">
        <v>379</v>
      </c>
      <c r="M1356" s="27">
        <v>3020.1734000000001</v>
      </c>
      <c r="N1356" s="27">
        <v>46802</v>
      </c>
      <c r="O1356" s="27">
        <v>122950</v>
      </c>
      <c r="P1356" s="51">
        <f t="shared" si="21"/>
        <v>205664.20799999981</v>
      </c>
      <c r="Q1356" s="51">
        <f>ABS(Table_7[[#This Row],[列1]]-Table_7[[#This Row],[Listing Price (USD)]])/Table_7[[#This Row],[Listing Price (USD)]]</f>
        <v>2.8835457728863478E-2</v>
      </c>
      <c r="R1356" s="51">
        <f>(Table_7[[#This Row],[列2]]+Q2323)/2</f>
        <v>1.4417728864431739E-2</v>
      </c>
      <c r="S1356" s="71"/>
    </row>
    <row r="1357" spans="1:19" hidden="1" x14ac:dyDescent="0.45">
      <c r="A1357" s="1" t="s">
        <v>114</v>
      </c>
      <c r="B1357" s="3" t="s">
        <v>323</v>
      </c>
      <c r="C1357" s="19">
        <v>46</v>
      </c>
      <c r="D1357" s="3" t="s">
        <v>459</v>
      </c>
      <c r="E1357" s="2" t="s">
        <v>319</v>
      </c>
      <c r="F1357" s="56">
        <v>219000</v>
      </c>
      <c r="G1357" s="43">
        <v>2006</v>
      </c>
      <c r="H1357" s="45">
        <v>14</v>
      </c>
      <c r="I1357" s="45">
        <v>5</v>
      </c>
      <c r="J1357" s="45">
        <v>11579</v>
      </c>
      <c r="K1357" s="45">
        <v>932</v>
      </c>
      <c r="L1357" s="45">
        <v>379</v>
      </c>
      <c r="M1357" s="27">
        <v>1116.7267999999999</v>
      </c>
      <c r="N1357" s="27">
        <v>44269</v>
      </c>
      <c r="O1357" s="27">
        <v>61343.7</v>
      </c>
      <c r="P1357" s="51">
        <f t="shared" si="21"/>
        <v>213910.66299999802</v>
      </c>
      <c r="Q1357" s="51">
        <f>ABS(Table_7[[#This Row],[列1]]-Table_7[[#This Row],[Listing Price (USD)]])/Table_7[[#This Row],[Listing Price (USD)]]</f>
        <v>2.3238981735168852E-2</v>
      </c>
      <c r="R1357" s="51">
        <f>(Table_7[[#This Row],[列2]]+Q2324)/2</f>
        <v>1.1619490867584426E-2</v>
      </c>
      <c r="S1357" s="71"/>
    </row>
    <row r="1358" spans="1:19" hidden="1" x14ac:dyDescent="0.45">
      <c r="A1358" s="1" t="s">
        <v>114</v>
      </c>
      <c r="B1358" s="3" t="s">
        <v>323</v>
      </c>
      <c r="C1358" s="19">
        <v>46</v>
      </c>
      <c r="D1358" s="3" t="s">
        <v>459</v>
      </c>
      <c r="E1358" s="2" t="s">
        <v>515</v>
      </c>
      <c r="F1358" s="56">
        <v>214900</v>
      </c>
      <c r="G1358" s="43">
        <v>2007</v>
      </c>
      <c r="H1358" s="45">
        <v>14</v>
      </c>
      <c r="I1358" s="45">
        <v>5</v>
      </c>
      <c r="J1358" s="45">
        <v>11579</v>
      </c>
      <c r="K1358" s="45">
        <v>932</v>
      </c>
      <c r="L1358" s="45">
        <v>379</v>
      </c>
      <c r="M1358" s="27">
        <v>556.99260000000004</v>
      </c>
      <c r="N1358" s="27">
        <v>42831</v>
      </c>
      <c r="O1358" s="27">
        <v>17471.759999999998</v>
      </c>
      <c r="P1358" s="51">
        <f t="shared" si="21"/>
        <v>224189.43800000026</v>
      </c>
      <c r="Q1358" s="51">
        <f>ABS(Table_7[[#This Row],[列1]]-Table_7[[#This Row],[Listing Price (USD)]])/Table_7[[#This Row],[Listing Price (USD)]]</f>
        <v>4.3226793857609386E-2</v>
      </c>
      <c r="R1358" s="51">
        <f>(Table_7[[#This Row],[列2]]+Q2325)/2</f>
        <v>2.1613396928804693E-2</v>
      </c>
      <c r="S1358" s="71"/>
    </row>
    <row r="1359" spans="1:19" hidden="1" x14ac:dyDescent="0.45">
      <c r="A1359" s="1" t="s">
        <v>114</v>
      </c>
      <c r="B1359" s="3" t="s">
        <v>323</v>
      </c>
      <c r="C1359" s="19">
        <v>46</v>
      </c>
      <c r="D1359" s="3" t="s">
        <v>459</v>
      </c>
      <c r="E1359" s="2" t="s">
        <v>490</v>
      </c>
      <c r="F1359" s="55">
        <v>194950</v>
      </c>
      <c r="G1359" s="15">
        <v>2005</v>
      </c>
      <c r="H1359" s="45">
        <v>14</v>
      </c>
      <c r="I1359" s="45">
        <v>5</v>
      </c>
      <c r="J1359" s="45">
        <v>11579</v>
      </c>
      <c r="K1359" s="45">
        <v>932</v>
      </c>
      <c r="L1359" s="45">
        <v>379</v>
      </c>
      <c r="M1359" s="27">
        <v>612.96910000000003</v>
      </c>
      <c r="N1359" s="27">
        <v>46198</v>
      </c>
      <c r="O1359" s="27">
        <v>19947.16</v>
      </c>
      <c r="P1359" s="51">
        <f t="shared" si="21"/>
        <v>204543.18400000333</v>
      </c>
      <c r="Q1359" s="51">
        <f>ABS(Table_7[[#This Row],[列1]]-Table_7[[#This Row],[Listing Price (USD)]])/Table_7[[#This Row],[Listing Price (USD)]]</f>
        <v>4.9208432931537968E-2</v>
      </c>
      <c r="R1359" s="51">
        <f>(Table_7[[#This Row],[列2]]+Q2326)/2</f>
        <v>2.4604216465768984E-2</v>
      </c>
      <c r="S1359" s="71"/>
    </row>
    <row r="1360" spans="1:19" hidden="1" x14ac:dyDescent="0.45">
      <c r="A1360" s="1" t="s">
        <v>355</v>
      </c>
      <c r="B1360" s="3" t="s">
        <v>356</v>
      </c>
      <c r="C1360" s="19">
        <v>46</v>
      </c>
      <c r="D1360" s="3" t="s">
        <v>461</v>
      </c>
      <c r="E1360" s="2" t="s">
        <v>462</v>
      </c>
      <c r="F1360" s="55">
        <v>200000</v>
      </c>
      <c r="G1360" s="15">
        <v>2006</v>
      </c>
      <c r="H1360" s="45">
        <v>14</v>
      </c>
      <c r="I1360" s="45">
        <v>5</v>
      </c>
      <c r="J1360" s="45">
        <v>11579</v>
      </c>
      <c r="K1360" s="45">
        <v>932</v>
      </c>
      <c r="L1360" s="45">
        <v>379</v>
      </c>
      <c r="M1360" s="27">
        <v>1090.5153897494101</v>
      </c>
      <c r="N1360" s="27">
        <v>6371.4</v>
      </c>
      <c r="O1360" s="27">
        <v>1782.16</v>
      </c>
      <c r="P1360" s="51">
        <f t="shared" si="21"/>
        <v>143572.71739999874</v>
      </c>
      <c r="Q1360" s="51">
        <f>ABS(Table_7[[#This Row],[列1]]-Table_7[[#This Row],[Listing Price (USD)]])/Table_7[[#This Row],[Listing Price (USD)]]</f>
        <v>0.2821364130000063</v>
      </c>
      <c r="R1360" s="51">
        <f>(Table_7[[#This Row],[列2]]+Q2327)/2</f>
        <v>0.14106820650000315</v>
      </c>
      <c r="S1360" s="71"/>
    </row>
    <row r="1361" spans="1:19" hidden="1" x14ac:dyDescent="0.45">
      <c r="A1361" s="1" t="s">
        <v>59</v>
      </c>
      <c r="B1361" s="3" t="s">
        <v>61</v>
      </c>
      <c r="C1361" s="19">
        <v>38</v>
      </c>
      <c r="D1361" s="3" t="s">
        <v>461</v>
      </c>
      <c r="E1361" s="2" t="s">
        <v>475</v>
      </c>
      <c r="F1361" s="55">
        <v>179000</v>
      </c>
      <c r="G1361" s="15">
        <v>2018</v>
      </c>
      <c r="H1361" s="46">
        <v>13.087199999999999</v>
      </c>
      <c r="I1361" s="45">
        <v>6.8224</v>
      </c>
      <c r="J1361" s="45">
        <v>6850</v>
      </c>
      <c r="K1361" s="46">
        <v>707.19479999999999</v>
      </c>
      <c r="L1361" s="45">
        <v>130</v>
      </c>
      <c r="M1361" s="27">
        <v>2.08</v>
      </c>
      <c r="N1361" s="27">
        <v>3599</v>
      </c>
      <c r="O1361" s="27">
        <v>1044.7996423945156</v>
      </c>
      <c r="P1361" s="51">
        <f t="shared" si="21"/>
        <v>186266.84799999668</v>
      </c>
      <c r="Q1361" s="51">
        <f>ABS(Table_7[[#This Row],[列1]]-Table_7[[#This Row],[Listing Price (USD)]])/Table_7[[#This Row],[Listing Price (USD)]]</f>
        <v>4.0596916201098773E-2</v>
      </c>
      <c r="R1361" s="51">
        <f>(Table_7[[#This Row],[列2]]+Q2328)/2</f>
        <v>2.0298458100549387E-2</v>
      </c>
      <c r="S1361" s="71"/>
    </row>
    <row r="1362" spans="1:19" hidden="1" x14ac:dyDescent="0.45">
      <c r="A1362" s="1" t="s">
        <v>59</v>
      </c>
      <c r="B1362" s="3" t="s">
        <v>61</v>
      </c>
      <c r="C1362" s="19">
        <v>38</v>
      </c>
      <c r="D1362" s="3" t="s">
        <v>461</v>
      </c>
      <c r="E1362" s="2" t="s">
        <v>346</v>
      </c>
      <c r="F1362" s="55">
        <v>119000</v>
      </c>
      <c r="G1362" s="15">
        <v>2016</v>
      </c>
      <c r="H1362" s="46">
        <v>13.087199999999999</v>
      </c>
      <c r="I1362" s="45">
        <v>6.8224</v>
      </c>
      <c r="J1362" s="45">
        <v>6850</v>
      </c>
      <c r="K1362" s="46">
        <v>707.19479999999999</v>
      </c>
      <c r="L1362" s="45">
        <v>130</v>
      </c>
      <c r="M1362" s="27">
        <v>96.621481289487306</v>
      </c>
      <c r="N1362" s="27">
        <v>21310.9</v>
      </c>
      <c r="O1362" s="27">
        <v>514.61516577032478</v>
      </c>
      <c r="P1362" s="51">
        <f t="shared" si="21"/>
        <v>193244.72839999868</v>
      </c>
      <c r="Q1362" s="51">
        <f>ABS(Table_7[[#This Row],[列1]]-Table_7[[#This Row],[Listing Price (USD)]])/Table_7[[#This Row],[Listing Price (USD)]]</f>
        <v>0.62390528067225781</v>
      </c>
      <c r="R1362" s="51">
        <f>(Table_7[[#This Row],[列2]]+Q2329)/2</f>
        <v>0.31195264033612891</v>
      </c>
      <c r="S1362" s="71"/>
    </row>
    <row r="1363" spans="1:19" hidden="1" x14ac:dyDescent="0.45">
      <c r="A1363" s="1" t="s">
        <v>59</v>
      </c>
      <c r="B1363" s="3" t="s">
        <v>61</v>
      </c>
      <c r="C1363" s="19">
        <v>38</v>
      </c>
      <c r="D1363" s="3" t="s">
        <v>461</v>
      </c>
      <c r="E1363" s="2" t="s">
        <v>346</v>
      </c>
      <c r="F1363" s="55">
        <v>115000</v>
      </c>
      <c r="G1363" s="15">
        <v>2016</v>
      </c>
      <c r="H1363" s="46">
        <v>13.087199999999999</v>
      </c>
      <c r="I1363" s="45">
        <v>6.8224</v>
      </c>
      <c r="J1363" s="45">
        <v>6850</v>
      </c>
      <c r="K1363" s="46">
        <v>707.19479999999999</v>
      </c>
      <c r="L1363" s="45">
        <v>130</v>
      </c>
      <c r="M1363" s="27">
        <v>96.621481289487306</v>
      </c>
      <c r="N1363" s="27">
        <v>21310.9</v>
      </c>
      <c r="O1363" s="27">
        <v>514.61516577032478</v>
      </c>
      <c r="P1363" s="51">
        <f t="shared" si="21"/>
        <v>193244.72839999868</v>
      </c>
      <c r="Q1363" s="51">
        <f>ABS(Table_7[[#This Row],[列1]]-Table_7[[#This Row],[Listing Price (USD)]])/Table_7[[#This Row],[Listing Price (USD)]]</f>
        <v>0.68038894260868421</v>
      </c>
      <c r="R1363" s="51">
        <f>(Table_7[[#This Row],[列2]]+Q2330)/2</f>
        <v>0.34019447130434211</v>
      </c>
      <c r="S1363" s="71"/>
    </row>
    <row r="1364" spans="1:19" hidden="1" x14ac:dyDescent="0.45">
      <c r="A1364" s="1" t="s">
        <v>59</v>
      </c>
      <c r="B1364" s="3" t="s">
        <v>61</v>
      </c>
      <c r="C1364" s="19">
        <v>38</v>
      </c>
      <c r="D1364" s="3" t="s">
        <v>461</v>
      </c>
      <c r="E1364" s="2" t="s">
        <v>346</v>
      </c>
      <c r="F1364" s="55">
        <v>159000</v>
      </c>
      <c r="G1364" s="15">
        <v>2017</v>
      </c>
      <c r="H1364" s="46">
        <v>13.087199999999999</v>
      </c>
      <c r="I1364" s="45">
        <v>6.8224</v>
      </c>
      <c r="J1364" s="45">
        <v>6850</v>
      </c>
      <c r="K1364" s="46">
        <v>707.19479999999999</v>
      </c>
      <c r="L1364" s="45">
        <v>130</v>
      </c>
      <c r="M1364" s="27">
        <v>96.621481289487306</v>
      </c>
      <c r="N1364" s="27">
        <v>21310.9</v>
      </c>
      <c r="O1364" s="27">
        <v>514.61516577032478</v>
      </c>
      <c r="P1364" s="51">
        <f t="shared" si="21"/>
        <v>206192.43139999657</v>
      </c>
      <c r="Q1364" s="51">
        <f>ABS(Table_7[[#This Row],[列1]]-Table_7[[#This Row],[Listing Price (USD)]])/Table_7[[#This Row],[Listing Price (USD)]]</f>
        <v>0.29680774465406645</v>
      </c>
      <c r="R1364" s="51">
        <f>(Table_7[[#This Row],[列2]]+Q2331)/2</f>
        <v>0.14840387232703323</v>
      </c>
      <c r="S1364" s="71"/>
    </row>
    <row r="1365" spans="1:19" hidden="1" x14ac:dyDescent="0.45">
      <c r="A1365" s="1" t="s">
        <v>59</v>
      </c>
      <c r="B1365" s="3" t="s">
        <v>61</v>
      </c>
      <c r="C1365" s="19">
        <v>38</v>
      </c>
      <c r="D1365" s="3" t="s">
        <v>461</v>
      </c>
      <c r="E1365" s="2" t="s">
        <v>346</v>
      </c>
      <c r="F1365" s="55">
        <v>139000</v>
      </c>
      <c r="G1365" s="15">
        <v>2017</v>
      </c>
      <c r="H1365" s="46">
        <v>13.087199999999999</v>
      </c>
      <c r="I1365" s="45">
        <v>6.8224</v>
      </c>
      <c r="J1365" s="45">
        <v>6850</v>
      </c>
      <c r="K1365" s="46">
        <v>707.19479999999999</v>
      </c>
      <c r="L1365" s="45">
        <v>130</v>
      </c>
      <c r="M1365" s="27">
        <v>96.621481289487306</v>
      </c>
      <c r="N1365" s="27">
        <v>21310.9</v>
      </c>
      <c r="O1365" s="27">
        <v>514.61516577032478</v>
      </c>
      <c r="P1365" s="51">
        <f t="shared" si="21"/>
        <v>206192.43139999657</v>
      </c>
      <c r="Q1365" s="51">
        <f>ABS(Table_7[[#This Row],[列1]]-Table_7[[#This Row],[Listing Price (USD)]])/Table_7[[#This Row],[Listing Price (USD)]]</f>
        <v>0.48339878705033501</v>
      </c>
      <c r="R1365" s="51">
        <f>(Table_7[[#This Row],[列2]]+Q2332)/2</f>
        <v>0.24169939352516751</v>
      </c>
      <c r="S1365" s="71"/>
    </row>
    <row r="1366" spans="1:19" hidden="1" x14ac:dyDescent="0.45">
      <c r="A1366" s="1" t="s">
        <v>59</v>
      </c>
      <c r="B1366" s="2" t="s">
        <v>61</v>
      </c>
      <c r="C1366" s="19">
        <v>38</v>
      </c>
      <c r="D1366" s="3" t="s">
        <v>460</v>
      </c>
      <c r="E1366" s="2" t="s">
        <v>35</v>
      </c>
      <c r="F1366" s="55">
        <v>145801</v>
      </c>
      <c r="G1366" s="15">
        <v>2015</v>
      </c>
      <c r="H1366" s="46">
        <v>13.087199999999999</v>
      </c>
      <c r="I1366" s="45">
        <v>6.8224</v>
      </c>
      <c r="J1366" s="45">
        <v>6850</v>
      </c>
      <c r="K1366" s="46">
        <v>707.19479999999999</v>
      </c>
      <c r="L1366" s="45">
        <v>130</v>
      </c>
      <c r="M1366" s="27">
        <v>1896.7553015181375</v>
      </c>
      <c r="N1366" s="27">
        <v>24592.6</v>
      </c>
      <c r="O1366" s="27">
        <v>42421.33</v>
      </c>
      <c r="P1366" s="51">
        <f t="shared" si="21"/>
        <v>186387.86059999763</v>
      </c>
      <c r="Q1366" s="51">
        <f>ABS(Table_7[[#This Row],[列1]]-Table_7[[#This Row],[Listing Price (USD)]])/Table_7[[#This Row],[Listing Price (USD)]]</f>
        <v>0.27837162022206724</v>
      </c>
      <c r="R1366" s="51">
        <f>(Table_7[[#This Row],[列2]]+Q2333)/2</f>
        <v>0.13918581011103362</v>
      </c>
      <c r="S1366" s="71"/>
    </row>
    <row r="1367" spans="1:19" hidden="1" x14ac:dyDescent="0.45">
      <c r="A1367" s="1" t="s">
        <v>59</v>
      </c>
      <c r="B1367" s="3" t="s">
        <v>61</v>
      </c>
      <c r="C1367" s="19">
        <v>38</v>
      </c>
      <c r="D1367" s="3" t="s">
        <v>459</v>
      </c>
      <c r="E1367" s="2" t="s">
        <v>464</v>
      </c>
      <c r="F1367" s="55">
        <v>210000</v>
      </c>
      <c r="G1367" s="15">
        <v>2015</v>
      </c>
      <c r="H1367" s="46">
        <v>13.087199999999999</v>
      </c>
      <c r="I1367" s="45">
        <v>6.8224</v>
      </c>
      <c r="J1367" s="45">
        <v>6850</v>
      </c>
      <c r="K1367" s="46">
        <v>707.19479999999999</v>
      </c>
      <c r="L1367" s="45">
        <v>130</v>
      </c>
      <c r="M1367" s="27">
        <v>3020.1734000000001</v>
      </c>
      <c r="N1367" s="27">
        <v>46802</v>
      </c>
      <c r="O1367" s="27">
        <v>122950</v>
      </c>
      <c r="P1367" s="51">
        <f t="shared" si="21"/>
        <v>227608.5069999948</v>
      </c>
      <c r="Q1367" s="51">
        <f>ABS(Table_7[[#This Row],[列1]]-Table_7[[#This Row],[Listing Price (USD)]])/Table_7[[#This Row],[Listing Price (USD)]]</f>
        <v>8.385003333330858E-2</v>
      </c>
      <c r="R1367" s="51">
        <f>(Table_7[[#This Row],[列2]]+Q2334)/2</f>
        <v>4.192501666665429E-2</v>
      </c>
      <c r="S1367" s="71"/>
    </row>
    <row r="1368" spans="1:19" hidden="1" x14ac:dyDescent="0.45">
      <c r="A1368" s="1" t="s">
        <v>59</v>
      </c>
      <c r="B1368" s="3" t="s">
        <v>61</v>
      </c>
      <c r="C1368" s="19">
        <v>38</v>
      </c>
      <c r="D1368" s="3" t="s">
        <v>459</v>
      </c>
      <c r="E1368" s="2" t="s">
        <v>464</v>
      </c>
      <c r="F1368" s="55">
        <v>189900</v>
      </c>
      <c r="G1368" s="15">
        <v>2015</v>
      </c>
      <c r="H1368" s="46">
        <v>13.087199999999999</v>
      </c>
      <c r="I1368" s="45">
        <v>6.8224</v>
      </c>
      <c r="J1368" s="45">
        <v>6850</v>
      </c>
      <c r="K1368" s="46">
        <v>707.19479999999999</v>
      </c>
      <c r="L1368" s="45">
        <v>130</v>
      </c>
      <c r="M1368" s="27">
        <v>3020.1734000000001</v>
      </c>
      <c r="N1368" s="27">
        <v>46802</v>
      </c>
      <c r="O1368" s="27">
        <v>122950</v>
      </c>
      <c r="P1368" s="51">
        <f t="shared" si="21"/>
        <v>227608.5069999948</v>
      </c>
      <c r="Q1368" s="51">
        <f>ABS(Table_7[[#This Row],[列1]]-Table_7[[#This Row],[Listing Price (USD)]])/Table_7[[#This Row],[Listing Price (USD)]]</f>
        <v>0.19857033701945656</v>
      </c>
      <c r="R1368" s="51">
        <f>(Table_7[[#This Row],[列2]]+Q2335)/2</f>
        <v>9.928516850972828E-2</v>
      </c>
      <c r="S1368" s="71"/>
    </row>
    <row r="1369" spans="1:19" hidden="1" x14ac:dyDescent="0.45">
      <c r="A1369" s="1" t="s">
        <v>59</v>
      </c>
      <c r="B1369" s="3" t="s">
        <v>61</v>
      </c>
      <c r="C1369" s="19">
        <v>38</v>
      </c>
      <c r="D1369" s="3" t="s">
        <v>459</v>
      </c>
      <c r="E1369" s="2" t="s">
        <v>464</v>
      </c>
      <c r="F1369" s="55">
        <v>199000</v>
      </c>
      <c r="G1369" s="15">
        <v>2016</v>
      </c>
      <c r="H1369" s="46">
        <v>13.087199999999999</v>
      </c>
      <c r="I1369" s="45">
        <v>6.8224</v>
      </c>
      <c r="J1369" s="45">
        <v>6850</v>
      </c>
      <c r="K1369" s="46">
        <v>707.19479999999999</v>
      </c>
      <c r="L1369" s="45">
        <v>130</v>
      </c>
      <c r="M1369" s="27">
        <v>3020.1734000000001</v>
      </c>
      <c r="N1369" s="27">
        <v>46802</v>
      </c>
      <c r="O1369" s="27">
        <v>122950</v>
      </c>
      <c r="P1369" s="51">
        <f t="shared" si="21"/>
        <v>240556.20999999641</v>
      </c>
      <c r="Q1369" s="51">
        <f>ABS(Table_7[[#This Row],[列1]]-Table_7[[#This Row],[Listing Price (USD)]])/Table_7[[#This Row],[Listing Price (USD)]]</f>
        <v>0.20882517587937896</v>
      </c>
      <c r="R1369" s="51">
        <f>(Table_7[[#This Row],[列2]]+Q2336)/2</f>
        <v>0.10441258793968948</v>
      </c>
      <c r="S1369" s="71"/>
    </row>
    <row r="1370" spans="1:19" hidden="1" x14ac:dyDescent="0.45">
      <c r="A1370" s="1" t="s">
        <v>59</v>
      </c>
      <c r="B1370" s="3" t="s">
        <v>61</v>
      </c>
      <c r="C1370" s="19">
        <v>37</v>
      </c>
      <c r="D1370" s="3" t="s">
        <v>459</v>
      </c>
      <c r="E1370" s="2" t="s">
        <v>464</v>
      </c>
      <c r="F1370" s="55">
        <v>205000</v>
      </c>
      <c r="G1370" s="15">
        <v>2017</v>
      </c>
      <c r="H1370" s="46">
        <v>13.087199999999999</v>
      </c>
      <c r="I1370" s="45">
        <v>6.8224</v>
      </c>
      <c r="J1370" s="45">
        <v>6850</v>
      </c>
      <c r="K1370" s="46">
        <v>707.19479999999999</v>
      </c>
      <c r="L1370" s="45">
        <v>130</v>
      </c>
      <c r="M1370" s="27">
        <v>3020.1734000000001</v>
      </c>
      <c r="N1370" s="27">
        <v>46802</v>
      </c>
      <c r="O1370" s="27">
        <v>122950</v>
      </c>
      <c r="P1370" s="51">
        <f t="shared" si="21"/>
        <v>253503.9129999943</v>
      </c>
      <c r="Q1370" s="51">
        <f>ABS(Table_7[[#This Row],[列1]]-Table_7[[#This Row],[Listing Price (USD)]])/Table_7[[#This Row],[Listing Price (USD)]]</f>
        <v>0.23660445365850877</v>
      </c>
      <c r="R1370" s="51">
        <f>(Table_7[[#This Row],[列2]]+Q2337)/2</f>
        <v>0.11830222682925438</v>
      </c>
      <c r="S1370" s="71"/>
    </row>
    <row r="1371" spans="1:19" hidden="1" x14ac:dyDescent="0.45">
      <c r="A1371" s="1" t="s">
        <v>59</v>
      </c>
      <c r="B1371" s="3" t="s">
        <v>61</v>
      </c>
      <c r="C1371" s="19">
        <v>38</v>
      </c>
      <c r="D1371" s="3" t="s">
        <v>459</v>
      </c>
      <c r="E1371" s="2" t="s">
        <v>464</v>
      </c>
      <c r="F1371" s="55">
        <v>220000</v>
      </c>
      <c r="G1371" s="15">
        <v>2017</v>
      </c>
      <c r="H1371" s="46">
        <v>13.087199999999999</v>
      </c>
      <c r="I1371" s="45">
        <v>6.8224</v>
      </c>
      <c r="J1371" s="45">
        <v>6850</v>
      </c>
      <c r="K1371" s="46">
        <v>707.19479999999999</v>
      </c>
      <c r="L1371" s="45">
        <v>130</v>
      </c>
      <c r="M1371" s="27">
        <v>3020.1734000000001</v>
      </c>
      <c r="N1371" s="27">
        <v>46802</v>
      </c>
      <c r="O1371" s="27">
        <v>122950</v>
      </c>
      <c r="P1371" s="51">
        <f t="shared" si="21"/>
        <v>253503.9129999943</v>
      </c>
      <c r="Q1371" s="51">
        <f>ABS(Table_7[[#This Row],[列1]]-Table_7[[#This Row],[Listing Price (USD)]])/Table_7[[#This Row],[Listing Price (USD)]]</f>
        <v>0.15229051363633772</v>
      </c>
      <c r="R1371" s="51">
        <f>(Table_7[[#This Row],[列2]]+Q2338)/2</f>
        <v>7.614525681816886E-2</v>
      </c>
      <c r="S1371" s="71"/>
    </row>
    <row r="1372" spans="1:19" hidden="1" x14ac:dyDescent="0.45">
      <c r="A1372" s="1" t="s">
        <v>59</v>
      </c>
      <c r="B1372" s="3" t="s">
        <v>61</v>
      </c>
      <c r="C1372" s="19">
        <v>38</v>
      </c>
      <c r="D1372" s="3" t="s">
        <v>459</v>
      </c>
      <c r="E1372" s="2" t="s">
        <v>482</v>
      </c>
      <c r="F1372" s="55">
        <v>187302</v>
      </c>
      <c r="G1372" s="15">
        <v>2014</v>
      </c>
      <c r="H1372" s="46">
        <v>13.087199999999999</v>
      </c>
      <c r="I1372" s="45">
        <v>6.8224</v>
      </c>
      <c r="J1372" s="45">
        <v>6850</v>
      </c>
      <c r="K1372" s="46">
        <v>707.19479999999999</v>
      </c>
      <c r="L1372" s="45">
        <v>130</v>
      </c>
      <c r="M1372" s="27">
        <v>1740.8046999999999</v>
      </c>
      <c r="N1372" s="27">
        <v>47930</v>
      </c>
      <c r="O1372" s="27">
        <v>70426.880000000005</v>
      </c>
      <c r="P1372" s="51">
        <f t="shared" si="21"/>
        <v>216754.37199999689</v>
      </c>
      <c r="Q1372" s="51">
        <f>ABS(Table_7[[#This Row],[列1]]-Table_7[[#This Row],[Listing Price (USD)]])/Table_7[[#This Row],[Listing Price (USD)]]</f>
        <v>0.1572453684423919</v>
      </c>
      <c r="R1372" s="51">
        <f>(Table_7[[#This Row],[列2]]+Q2339)/2</f>
        <v>7.8622684221195949E-2</v>
      </c>
      <c r="S1372" s="71"/>
    </row>
    <row r="1373" spans="1:19" hidden="1" x14ac:dyDescent="0.45">
      <c r="A1373" s="1" t="s">
        <v>59</v>
      </c>
      <c r="B1373" s="3" t="s">
        <v>61</v>
      </c>
      <c r="C1373" s="19">
        <v>37</v>
      </c>
      <c r="D1373" s="3" t="s">
        <v>459</v>
      </c>
      <c r="E1373" s="2" t="s">
        <v>511</v>
      </c>
      <c r="F1373" s="56">
        <v>179000</v>
      </c>
      <c r="G1373" s="43">
        <v>2014</v>
      </c>
      <c r="H1373" s="45">
        <v>13.087199999999999</v>
      </c>
      <c r="I1373" s="45">
        <v>6.8224</v>
      </c>
      <c r="J1373" s="45">
        <v>6850</v>
      </c>
      <c r="K1373" s="45">
        <v>707.19479999999999</v>
      </c>
      <c r="L1373" s="45">
        <v>130</v>
      </c>
      <c r="M1373" s="27">
        <v>6843.8258999999998</v>
      </c>
      <c r="N1373" s="27">
        <v>39666</v>
      </c>
      <c r="O1373" s="27">
        <v>23444.84</v>
      </c>
      <c r="P1373" s="51">
        <f t="shared" si="21"/>
        <v>201416.38799999951</v>
      </c>
      <c r="Q1373" s="51">
        <f>ABS(Table_7[[#This Row],[列1]]-Table_7[[#This Row],[Listing Price (USD)]])/Table_7[[#This Row],[Listing Price (USD)]]</f>
        <v>0.12523121787709224</v>
      </c>
      <c r="R1373" s="51">
        <f>(Table_7[[#This Row],[列2]]+Q2340)/2</f>
        <v>6.2615608938546119E-2</v>
      </c>
      <c r="S1373" s="71"/>
    </row>
    <row r="1374" spans="1:19" hidden="1" x14ac:dyDescent="0.45">
      <c r="A1374" s="1" t="s">
        <v>59</v>
      </c>
      <c r="B1374" s="3" t="s">
        <v>61</v>
      </c>
      <c r="C1374" s="19">
        <v>38</v>
      </c>
      <c r="D1374" s="3" t="s">
        <v>459</v>
      </c>
      <c r="E1374" s="2" t="s">
        <v>513</v>
      </c>
      <c r="F1374" s="56">
        <v>199900</v>
      </c>
      <c r="G1374" s="43">
        <v>2017</v>
      </c>
      <c r="H1374" s="45">
        <v>13.087199999999999</v>
      </c>
      <c r="I1374" s="45">
        <v>6.8224</v>
      </c>
      <c r="J1374" s="45">
        <v>6850</v>
      </c>
      <c r="K1374" s="45">
        <v>707.19479999999999</v>
      </c>
      <c r="L1374" s="45">
        <v>130</v>
      </c>
      <c r="M1374" s="27">
        <v>245.3595</v>
      </c>
      <c r="N1374" s="27">
        <v>38355</v>
      </c>
      <c r="O1374" s="27">
        <v>10819.52</v>
      </c>
      <c r="P1374" s="51">
        <f t="shared" si="21"/>
        <v>237826.28099999501</v>
      </c>
      <c r="Q1374" s="51">
        <f>ABS(Table_7[[#This Row],[列1]]-Table_7[[#This Row],[Listing Price (USD)]])/Table_7[[#This Row],[Listing Price (USD)]]</f>
        <v>0.18972626813404209</v>
      </c>
      <c r="R1374" s="51">
        <f>(Table_7[[#This Row],[列2]]+Q2341)/2</f>
        <v>9.4863134067021043E-2</v>
      </c>
      <c r="S1374" s="71"/>
    </row>
    <row r="1375" spans="1:19" hidden="1" x14ac:dyDescent="0.45">
      <c r="A1375" s="1" t="s">
        <v>59</v>
      </c>
      <c r="B1375" s="3" t="s">
        <v>60</v>
      </c>
      <c r="C1375" s="19">
        <v>38</v>
      </c>
      <c r="D1375" s="3" t="s">
        <v>461</v>
      </c>
      <c r="E1375" s="2" t="s">
        <v>462</v>
      </c>
      <c r="F1375" s="55">
        <v>289000</v>
      </c>
      <c r="G1375" s="15">
        <v>2019</v>
      </c>
      <c r="H1375" s="46">
        <v>13.087199999999999</v>
      </c>
      <c r="I1375" s="45">
        <v>6.8551999999999991</v>
      </c>
      <c r="J1375" s="45">
        <v>6850</v>
      </c>
      <c r="K1375" s="46">
        <v>707.19479999999999</v>
      </c>
      <c r="L1375" s="45">
        <v>130</v>
      </c>
      <c r="M1375" s="27">
        <v>1090.5153897494101</v>
      </c>
      <c r="N1375" s="27">
        <v>6371.4</v>
      </c>
      <c r="O1375" s="27">
        <v>1782.16</v>
      </c>
      <c r="P1375" s="51">
        <f t="shared" si="21"/>
        <v>204360.12539999856</v>
      </c>
      <c r="Q1375" s="51">
        <f>ABS(Table_7[[#This Row],[列1]]-Table_7[[#This Row],[Listing Price (USD)]])/Table_7[[#This Row],[Listing Price (USD)]]</f>
        <v>0.29287153840830948</v>
      </c>
      <c r="R1375" s="51">
        <f>(Table_7[[#This Row],[列2]]+Q2342)/2</f>
        <v>0.14643576920415474</v>
      </c>
      <c r="S1375" s="71"/>
    </row>
    <row r="1376" spans="1:19" hidden="1" x14ac:dyDescent="0.45">
      <c r="A1376" s="1" t="s">
        <v>59</v>
      </c>
      <c r="B1376" s="2" t="s">
        <v>60</v>
      </c>
      <c r="C1376" s="19">
        <v>38</v>
      </c>
      <c r="D1376" s="3" t="s">
        <v>460</v>
      </c>
      <c r="E1376" s="2" t="s">
        <v>46</v>
      </c>
      <c r="F1376" s="55">
        <v>127422</v>
      </c>
      <c r="G1376" s="15">
        <v>2018</v>
      </c>
      <c r="H1376" s="46">
        <v>13.087199999999999</v>
      </c>
      <c r="I1376" s="45">
        <v>6.8551999999999991</v>
      </c>
      <c r="J1376" s="45">
        <v>6850</v>
      </c>
      <c r="K1376" s="46">
        <v>707.19479999999999</v>
      </c>
      <c r="L1376" s="45">
        <v>130</v>
      </c>
      <c r="M1376" s="27">
        <v>57.472012426685268</v>
      </c>
      <c r="N1376" s="27">
        <v>11544.2</v>
      </c>
      <c r="O1376" s="27">
        <v>7827.84</v>
      </c>
      <c r="P1376" s="51">
        <f t="shared" si="21"/>
        <v>201013.13919999747</v>
      </c>
      <c r="Q1376" s="51">
        <f>ABS(Table_7[[#This Row],[列1]]-Table_7[[#This Row],[Listing Price (USD)]])/Table_7[[#This Row],[Listing Price (USD)]]</f>
        <v>0.57753872329736999</v>
      </c>
      <c r="R1376" s="51">
        <f>(Table_7[[#This Row],[列2]]+Q2343)/2</f>
        <v>0.288769361648685</v>
      </c>
      <c r="S1376" s="71"/>
    </row>
    <row r="1377" spans="1:19" hidden="1" x14ac:dyDescent="0.45">
      <c r="A1377" s="1" t="s">
        <v>59</v>
      </c>
      <c r="B1377" s="2" t="s">
        <v>60</v>
      </c>
      <c r="C1377" s="19">
        <v>38</v>
      </c>
      <c r="D1377" s="3" t="s">
        <v>460</v>
      </c>
      <c r="E1377" s="2" t="s">
        <v>3</v>
      </c>
      <c r="F1377" s="55">
        <v>163984</v>
      </c>
      <c r="G1377" s="15">
        <v>2019</v>
      </c>
      <c r="H1377" s="46">
        <v>13.087199999999999</v>
      </c>
      <c r="I1377" s="45">
        <v>6.8551999999999991</v>
      </c>
      <c r="J1377" s="45">
        <v>6850</v>
      </c>
      <c r="K1377" s="46">
        <v>707.19479999999999</v>
      </c>
      <c r="L1377" s="45">
        <v>130</v>
      </c>
      <c r="M1377" s="27">
        <v>2639.0087016482562</v>
      </c>
      <c r="N1377" s="27">
        <v>30468.7</v>
      </c>
      <c r="O1377" s="27">
        <v>62827.83</v>
      </c>
      <c r="P1377" s="51">
        <f t="shared" si="21"/>
        <v>249084.71420000045</v>
      </c>
      <c r="Q1377" s="51">
        <f>ABS(Table_7[[#This Row],[列1]]-Table_7[[#This Row],[Listing Price (USD)]])/Table_7[[#This Row],[Listing Price (USD)]]</f>
        <v>0.51895742389501687</v>
      </c>
      <c r="R1377" s="51">
        <f>(Table_7[[#This Row],[列2]]+Q2344)/2</f>
        <v>0.25947871194750843</v>
      </c>
      <c r="S1377" s="71"/>
    </row>
    <row r="1378" spans="1:19" hidden="1" x14ac:dyDescent="0.45">
      <c r="A1378" s="1" t="s">
        <v>59</v>
      </c>
      <c r="B1378" s="2" t="s">
        <v>60</v>
      </c>
      <c r="C1378" s="19">
        <v>38</v>
      </c>
      <c r="D1378" s="3" t="s">
        <v>460</v>
      </c>
      <c r="E1378" s="2" t="s">
        <v>26</v>
      </c>
      <c r="F1378" s="55">
        <v>193179</v>
      </c>
      <c r="G1378" s="15">
        <v>2017</v>
      </c>
      <c r="H1378" s="46">
        <v>13.087199999999999</v>
      </c>
      <c r="I1378" s="45">
        <v>6.8551999999999991</v>
      </c>
      <c r="J1378" s="45">
        <v>6850</v>
      </c>
      <c r="K1378" s="46">
        <v>707.19479999999999</v>
      </c>
      <c r="L1378" s="45">
        <v>130</v>
      </c>
      <c r="M1378" s="27">
        <v>2704.60916008815</v>
      </c>
      <c r="N1378" s="27">
        <v>33874.199999999997</v>
      </c>
      <c r="O1378" s="27">
        <v>12220.24236</v>
      </c>
      <c r="P1378" s="51">
        <f t="shared" si="21"/>
        <v>229509.91619999631</v>
      </c>
      <c r="Q1378" s="51">
        <f>ABS(Table_7[[#This Row],[列1]]-Table_7[[#This Row],[Listing Price (USD)]])/Table_7[[#This Row],[Listing Price (USD)]]</f>
        <v>0.18806866274282563</v>
      </c>
      <c r="R1378" s="51">
        <f>(Table_7[[#This Row],[列2]]+Q2345)/2</f>
        <v>9.4034331371412816E-2</v>
      </c>
      <c r="S1378" s="71"/>
    </row>
    <row r="1379" spans="1:19" hidden="1" x14ac:dyDescent="0.45">
      <c r="A1379" s="1" t="s">
        <v>59</v>
      </c>
      <c r="B1379" s="2" t="s">
        <v>60</v>
      </c>
      <c r="C1379" s="19">
        <v>38</v>
      </c>
      <c r="D1379" s="3" t="s">
        <v>459</v>
      </c>
      <c r="E1379" s="2" t="s">
        <v>464</v>
      </c>
      <c r="F1379" s="55">
        <v>254000</v>
      </c>
      <c r="G1379" s="15">
        <v>2019</v>
      </c>
      <c r="H1379" s="46">
        <v>13.087199999999999</v>
      </c>
      <c r="I1379" s="45">
        <v>6.8551999999999991</v>
      </c>
      <c r="J1379" s="45">
        <v>6850</v>
      </c>
      <c r="K1379" s="46">
        <v>707.19479999999999</v>
      </c>
      <c r="L1379" s="45">
        <v>130</v>
      </c>
      <c r="M1379" s="27">
        <v>3020.1734000000001</v>
      </c>
      <c r="N1379" s="27">
        <v>46802</v>
      </c>
      <c r="O1379" s="27">
        <v>122950</v>
      </c>
      <c r="P1379" s="51">
        <f t="shared" si="21"/>
        <v>279399.31899999751</v>
      </c>
      <c r="Q1379" s="51">
        <f>ABS(Table_7[[#This Row],[列1]]-Table_7[[#This Row],[Listing Price (USD)]])/Table_7[[#This Row],[Listing Price (USD)]]</f>
        <v>9.9997318897628015E-2</v>
      </c>
      <c r="R1379" s="51">
        <f>(Table_7[[#This Row],[列2]]+Q2346)/2</f>
        <v>4.9998659448814008E-2</v>
      </c>
      <c r="S1379" s="71"/>
    </row>
    <row r="1380" spans="1:19" hidden="1" x14ac:dyDescent="0.45">
      <c r="A1380" s="1" t="s">
        <v>59</v>
      </c>
      <c r="B1380" s="3" t="s">
        <v>64</v>
      </c>
      <c r="C1380" s="19">
        <v>40</v>
      </c>
      <c r="D1380" s="3" t="s">
        <v>461</v>
      </c>
      <c r="E1380" s="2" t="s">
        <v>471</v>
      </c>
      <c r="F1380" s="55">
        <v>155000</v>
      </c>
      <c r="G1380" s="15">
        <v>2009</v>
      </c>
      <c r="H1380" s="46">
        <v>12.8248</v>
      </c>
      <c r="I1380" s="45">
        <v>6.2319999999999993</v>
      </c>
      <c r="J1380" s="45">
        <v>8260</v>
      </c>
      <c r="K1380" s="46">
        <v>681.03827999999999</v>
      </c>
      <c r="L1380" s="45">
        <v>201</v>
      </c>
      <c r="M1380" s="27">
        <v>2.6100389375635529</v>
      </c>
      <c r="N1380" s="27">
        <v>21913.4</v>
      </c>
      <c r="O1380" s="27">
        <f ca="1">RAND()*(5816-1782.16)</f>
        <v>3897.1889978623062</v>
      </c>
      <c r="P1380" s="51">
        <f t="shared" si="21"/>
        <v>135791.03739999904</v>
      </c>
      <c r="Q1380" s="51">
        <f>ABS(Table_7[[#This Row],[列1]]-Table_7[[#This Row],[Listing Price (USD)]])/Table_7[[#This Row],[Listing Price (USD)]]</f>
        <v>0.12392879096774813</v>
      </c>
      <c r="R1380" s="51">
        <f>(Table_7[[#This Row],[列2]]+Q2347)/2</f>
        <v>6.1964395483874064E-2</v>
      </c>
      <c r="S1380" s="71"/>
    </row>
    <row r="1381" spans="1:19" hidden="1" x14ac:dyDescent="0.45">
      <c r="A1381" s="1" t="s">
        <v>59</v>
      </c>
      <c r="B1381" s="3" t="s">
        <v>64</v>
      </c>
      <c r="C1381" s="19">
        <v>40</v>
      </c>
      <c r="D1381" s="3" t="s">
        <v>461</v>
      </c>
      <c r="E1381" s="2" t="s">
        <v>346</v>
      </c>
      <c r="F1381" s="55">
        <v>99600</v>
      </c>
      <c r="G1381" s="15">
        <v>2011</v>
      </c>
      <c r="H1381" s="46">
        <v>12.8248</v>
      </c>
      <c r="I1381" s="45">
        <v>6.2319999999999993</v>
      </c>
      <c r="J1381" s="45">
        <v>8260</v>
      </c>
      <c r="K1381" s="46">
        <v>681.03827999999999</v>
      </c>
      <c r="L1381" s="45">
        <v>201</v>
      </c>
      <c r="M1381" s="27">
        <v>96.621481289487306</v>
      </c>
      <c r="N1381" s="27">
        <v>21310.9</v>
      </c>
      <c r="O1381" s="27">
        <v>514.61516577032478</v>
      </c>
      <c r="P1381" s="51">
        <f t="shared" si="21"/>
        <v>160568.20340000017</v>
      </c>
      <c r="Q1381" s="51">
        <f>ABS(Table_7[[#This Row],[列1]]-Table_7[[#This Row],[Listing Price (USD)]])/Table_7[[#This Row],[Listing Price (USD)]]</f>
        <v>0.61213055622490131</v>
      </c>
      <c r="R1381" s="51">
        <f>(Table_7[[#This Row],[列2]]+Q2348)/2</f>
        <v>0.30606527811245066</v>
      </c>
      <c r="S1381" s="71"/>
    </row>
    <row r="1382" spans="1:19" hidden="1" x14ac:dyDescent="0.45">
      <c r="A1382" s="1" t="s">
        <v>59</v>
      </c>
      <c r="B1382" s="3" t="s">
        <v>64</v>
      </c>
      <c r="C1382" s="19">
        <v>40</v>
      </c>
      <c r="D1382" s="3" t="s">
        <v>461</v>
      </c>
      <c r="E1382" s="2" t="s">
        <v>364</v>
      </c>
      <c r="F1382" s="55">
        <v>110000</v>
      </c>
      <c r="G1382" s="15">
        <v>2011</v>
      </c>
      <c r="H1382" s="46">
        <v>12.8248</v>
      </c>
      <c r="I1382" s="45">
        <v>6.2319999999999993</v>
      </c>
      <c r="J1382" s="45">
        <v>8260</v>
      </c>
      <c r="K1382" s="46">
        <v>681.03827999999999</v>
      </c>
      <c r="L1382" s="45">
        <v>201</v>
      </c>
      <c r="M1382" s="27">
        <v>1.0434148148148099</v>
      </c>
      <c r="N1382" s="27">
        <v>8551.2000000000007</v>
      </c>
      <c r="O1382" s="27">
        <v>2109.5004966750644</v>
      </c>
      <c r="P1382" s="51">
        <f t="shared" si="21"/>
        <v>136886.20019999816</v>
      </c>
      <c r="Q1382" s="51">
        <f>ABS(Table_7[[#This Row],[列1]]-Table_7[[#This Row],[Listing Price (USD)]])/Table_7[[#This Row],[Listing Price (USD)]]</f>
        <v>0.24442000181816509</v>
      </c>
      <c r="R1382" s="51">
        <f>(Table_7[[#This Row],[列2]]+Q2349)/2</f>
        <v>0.12221000090908254</v>
      </c>
      <c r="S1382" s="71"/>
    </row>
    <row r="1383" spans="1:19" hidden="1" x14ac:dyDescent="0.45">
      <c r="A1383" s="1" t="s">
        <v>59</v>
      </c>
      <c r="B1383" s="3" t="s">
        <v>64</v>
      </c>
      <c r="C1383" s="19">
        <v>40</v>
      </c>
      <c r="D1383" s="3" t="s">
        <v>461</v>
      </c>
      <c r="E1383" s="2" t="s">
        <v>364</v>
      </c>
      <c r="F1383" s="55">
        <v>80000</v>
      </c>
      <c r="G1383" s="15">
        <v>2011</v>
      </c>
      <c r="H1383" s="46">
        <v>12.8248</v>
      </c>
      <c r="I1383" s="45">
        <v>6.2319999999999993</v>
      </c>
      <c r="J1383" s="45">
        <v>8260</v>
      </c>
      <c r="K1383" s="46">
        <v>681.03827999999999</v>
      </c>
      <c r="L1383" s="45">
        <v>201</v>
      </c>
      <c r="M1383" s="27">
        <v>1.0434148148148099</v>
      </c>
      <c r="N1383" s="27">
        <v>8551.2000000000007</v>
      </c>
      <c r="O1383" s="27">
        <v>2109.5004966750644</v>
      </c>
      <c r="P1383" s="51">
        <f t="shared" si="21"/>
        <v>136886.20019999816</v>
      </c>
      <c r="Q1383" s="51">
        <f>ABS(Table_7[[#This Row],[列1]]-Table_7[[#This Row],[Listing Price (USD)]])/Table_7[[#This Row],[Listing Price (USD)]]</f>
        <v>0.71107750249997703</v>
      </c>
      <c r="R1383" s="51">
        <f>(Table_7[[#This Row],[列2]]+Q2350)/2</f>
        <v>0.35553875124998852</v>
      </c>
      <c r="S1383" s="71"/>
    </row>
    <row r="1384" spans="1:19" hidden="1" x14ac:dyDescent="0.45">
      <c r="A1384" s="1" t="s">
        <v>59</v>
      </c>
      <c r="B1384" s="2" t="s">
        <v>64</v>
      </c>
      <c r="C1384" s="19">
        <v>40</v>
      </c>
      <c r="D1384" s="3" t="s">
        <v>460</v>
      </c>
      <c r="E1384" s="2" t="s">
        <v>46</v>
      </c>
      <c r="F1384" s="55">
        <v>103275</v>
      </c>
      <c r="G1384" s="15">
        <v>2008</v>
      </c>
      <c r="H1384" s="46">
        <v>12.8248</v>
      </c>
      <c r="I1384" s="45">
        <v>6.2319999999999993</v>
      </c>
      <c r="J1384" s="45">
        <v>8260</v>
      </c>
      <c r="K1384" s="46">
        <v>681.03827999999999</v>
      </c>
      <c r="L1384" s="45">
        <v>201</v>
      </c>
      <c r="M1384" s="27">
        <v>57.472012426685268</v>
      </c>
      <c r="N1384" s="27">
        <v>11544.2</v>
      </c>
      <c r="O1384" s="27">
        <v>7827.84</v>
      </c>
      <c r="P1384" s="51">
        <f t="shared" si="21"/>
        <v>103598.09919999838</v>
      </c>
      <c r="Q1384" s="51">
        <f>ABS(Table_7[[#This Row],[列1]]-Table_7[[#This Row],[Listing Price (USD)]])/Table_7[[#This Row],[Listing Price (USD)]]</f>
        <v>3.1285325586868232E-3</v>
      </c>
      <c r="R1384" s="51">
        <f>(Table_7[[#This Row],[列2]]+Q2351)/2</f>
        <v>1.5642662793434116E-3</v>
      </c>
      <c r="S1384" s="71"/>
    </row>
    <row r="1385" spans="1:19" hidden="1" x14ac:dyDescent="0.45">
      <c r="A1385" s="1" t="s">
        <v>59</v>
      </c>
      <c r="B1385" s="2" t="s">
        <v>64</v>
      </c>
      <c r="C1385" s="19">
        <v>40</v>
      </c>
      <c r="D1385" s="3" t="s">
        <v>460</v>
      </c>
      <c r="E1385" s="2" t="s">
        <v>46</v>
      </c>
      <c r="F1385" s="55">
        <v>84786</v>
      </c>
      <c r="G1385" s="15">
        <v>2008</v>
      </c>
      <c r="H1385" s="46">
        <v>12.8248</v>
      </c>
      <c r="I1385" s="45">
        <v>6.2319999999999993</v>
      </c>
      <c r="J1385" s="45">
        <v>8260</v>
      </c>
      <c r="K1385" s="46">
        <v>681.03827999999999</v>
      </c>
      <c r="L1385" s="45">
        <v>201</v>
      </c>
      <c r="M1385" s="27">
        <v>57.472012426685268</v>
      </c>
      <c r="N1385" s="27">
        <v>11544.2</v>
      </c>
      <c r="O1385" s="27">
        <v>7827.84</v>
      </c>
      <c r="P1385" s="51">
        <f t="shared" si="21"/>
        <v>103598.09919999838</v>
      </c>
      <c r="Q1385" s="51">
        <f>ABS(Table_7[[#This Row],[列1]]-Table_7[[#This Row],[Listing Price (USD)]])/Table_7[[#This Row],[Listing Price (USD)]]</f>
        <v>0.22187742315946479</v>
      </c>
      <c r="R1385" s="51">
        <f>(Table_7[[#This Row],[列2]]+Q2352)/2</f>
        <v>0.1109387115797324</v>
      </c>
      <c r="S1385" s="71"/>
    </row>
    <row r="1386" spans="1:19" hidden="1" x14ac:dyDescent="0.45">
      <c r="A1386" s="1" t="s">
        <v>59</v>
      </c>
      <c r="B1386" s="2" t="s">
        <v>64</v>
      </c>
      <c r="C1386" s="19">
        <v>40</v>
      </c>
      <c r="D1386" s="3" t="s">
        <v>460</v>
      </c>
      <c r="E1386" s="2" t="s">
        <v>46</v>
      </c>
      <c r="F1386" s="55">
        <v>82599</v>
      </c>
      <c r="G1386" s="15">
        <v>2008</v>
      </c>
      <c r="H1386" s="46">
        <v>12.8248</v>
      </c>
      <c r="I1386" s="45">
        <v>6.2319999999999993</v>
      </c>
      <c r="J1386" s="45">
        <v>8260</v>
      </c>
      <c r="K1386" s="46">
        <v>681.03827999999999</v>
      </c>
      <c r="L1386" s="45">
        <v>201</v>
      </c>
      <c r="M1386" s="27">
        <v>57.472012426685268</v>
      </c>
      <c r="N1386" s="27">
        <v>11544.2</v>
      </c>
      <c r="O1386" s="27">
        <v>7827.84</v>
      </c>
      <c r="P1386" s="51">
        <f t="shared" si="21"/>
        <v>103598.09919999838</v>
      </c>
      <c r="Q1386" s="51">
        <f>ABS(Table_7[[#This Row],[列1]]-Table_7[[#This Row],[Listing Price (USD)]])/Table_7[[#This Row],[Listing Price (USD)]]</f>
        <v>0.25422946040507005</v>
      </c>
      <c r="R1386" s="51">
        <f>(Table_7[[#This Row],[列2]]+Q2353)/2</f>
        <v>0.12711473020253503</v>
      </c>
      <c r="S1386" s="71"/>
    </row>
    <row r="1387" spans="1:19" hidden="1" x14ac:dyDescent="0.45">
      <c r="A1387" s="1" t="s">
        <v>59</v>
      </c>
      <c r="B1387" s="2" t="s">
        <v>64</v>
      </c>
      <c r="C1387" s="19">
        <v>40</v>
      </c>
      <c r="D1387" s="3" t="s">
        <v>460</v>
      </c>
      <c r="E1387" s="2" t="s">
        <v>46</v>
      </c>
      <c r="F1387" s="55">
        <v>99605</v>
      </c>
      <c r="G1387" s="15">
        <v>2009</v>
      </c>
      <c r="H1387" s="46">
        <v>12.8248</v>
      </c>
      <c r="I1387" s="45">
        <v>6.2319999999999993</v>
      </c>
      <c r="J1387" s="45">
        <v>8260</v>
      </c>
      <c r="K1387" s="46">
        <v>681.03827999999999</v>
      </c>
      <c r="L1387" s="45">
        <v>201</v>
      </c>
      <c r="M1387" s="27">
        <v>57.472012426685268</v>
      </c>
      <c r="N1387" s="27">
        <v>11544.2</v>
      </c>
      <c r="O1387" s="27">
        <v>7827.84</v>
      </c>
      <c r="P1387" s="51">
        <f t="shared" si="21"/>
        <v>116545.80219999999</v>
      </c>
      <c r="Q1387" s="51">
        <f>ABS(Table_7[[#This Row],[列1]]-Table_7[[#This Row],[Listing Price (USD)]])/Table_7[[#This Row],[Listing Price (USD)]]</f>
        <v>0.17007983735756227</v>
      </c>
      <c r="R1387" s="51">
        <f>(Table_7[[#This Row],[列2]]+Q2354)/2</f>
        <v>8.5039918678781135E-2</v>
      </c>
      <c r="S1387" s="71"/>
    </row>
    <row r="1388" spans="1:19" hidden="1" x14ac:dyDescent="0.45">
      <c r="A1388" s="1" t="s">
        <v>59</v>
      </c>
      <c r="B1388" s="2" t="s">
        <v>64</v>
      </c>
      <c r="C1388" s="19">
        <v>40</v>
      </c>
      <c r="D1388" s="3" t="s">
        <v>460</v>
      </c>
      <c r="E1388" s="2" t="s">
        <v>3</v>
      </c>
      <c r="F1388" s="55">
        <v>123899</v>
      </c>
      <c r="G1388" s="15">
        <v>2008</v>
      </c>
      <c r="H1388" s="46">
        <v>12.8248</v>
      </c>
      <c r="I1388" s="45">
        <v>6.2319999999999993</v>
      </c>
      <c r="J1388" s="45">
        <v>8260</v>
      </c>
      <c r="K1388" s="46">
        <v>681.03827999999999</v>
      </c>
      <c r="L1388" s="45">
        <v>201</v>
      </c>
      <c r="M1388" s="27">
        <v>2639.0087016482562</v>
      </c>
      <c r="N1388" s="27">
        <v>30468.7</v>
      </c>
      <c r="O1388" s="27">
        <v>62827.83</v>
      </c>
      <c r="P1388" s="51">
        <f t="shared" si="21"/>
        <v>138721.97119999974</v>
      </c>
      <c r="Q1388" s="51">
        <f>ABS(Table_7[[#This Row],[列1]]-Table_7[[#This Row],[Listing Price (USD)]])/Table_7[[#This Row],[Listing Price (USD)]]</f>
        <v>0.11963753702612401</v>
      </c>
      <c r="R1388" s="51">
        <f>(Table_7[[#This Row],[列2]]+Q2355)/2</f>
        <v>5.9818768513062004E-2</v>
      </c>
      <c r="S1388" s="71"/>
    </row>
    <row r="1389" spans="1:19" hidden="1" x14ac:dyDescent="0.45">
      <c r="A1389" s="1" t="s">
        <v>59</v>
      </c>
      <c r="B1389" s="2" t="s">
        <v>64</v>
      </c>
      <c r="C1389" s="19">
        <v>40</v>
      </c>
      <c r="D1389" s="3" t="s">
        <v>460</v>
      </c>
      <c r="E1389" s="2" t="s">
        <v>25</v>
      </c>
      <c r="F1389" s="55">
        <v>95985</v>
      </c>
      <c r="G1389" s="15">
        <v>2007</v>
      </c>
      <c r="H1389" s="46">
        <v>12.8248</v>
      </c>
      <c r="I1389" s="45">
        <v>6.2319999999999993</v>
      </c>
      <c r="J1389" s="45">
        <v>8260</v>
      </c>
      <c r="K1389" s="46">
        <v>681.03827999999999</v>
      </c>
      <c r="L1389" s="45">
        <v>201</v>
      </c>
      <c r="M1389" s="27">
        <v>188.92599593680674</v>
      </c>
      <c r="N1389" s="27">
        <v>16779.7</v>
      </c>
      <c r="O1389" s="27">
        <v>1073.48</v>
      </c>
      <c r="P1389" s="51">
        <f t="shared" si="21"/>
        <v>100367.48420000002</v>
      </c>
      <c r="Q1389" s="51">
        <f>ABS(Table_7[[#This Row],[列1]]-Table_7[[#This Row],[Listing Price (USD)]])/Table_7[[#This Row],[Listing Price (USD)]]</f>
        <v>4.565801114757536E-2</v>
      </c>
      <c r="R1389" s="51">
        <f>(Table_7[[#This Row],[列2]]+Q2356)/2</f>
        <v>2.282900557378768E-2</v>
      </c>
      <c r="S1389" s="71"/>
    </row>
    <row r="1390" spans="1:19" hidden="1" x14ac:dyDescent="0.45">
      <c r="A1390" s="1" t="s">
        <v>59</v>
      </c>
      <c r="B1390" s="2" t="s">
        <v>64</v>
      </c>
      <c r="C1390" s="19">
        <v>40</v>
      </c>
      <c r="D1390" s="3" t="s">
        <v>460</v>
      </c>
      <c r="E1390" s="2" t="s">
        <v>25</v>
      </c>
      <c r="F1390" s="55">
        <v>115396</v>
      </c>
      <c r="G1390" s="15">
        <v>2008</v>
      </c>
      <c r="H1390" s="46">
        <v>12.8248</v>
      </c>
      <c r="I1390" s="45">
        <v>6.2319999999999993</v>
      </c>
      <c r="J1390" s="45">
        <v>8260</v>
      </c>
      <c r="K1390" s="46">
        <v>681.03827999999999</v>
      </c>
      <c r="L1390" s="45">
        <v>201</v>
      </c>
      <c r="M1390" s="27">
        <v>188.92599593680674</v>
      </c>
      <c r="N1390" s="27">
        <v>16779.7</v>
      </c>
      <c r="O1390" s="27">
        <v>1073.48</v>
      </c>
      <c r="P1390" s="51">
        <f t="shared" si="21"/>
        <v>113315.1871999979</v>
      </c>
      <c r="Q1390" s="51">
        <f>ABS(Table_7[[#This Row],[列1]]-Table_7[[#This Row],[Listing Price (USD)]])/Table_7[[#This Row],[Listing Price (USD)]]</f>
        <v>1.8031931782748926E-2</v>
      </c>
      <c r="R1390" s="51">
        <f>(Table_7[[#This Row],[列2]]+Q2357)/2</f>
        <v>9.0159658913744629E-3</v>
      </c>
      <c r="S1390" s="71"/>
    </row>
    <row r="1391" spans="1:19" hidden="1" x14ac:dyDescent="0.45">
      <c r="A1391" s="1" t="s">
        <v>59</v>
      </c>
      <c r="B1391" s="2" t="s">
        <v>64</v>
      </c>
      <c r="C1391" s="19">
        <v>40</v>
      </c>
      <c r="D1391" s="3" t="s">
        <v>460</v>
      </c>
      <c r="E1391" s="2" t="s">
        <v>25</v>
      </c>
      <c r="F1391" s="55">
        <v>95985</v>
      </c>
      <c r="G1391" s="15">
        <v>2008</v>
      </c>
      <c r="H1391" s="46">
        <v>12.8248</v>
      </c>
      <c r="I1391" s="45">
        <v>6.2319999999999993</v>
      </c>
      <c r="J1391" s="45">
        <v>8260</v>
      </c>
      <c r="K1391" s="46">
        <v>681.03827999999999</v>
      </c>
      <c r="L1391" s="45">
        <v>201</v>
      </c>
      <c r="M1391" s="27">
        <v>188.92599593680674</v>
      </c>
      <c r="N1391" s="27">
        <v>16779.7</v>
      </c>
      <c r="O1391" s="27">
        <v>1073.48</v>
      </c>
      <c r="P1391" s="51">
        <f t="shared" si="21"/>
        <v>113315.1871999979</v>
      </c>
      <c r="Q1391" s="51">
        <f>ABS(Table_7[[#This Row],[列1]]-Table_7[[#This Row],[Listing Price (USD)]])/Table_7[[#This Row],[Listing Price (USD)]]</f>
        <v>0.1805509944261906</v>
      </c>
      <c r="R1391" s="51">
        <f>(Table_7[[#This Row],[列2]]+Q2358)/2</f>
        <v>9.0275497213095302E-2</v>
      </c>
      <c r="S1391" s="71"/>
    </row>
    <row r="1392" spans="1:19" hidden="1" x14ac:dyDescent="0.45">
      <c r="A1392" s="1" t="s">
        <v>59</v>
      </c>
      <c r="B1392" s="2" t="s">
        <v>64</v>
      </c>
      <c r="C1392" s="19">
        <v>40</v>
      </c>
      <c r="D1392" s="3" t="s">
        <v>460</v>
      </c>
      <c r="E1392" s="2" t="s">
        <v>25</v>
      </c>
      <c r="F1392" s="55">
        <v>109350</v>
      </c>
      <c r="G1392" s="15">
        <v>2010</v>
      </c>
      <c r="H1392" s="46">
        <v>12.8248</v>
      </c>
      <c r="I1392" s="45">
        <v>6.2319999999999993</v>
      </c>
      <c r="J1392" s="45">
        <v>8260</v>
      </c>
      <c r="K1392" s="46">
        <v>681.03827999999999</v>
      </c>
      <c r="L1392" s="45">
        <v>201</v>
      </c>
      <c r="M1392" s="27">
        <v>188.92599593680674</v>
      </c>
      <c r="N1392" s="27">
        <v>16779.7</v>
      </c>
      <c r="O1392" s="27">
        <v>1073.48</v>
      </c>
      <c r="P1392" s="51">
        <f t="shared" si="21"/>
        <v>139210.59319999738</v>
      </c>
      <c r="Q1392" s="51">
        <f>ABS(Table_7[[#This Row],[列1]]-Table_7[[#This Row],[Listing Price (USD)]])/Table_7[[#This Row],[Listing Price (USD)]]</f>
        <v>0.27307355464103689</v>
      </c>
      <c r="R1392" s="51">
        <f>(Table_7[[#This Row],[列2]]+Q2359)/2</f>
        <v>0.13653677732051844</v>
      </c>
      <c r="S1392" s="71"/>
    </row>
    <row r="1393" spans="1:19" hidden="1" x14ac:dyDescent="0.45">
      <c r="A1393" s="1" t="s">
        <v>59</v>
      </c>
      <c r="B1393" s="2" t="s">
        <v>64</v>
      </c>
      <c r="C1393" s="19">
        <v>40</v>
      </c>
      <c r="D1393" s="3" t="s">
        <v>460</v>
      </c>
      <c r="E1393" s="2" t="s">
        <v>25</v>
      </c>
      <c r="F1393" s="55">
        <v>102034</v>
      </c>
      <c r="G1393" s="15">
        <v>2010</v>
      </c>
      <c r="H1393" s="46">
        <v>12.8248</v>
      </c>
      <c r="I1393" s="45">
        <v>6.2319999999999993</v>
      </c>
      <c r="J1393" s="45">
        <v>8260</v>
      </c>
      <c r="K1393" s="46">
        <v>681.03827999999999</v>
      </c>
      <c r="L1393" s="45">
        <v>201</v>
      </c>
      <c r="M1393" s="27">
        <v>188.92599593680674</v>
      </c>
      <c r="N1393" s="27">
        <v>16779.7</v>
      </c>
      <c r="O1393" s="27">
        <v>1073.48</v>
      </c>
      <c r="P1393" s="51">
        <f t="shared" si="21"/>
        <v>139210.59319999738</v>
      </c>
      <c r="Q1393" s="51">
        <f>ABS(Table_7[[#This Row],[列1]]-Table_7[[#This Row],[Listing Price (USD)]])/Table_7[[#This Row],[Listing Price (USD)]]</f>
        <v>0.36435495227078607</v>
      </c>
      <c r="R1393" s="51">
        <f>(Table_7[[#This Row],[列2]]+Q2360)/2</f>
        <v>0.18217747613539303</v>
      </c>
      <c r="S1393" s="71"/>
    </row>
    <row r="1394" spans="1:19" hidden="1" x14ac:dyDescent="0.45">
      <c r="A1394" s="1" t="s">
        <v>59</v>
      </c>
      <c r="B1394" s="2" t="s">
        <v>64</v>
      </c>
      <c r="C1394" s="19">
        <v>40</v>
      </c>
      <c r="D1394" s="3" t="s">
        <v>460</v>
      </c>
      <c r="E1394" s="2" t="s">
        <v>25</v>
      </c>
      <c r="F1394" s="55">
        <v>100212</v>
      </c>
      <c r="G1394" s="15">
        <v>2010</v>
      </c>
      <c r="H1394" s="46">
        <v>12.8248</v>
      </c>
      <c r="I1394" s="45">
        <v>6.2319999999999993</v>
      </c>
      <c r="J1394" s="45">
        <v>8260</v>
      </c>
      <c r="K1394" s="46">
        <v>681.03827999999999</v>
      </c>
      <c r="L1394" s="45">
        <v>201</v>
      </c>
      <c r="M1394" s="27">
        <v>188.92599593680674</v>
      </c>
      <c r="N1394" s="27">
        <v>16779.7</v>
      </c>
      <c r="O1394" s="27">
        <v>1073.48</v>
      </c>
      <c r="P1394" s="51">
        <f t="shared" si="21"/>
        <v>139210.59319999738</v>
      </c>
      <c r="Q1394" s="51">
        <f>ABS(Table_7[[#This Row],[列1]]-Table_7[[#This Row],[Listing Price (USD)]])/Table_7[[#This Row],[Listing Price (USD)]]</f>
        <v>0.38916091086893168</v>
      </c>
      <c r="R1394" s="51">
        <f>(Table_7[[#This Row],[列2]]+Q2361)/2</f>
        <v>0.19458045543446584</v>
      </c>
      <c r="S1394" s="71"/>
    </row>
    <row r="1395" spans="1:19" hidden="1" x14ac:dyDescent="0.45">
      <c r="A1395" s="1" t="s">
        <v>59</v>
      </c>
      <c r="B1395" s="2" t="s">
        <v>64</v>
      </c>
      <c r="C1395" s="19">
        <v>40</v>
      </c>
      <c r="D1395" s="3" t="s">
        <v>460</v>
      </c>
      <c r="E1395" s="2" t="s">
        <v>25</v>
      </c>
      <c r="F1395" s="55">
        <v>94746</v>
      </c>
      <c r="G1395" s="15">
        <v>2010</v>
      </c>
      <c r="H1395" s="46">
        <v>12.8248</v>
      </c>
      <c r="I1395" s="45">
        <v>6.2319999999999993</v>
      </c>
      <c r="J1395" s="45">
        <v>8260</v>
      </c>
      <c r="K1395" s="46">
        <v>681.03827999999999</v>
      </c>
      <c r="L1395" s="45">
        <v>201</v>
      </c>
      <c r="M1395" s="27">
        <v>188.92599593680674</v>
      </c>
      <c r="N1395" s="27">
        <v>16779.7</v>
      </c>
      <c r="O1395" s="27">
        <v>1073.48</v>
      </c>
      <c r="P1395" s="51">
        <f t="shared" si="21"/>
        <v>139210.59319999738</v>
      </c>
      <c r="Q1395" s="51">
        <f>ABS(Table_7[[#This Row],[列1]]-Table_7[[#This Row],[Listing Price (USD)]])/Table_7[[#This Row],[Listing Price (USD)]]</f>
        <v>0.46930311780969525</v>
      </c>
      <c r="R1395" s="51">
        <f>(Table_7[[#This Row],[列2]]+Q2362)/2</f>
        <v>0.23465155890484762</v>
      </c>
      <c r="S1395" s="71"/>
    </row>
    <row r="1396" spans="1:19" hidden="1" x14ac:dyDescent="0.45">
      <c r="A1396" s="1" t="s">
        <v>59</v>
      </c>
      <c r="B1396" s="2" t="s">
        <v>64</v>
      </c>
      <c r="C1396" s="19">
        <v>40</v>
      </c>
      <c r="D1396" s="3" t="s">
        <v>460</v>
      </c>
      <c r="E1396" s="2" t="s">
        <v>25</v>
      </c>
      <c r="F1396" s="55">
        <v>121470</v>
      </c>
      <c r="G1396" s="15">
        <v>2011</v>
      </c>
      <c r="H1396" s="46">
        <v>12.8248</v>
      </c>
      <c r="I1396" s="45">
        <v>6.2319999999999993</v>
      </c>
      <c r="J1396" s="45">
        <v>8260</v>
      </c>
      <c r="K1396" s="46">
        <v>681.03827999999999</v>
      </c>
      <c r="L1396" s="45">
        <v>201</v>
      </c>
      <c r="M1396" s="27">
        <v>188.92599593680674</v>
      </c>
      <c r="N1396" s="27">
        <v>16779.7</v>
      </c>
      <c r="O1396" s="27">
        <v>1073.48</v>
      </c>
      <c r="P1396" s="51">
        <f t="shared" si="21"/>
        <v>152158.29619999899</v>
      </c>
      <c r="Q1396" s="51">
        <f>ABS(Table_7[[#This Row],[列1]]-Table_7[[#This Row],[Listing Price (USD)]])/Table_7[[#This Row],[Listing Price (USD)]]</f>
        <v>0.25264095002880543</v>
      </c>
      <c r="R1396" s="51">
        <f>(Table_7[[#This Row],[列2]]+Q2363)/2</f>
        <v>0.12632047501440272</v>
      </c>
      <c r="S1396" s="71"/>
    </row>
    <row r="1397" spans="1:19" hidden="1" x14ac:dyDescent="0.45">
      <c r="A1397" s="1" t="s">
        <v>59</v>
      </c>
      <c r="B1397" s="2" t="s">
        <v>64</v>
      </c>
      <c r="C1397" s="19">
        <v>40</v>
      </c>
      <c r="D1397" s="3" t="s">
        <v>460</v>
      </c>
      <c r="E1397" s="2" t="s">
        <v>25</v>
      </c>
      <c r="F1397" s="55">
        <v>120285</v>
      </c>
      <c r="G1397" s="15">
        <v>2011</v>
      </c>
      <c r="H1397" s="46">
        <v>12.8248</v>
      </c>
      <c r="I1397" s="45">
        <v>6.2319999999999993</v>
      </c>
      <c r="J1397" s="45">
        <v>8260</v>
      </c>
      <c r="K1397" s="46">
        <v>681.03827999999999</v>
      </c>
      <c r="L1397" s="45">
        <v>201</v>
      </c>
      <c r="M1397" s="27">
        <v>188.92599593680674</v>
      </c>
      <c r="N1397" s="27">
        <v>16779.7</v>
      </c>
      <c r="O1397" s="27">
        <v>1073.48</v>
      </c>
      <c r="P1397" s="51">
        <f t="shared" si="21"/>
        <v>152158.29619999899</v>
      </c>
      <c r="Q1397" s="51">
        <f>ABS(Table_7[[#This Row],[列1]]-Table_7[[#This Row],[Listing Price (USD)]])/Table_7[[#This Row],[Listing Price (USD)]]</f>
        <v>0.26498147067380801</v>
      </c>
      <c r="R1397" s="51">
        <f>(Table_7[[#This Row],[列2]]+Q2364)/2</f>
        <v>0.132490735336904</v>
      </c>
      <c r="S1397" s="71"/>
    </row>
    <row r="1398" spans="1:19" hidden="1" x14ac:dyDescent="0.45">
      <c r="A1398" s="1" t="s">
        <v>59</v>
      </c>
      <c r="B1398" s="2" t="s">
        <v>64</v>
      </c>
      <c r="C1398" s="19">
        <v>40</v>
      </c>
      <c r="D1398" s="3" t="s">
        <v>460</v>
      </c>
      <c r="E1398" s="2" t="s">
        <v>25</v>
      </c>
      <c r="F1398" s="55">
        <v>108108</v>
      </c>
      <c r="G1398" s="15">
        <v>2011</v>
      </c>
      <c r="H1398" s="46">
        <v>12.8248</v>
      </c>
      <c r="I1398" s="45">
        <v>6.2319999999999993</v>
      </c>
      <c r="J1398" s="45">
        <v>8260</v>
      </c>
      <c r="K1398" s="46">
        <v>681.03827999999999</v>
      </c>
      <c r="L1398" s="45">
        <v>201</v>
      </c>
      <c r="M1398" s="27">
        <v>188.92599593680674</v>
      </c>
      <c r="N1398" s="27">
        <v>16779.7</v>
      </c>
      <c r="O1398" s="27">
        <v>1073.48</v>
      </c>
      <c r="P1398" s="51">
        <f t="shared" si="21"/>
        <v>152158.29619999899</v>
      </c>
      <c r="Q1398" s="51">
        <f>ABS(Table_7[[#This Row],[列1]]-Table_7[[#This Row],[Listing Price (USD)]])/Table_7[[#This Row],[Listing Price (USD)]]</f>
        <v>0.407465647315638</v>
      </c>
      <c r="R1398" s="51">
        <f>(Table_7[[#This Row],[列2]]+Q2365)/2</f>
        <v>0.203732823657819</v>
      </c>
      <c r="S1398" s="71"/>
    </row>
    <row r="1399" spans="1:19" hidden="1" x14ac:dyDescent="0.45">
      <c r="A1399" s="1" t="s">
        <v>59</v>
      </c>
      <c r="B1399" s="2" t="s">
        <v>64</v>
      </c>
      <c r="C1399" s="19">
        <v>40</v>
      </c>
      <c r="D1399" s="3" t="s">
        <v>460</v>
      </c>
      <c r="E1399" s="2" t="s">
        <v>25</v>
      </c>
      <c r="F1399" s="55">
        <v>106893</v>
      </c>
      <c r="G1399" s="15">
        <v>2011</v>
      </c>
      <c r="H1399" s="46">
        <v>12.8248</v>
      </c>
      <c r="I1399" s="45">
        <v>6.2319999999999993</v>
      </c>
      <c r="J1399" s="45">
        <v>8260</v>
      </c>
      <c r="K1399" s="46">
        <v>681.03827999999999</v>
      </c>
      <c r="L1399" s="45">
        <v>201</v>
      </c>
      <c r="M1399" s="27">
        <v>188.92599593680674</v>
      </c>
      <c r="N1399" s="27">
        <v>16779.7</v>
      </c>
      <c r="O1399" s="27">
        <v>1073.48</v>
      </c>
      <c r="P1399" s="51">
        <f t="shared" si="21"/>
        <v>152158.29619999899</v>
      </c>
      <c r="Q1399" s="51">
        <f>ABS(Table_7[[#This Row],[列1]]-Table_7[[#This Row],[Listing Price (USD)]])/Table_7[[#This Row],[Listing Price (USD)]]</f>
        <v>0.42346361501687663</v>
      </c>
      <c r="R1399" s="51">
        <f>(Table_7[[#This Row],[列2]]+Q2366)/2</f>
        <v>0.21173180750843831</v>
      </c>
      <c r="S1399" s="71"/>
    </row>
    <row r="1400" spans="1:19" hidden="1" x14ac:dyDescent="0.45">
      <c r="A1400" s="1" t="s">
        <v>59</v>
      </c>
      <c r="B1400" s="2" t="s">
        <v>64</v>
      </c>
      <c r="C1400" s="19">
        <v>40</v>
      </c>
      <c r="D1400" s="3" t="s">
        <v>460</v>
      </c>
      <c r="E1400" s="2" t="s">
        <v>25</v>
      </c>
      <c r="F1400" s="55">
        <v>95961</v>
      </c>
      <c r="G1400" s="15">
        <v>2011</v>
      </c>
      <c r="H1400" s="46">
        <v>12.8248</v>
      </c>
      <c r="I1400" s="45">
        <v>6.2319999999999993</v>
      </c>
      <c r="J1400" s="45">
        <v>8260</v>
      </c>
      <c r="K1400" s="46">
        <v>681.03827999999999</v>
      </c>
      <c r="L1400" s="45">
        <v>201</v>
      </c>
      <c r="M1400" s="27">
        <v>188.92599593680674</v>
      </c>
      <c r="N1400" s="27">
        <v>16779.7</v>
      </c>
      <c r="O1400" s="27">
        <v>1073.48</v>
      </c>
      <c r="P1400" s="51">
        <f t="shared" si="21"/>
        <v>152158.29619999899</v>
      </c>
      <c r="Q1400" s="51">
        <f>ABS(Table_7[[#This Row],[列1]]-Table_7[[#This Row],[Listing Price (USD)]])/Table_7[[#This Row],[Listing Price (USD)]]</f>
        <v>0.58562641281352834</v>
      </c>
      <c r="R1400" s="51">
        <f>(Table_7[[#This Row],[列2]]+Q2367)/2</f>
        <v>0.29281320640676417</v>
      </c>
      <c r="S1400" s="71"/>
    </row>
    <row r="1401" spans="1:19" hidden="1" x14ac:dyDescent="0.45">
      <c r="A1401" s="1" t="s">
        <v>59</v>
      </c>
      <c r="B1401" s="2" t="s">
        <v>64</v>
      </c>
      <c r="C1401" s="19">
        <v>40</v>
      </c>
      <c r="D1401" s="3" t="s">
        <v>460</v>
      </c>
      <c r="E1401" s="2" t="s">
        <v>35</v>
      </c>
      <c r="F1401" s="55">
        <v>109323</v>
      </c>
      <c r="G1401" s="15">
        <v>2008</v>
      </c>
      <c r="H1401" s="46">
        <v>12.8248</v>
      </c>
      <c r="I1401" s="45">
        <v>6.2319999999999993</v>
      </c>
      <c r="J1401" s="45">
        <v>8260</v>
      </c>
      <c r="K1401" s="46">
        <v>681.03827999999999</v>
      </c>
      <c r="L1401" s="45">
        <v>201</v>
      </c>
      <c r="M1401" s="27">
        <v>1896.7553015181375</v>
      </c>
      <c r="N1401" s="27">
        <v>24592.6</v>
      </c>
      <c r="O1401" s="27">
        <v>42421.33</v>
      </c>
      <c r="P1401" s="51">
        <f t="shared" si="21"/>
        <v>127815.92959999964</v>
      </c>
      <c r="Q1401" s="51">
        <f>ABS(Table_7[[#This Row],[列1]]-Table_7[[#This Row],[Listing Price (USD)]])/Table_7[[#This Row],[Listing Price (USD)]]</f>
        <v>0.16915863633452832</v>
      </c>
      <c r="R1401" s="51">
        <f>(Table_7[[#This Row],[列2]]+Q2368)/2</f>
        <v>8.4579318167264161E-2</v>
      </c>
      <c r="S1401" s="71"/>
    </row>
    <row r="1402" spans="1:19" hidden="1" x14ac:dyDescent="0.45">
      <c r="A1402" s="1" t="s">
        <v>59</v>
      </c>
      <c r="B1402" s="2" t="s">
        <v>64</v>
      </c>
      <c r="C1402" s="19">
        <v>40</v>
      </c>
      <c r="D1402" s="3" t="s">
        <v>460</v>
      </c>
      <c r="E1402" s="2" t="s">
        <v>35</v>
      </c>
      <c r="F1402" s="55">
        <v>109323</v>
      </c>
      <c r="G1402" s="15">
        <v>2009</v>
      </c>
      <c r="H1402" s="46">
        <v>12.8248</v>
      </c>
      <c r="I1402" s="45">
        <v>6.2319999999999993</v>
      </c>
      <c r="J1402" s="45">
        <v>8260</v>
      </c>
      <c r="K1402" s="46">
        <v>681.03827999999999</v>
      </c>
      <c r="L1402" s="45">
        <v>201</v>
      </c>
      <c r="M1402" s="27">
        <v>1896.7553015181375</v>
      </c>
      <c r="N1402" s="27">
        <v>24592.6</v>
      </c>
      <c r="O1402" s="27">
        <v>42421.33</v>
      </c>
      <c r="P1402" s="51">
        <f t="shared" si="21"/>
        <v>140763.63260000123</v>
      </c>
      <c r="Q1402" s="51">
        <f>ABS(Table_7[[#This Row],[列1]]-Table_7[[#This Row],[Listing Price (USD)]])/Table_7[[#This Row],[Listing Price (USD)]]</f>
        <v>0.28759394272020739</v>
      </c>
      <c r="R1402" s="51">
        <f>(Table_7[[#This Row],[列2]]+Q2369)/2</f>
        <v>0.14379697136010369</v>
      </c>
      <c r="S1402" s="71"/>
    </row>
    <row r="1403" spans="1:19" hidden="1" x14ac:dyDescent="0.45">
      <c r="A1403" s="1" t="s">
        <v>59</v>
      </c>
      <c r="B1403" s="2" t="s">
        <v>64</v>
      </c>
      <c r="C1403" s="19">
        <v>40</v>
      </c>
      <c r="D1403" s="3" t="s">
        <v>460</v>
      </c>
      <c r="E1403" s="2" t="s">
        <v>15</v>
      </c>
      <c r="F1403" s="55">
        <v>146488</v>
      </c>
      <c r="G1403" s="15">
        <v>2007</v>
      </c>
      <c r="H1403" s="46">
        <v>12.8248</v>
      </c>
      <c r="I1403" s="45">
        <v>6.2319999999999993</v>
      </c>
      <c r="J1403" s="45">
        <v>8260</v>
      </c>
      <c r="K1403" s="46">
        <v>681.03827999999999</v>
      </c>
      <c r="L1403" s="45">
        <v>201</v>
      </c>
      <c r="M1403" s="27">
        <v>1276.9626856482525</v>
      </c>
      <c r="N1403" s="27">
        <v>21333.9</v>
      </c>
      <c r="O1403" s="27">
        <v>4753.54</v>
      </c>
      <c r="P1403" s="51">
        <f t="shared" si="21"/>
        <v>108820.07940000221</v>
      </c>
      <c r="Q1403" s="51">
        <f>ABS(Table_7[[#This Row],[列1]]-Table_7[[#This Row],[Listing Price (USD)]])/Table_7[[#This Row],[Listing Price (USD)]]</f>
        <v>0.25713997460541332</v>
      </c>
      <c r="R1403" s="51">
        <f>(Table_7[[#This Row],[列2]]+Q2370)/2</f>
        <v>0.12856998730270666</v>
      </c>
      <c r="S1403" s="71"/>
    </row>
    <row r="1404" spans="1:19" hidden="1" x14ac:dyDescent="0.45">
      <c r="A1404" s="1" t="s">
        <v>59</v>
      </c>
      <c r="B1404" s="2" t="s">
        <v>64</v>
      </c>
      <c r="C1404" s="19">
        <v>40</v>
      </c>
      <c r="D1404" s="3" t="s">
        <v>460</v>
      </c>
      <c r="E1404" s="2" t="s">
        <v>15</v>
      </c>
      <c r="F1404" s="55">
        <v>106562</v>
      </c>
      <c r="G1404" s="15">
        <v>2007</v>
      </c>
      <c r="H1404" s="46">
        <v>12.8248</v>
      </c>
      <c r="I1404" s="45">
        <v>6.2319999999999993</v>
      </c>
      <c r="J1404" s="45">
        <v>8260</v>
      </c>
      <c r="K1404" s="46">
        <v>681.03827999999999</v>
      </c>
      <c r="L1404" s="45">
        <v>201</v>
      </c>
      <c r="M1404" s="27">
        <v>1276.9626856482525</v>
      </c>
      <c r="N1404" s="27">
        <v>21333.9</v>
      </c>
      <c r="O1404" s="27">
        <v>4753.54</v>
      </c>
      <c r="P1404" s="51">
        <f t="shared" si="21"/>
        <v>108820.07940000221</v>
      </c>
      <c r="Q1404" s="51">
        <f>ABS(Table_7[[#This Row],[列1]]-Table_7[[#This Row],[Listing Price (USD)]])/Table_7[[#This Row],[Listing Price (USD)]]</f>
        <v>2.1190287344477528E-2</v>
      </c>
      <c r="R1404" s="51">
        <f>(Table_7[[#This Row],[列2]]+Q2371)/2</f>
        <v>1.0595143672238764E-2</v>
      </c>
      <c r="S1404" s="71"/>
    </row>
    <row r="1405" spans="1:19" hidden="1" x14ac:dyDescent="0.45">
      <c r="A1405" s="1" t="s">
        <v>59</v>
      </c>
      <c r="B1405" s="2" t="s">
        <v>64</v>
      </c>
      <c r="C1405" s="19">
        <v>40</v>
      </c>
      <c r="D1405" s="3" t="s">
        <v>460</v>
      </c>
      <c r="E1405" s="2" t="s">
        <v>15</v>
      </c>
      <c r="F1405" s="55">
        <v>100820</v>
      </c>
      <c r="G1405" s="15">
        <v>2008</v>
      </c>
      <c r="H1405" s="46">
        <v>12.8248</v>
      </c>
      <c r="I1405" s="45">
        <v>6.2319999999999993</v>
      </c>
      <c r="J1405" s="45">
        <v>8260</v>
      </c>
      <c r="K1405" s="46">
        <v>681.03827999999999</v>
      </c>
      <c r="L1405" s="45">
        <v>201</v>
      </c>
      <c r="M1405" s="27">
        <v>1276.9626856482525</v>
      </c>
      <c r="N1405" s="27">
        <v>21333.9</v>
      </c>
      <c r="O1405" s="27">
        <v>4753.54</v>
      </c>
      <c r="P1405" s="51">
        <f t="shared" si="21"/>
        <v>121767.7824000001</v>
      </c>
      <c r="Q1405" s="51">
        <f>ABS(Table_7[[#This Row],[列1]]-Table_7[[#This Row],[Listing Price (USD)]])/Table_7[[#This Row],[Listing Price (USD)]]</f>
        <v>0.20777407657210969</v>
      </c>
      <c r="R1405" s="51">
        <f>(Table_7[[#This Row],[列2]]+Q2372)/2</f>
        <v>0.10388703828605485</v>
      </c>
      <c r="S1405" s="71"/>
    </row>
    <row r="1406" spans="1:19" hidden="1" x14ac:dyDescent="0.45">
      <c r="A1406" s="1" t="s">
        <v>59</v>
      </c>
      <c r="B1406" s="2" t="s">
        <v>64</v>
      </c>
      <c r="C1406" s="19">
        <v>40</v>
      </c>
      <c r="D1406" s="3" t="s">
        <v>460</v>
      </c>
      <c r="E1406" s="2" t="s">
        <v>76</v>
      </c>
      <c r="F1406" s="55">
        <v>108135</v>
      </c>
      <c r="G1406" s="15">
        <v>2007</v>
      </c>
      <c r="H1406" s="46">
        <v>12.8248</v>
      </c>
      <c r="I1406" s="45">
        <v>6.2319999999999993</v>
      </c>
      <c r="J1406" s="45">
        <v>8260</v>
      </c>
      <c r="K1406" s="46">
        <v>681.03827999999999</v>
      </c>
      <c r="L1406" s="45">
        <v>201</v>
      </c>
      <c r="M1406" s="27">
        <v>720.28936833319051</v>
      </c>
      <c r="N1406" s="27">
        <v>6140.9</v>
      </c>
      <c r="O1406" s="27">
        <v>2659.28</v>
      </c>
      <c r="P1406" s="51">
        <f t="shared" si="21"/>
        <v>80621.871400001648</v>
      </c>
      <c r="Q1406" s="51">
        <f>ABS(Table_7[[#This Row],[列1]]-Table_7[[#This Row],[Listing Price (USD)]])/Table_7[[#This Row],[Listing Price (USD)]]</f>
        <v>0.25443314930409539</v>
      </c>
      <c r="R1406" s="51">
        <f>(Table_7[[#This Row],[列2]]+Q2373)/2</f>
        <v>0.12721657465204769</v>
      </c>
      <c r="S1406" s="71"/>
    </row>
    <row r="1407" spans="1:19" hidden="1" x14ac:dyDescent="0.45">
      <c r="A1407" s="1" t="s">
        <v>59</v>
      </c>
      <c r="B1407" s="3" t="s">
        <v>64</v>
      </c>
      <c r="C1407" s="19">
        <v>40</v>
      </c>
      <c r="D1407" s="3" t="s">
        <v>459</v>
      </c>
      <c r="E1407" s="2" t="s">
        <v>319</v>
      </c>
      <c r="F1407" s="55">
        <v>165000</v>
      </c>
      <c r="G1407" s="15">
        <v>2009</v>
      </c>
      <c r="H1407" s="46">
        <v>12.8248</v>
      </c>
      <c r="I1407" s="45">
        <v>6.2319999999999993</v>
      </c>
      <c r="J1407" s="45">
        <v>8260</v>
      </c>
      <c r="K1407" s="46">
        <v>681.03827999999999</v>
      </c>
      <c r="L1407" s="45">
        <v>201</v>
      </c>
      <c r="M1407" s="27">
        <v>1116.7267999999999</v>
      </c>
      <c r="N1407" s="27">
        <v>44269</v>
      </c>
      <c r="O1407" s="27">
        <v>61343.7</v>
      </c>
      <c r="P1407" s="51">
        <f t="shared" si="21"/>
        <v>177283.03099999874</v>
      </c>
      <c r="Q1407" s="51">
        <f>ABS(Table_7[[#This Row],[列1]]-Table_7[[#This Row],[Listing Price (USD)]])/Table_7[[#This Row],[Listing Price (USD)]]</f>
        <v>7.4442612121204468E-2</v>
      </c>
      <c r="R1407" s="51">
        <f>(Table_7[[#This Row],[列2]]+Q2374)/2</f>
        <v>3.7221306060602234E-2</v>
      </c>
      <c r="S1407" s="71"/>
    </row>
    <row r="1408" spans="1:19" hidden="1" x14ac:dyDescent="0.45">
      <c r="A1408" s="1" t="s">
        <v>59</v>
      </c>
      <c r="B1408" s="3" t="s">
        <v>64</v>
      </c>
      <c r="C1408" s="19">
        <v>40</v>
      </c>
      <c r="D1408" s="3" t="s">
        <v>459</v>
      </c>
      <c r="E1408" s="2" t="s">
        <v>479</v>
      </c>
      <c r="F1408" s="55">
        <v>159900</v>
      </c>
      <c r="G1408" s="15">
        <v>2011</v>
      </c>
      <c r="H1408" s="46">
        <v>12.8248</v>
      </c>
      <c r="I1408" s="45">
        <v>6.2319999999999993</v>
      </c>
      <c r="J1408" s="45">
        <v>8260</v>
      </c>
      <c r="K1408" s="46">
        <v>681.03827999999999</v>
      </c>
      <c r="L1408" s="45">
        <v>201</v>
      </c>
      <c r="M1408" s="27">
        <v>41.0931</v>
      </c>
      <c r="N1408" s="27">
        <v>43658</v>
      </c>
      <c r="O1408" s="27">
        <v>15144.94</v>
      </c>
      <c r="P1408" s="51">
        <f t="shared" si="21"/>
        <v>202044.42099999933</v>
      </c>
      <c r="Q1408" s="51">
        <f>ABS(Table_7[[#This Row],[列1]]-Table_7[[#This Row],[Listing Price (USD)]])/Table_7[[#This Row],[Listing Price (USD)]]</f>
        <v>0.2635673608505274</v>
      </c>
      <c r="R1408" s="51">
        <f>(Table_7[[#This Row],[列2]]+Q2375)/2</f>
        <v>0.1317836804252637</v>
      </c>
      <c r="S1408" s="71"/>
    </row>
    <row r="1409" spans="1:19" hidden="1" x14ac:dyDescent="0.45">
      <c r="A1409" s="1" t="s">
        <v>59</v>
      </c>
      <c r="B1409" s="3" t="s">
        <v>64</v>
      </c>
      <c r="C1409" s="19">
        <v>40</v>
      </c>
      <c r="D1409" s="3" t="s">
        <v>459</v>
      </c>
      <c r="E1409" s="2" t="s">
        <v>506</v>
      </c>
      <c r="F1409" s="55">
        <v>139000</v>
      </c>
      <c r="G1409" s="15">
        <v>2008</v>
      </c>
      <c r="H1409" s="46">
        <v>12.8248</v>
      </c>
      <c r="I1409" s="45">
        <v>6.2319999999999993</v>
      </c>
      <c r="J1409" s="45">
        <v>8260</v>
      </c>
      <c r="K1409" s="46">
        <v>681.03827999999999</v>
      </c>
      <c r="L1409" s="45">
        <v>201</v>
      </c>
      <c r="M1409" s="27">
        <v>520.10530000000006</v>
      </c>
      <c r="N1409" s="27">
        <v>40922</v>
      </c>
      <c r="O1409" s="27">
        <v>17669.32</v>
      </c>
      <c r="P1409" s="51">
        <f t="shared" si="21"/>
        <v>158123.29599999933</v>
      </c>
      <c r="Q1409" s="51">
        <f>ABS(Table_7[[#This Row],[列1]]-Table_7[[#This Row],[Listing Price (USD)]])/Table_7[[#This Row],[Listing Price (USD)]]</f>
        <v>0.13757766906474339</v>
      </c>
      <c r="R1409" s="51">
        <f>(Table_7[[#This Row],[列2]]+Q2376)/2</f>
        <v>6.8788834532371695E-2</v>
      </c>
      <c r="S1409" s="71"/>
    </row>
    <row r="1410" spans="1:19" hidden="1" x14ac:dyDescent="0.45">
      <c r="A1410" s="1" t="s">
        <v>59</v>
      </c>
      <c r="B1410" s="3" t="s">
        <v>64</v>
      </c>
      <c r="C1410" s="19">
        <v>40</v>
      </c>
      <c r="D1410" s="3" t="s">
        <v>459</v>
      </c>
      <c r="E1410" s="2" t="s">
        <v>482</v>
      </c>
      <c r="F1410" s="55">
        <v>155969</v>
      </c>
      <c r="G1410" s="15">
        <v>2008</v>
      </c>
      <c r="H1410" s="46">
        <v>12.8248</v>
      </c>
      <c r="I1410" s="45">
        <v>6.2319999999999993</v>
      </c>
      <c r="J1410" s="45">
        <v>8260</v>
      </c>
      <c r="K1410" s="46">
        <v>681.03827999999999</v>
      </c>
      <c r="L1410" s="45">
        <v>201</v>
      </c>
      <c r="M1410" s="27">
        <v>1740.8046999999999</v>
      </c>
      <c r="N1410" s="27">
        <v>47930</v>
      </c>
      <c r="O1410" s="27">
        <v>70426.880000000005</v>
      </c>
      <c r="P1410" s="51">
        <f t="shared" ref="P1410:P1473" si="22">J1410*22.739+12947.703*G1410+1.856*N1410-26169390+64750.3</f>
        <v>171130.14399999677</v>
      </c>
      <c r="Q1410" s="51">
        <f>ABS(Table_7[[#This Row],[列1]]-Table_7[[#This Row],[Listing Price (USD)]])/Table_7[[#This Row],[Listing Price (USD)]]</f>
        <v>9.7206137116970487E-2</v>
      </c>
      <c r="R1410" s="51">
        <f>(Table_7[[#This Row],[列2]]+Q2377)/2</f>
        <v>4.8603068558485243E-2</v>
      </c>
      <c r="S1410" s="71"/>
    </row>
    <row r="1411" spans="1:19" hidden="1" x14ac:dyDescent="0.45">
      <c r="A1411" s="1" t="s">
        <v>59</v>
      </c>
      <c r="B1411" s="3" t="s">
        <v>64</v>
      </c>
      <c r="C1411" s="19">
        <v>40</v>
      </c>
      <c r="D1411" s="3" t="s">
        <v>459</v>
      </c>
      <c r="E1411" s="2" t="s">
        <v>482</v>
      </c>
      <c r="F1411" s="55">
        <v>170000</v>
      </c>
      <c r="G1411" s="15">
        <v>2010</v>
      </c>
      <c r="H1411" s="46">
        <v>12.8248</v>
      </c>
      <c r="I1411" s="45">
        <v>6.2319999999999993</v>
      </c>
      <c r="J1411" s="45">
        <v>8260</v>
      </c>
      <c r="K1411" s="46">
        <v>681.03827999999999</v>
      </c>
      <c r="L1411" s="45">
        <v>201</v>
      </c>
      <c r="M1411" s="27">
        <v>1740.8046999999999</v>
      </c>
      <c r="N1411" s="27">
        <v>47930</v>
      </c>
      <c r="O1411" s="27">
        <v>70426.880000000005</v>
      </c>
      <c r="P1411" s="51">
        <f t="shared" si="22"/>
        <v>197025.54999999626</v>
      </c>
      <c r="Q1411" s="51">
        <f>ABS(Table_7[[#This Row],[列1]]-Table_7[[#This Row],[Listing Price (USD)]])/Table_7[[#This Row],[Listing Price (USD)]]</f>
        <v>0.1589738235293898</v>
      </c>
      <c r="R1411" s="51">
        <f>(Table_7[[#This Row],[列2]]+Q2378)/2</f>
        <v>7.9486911764694898E-2</v>
      </c>
      <c r="S1411" s="71"/>
    </row>
    <row r="1412" spans="1:19" hidden="1" x14ac:dyDescent="0.45">
      <c r="A1412" s="1" t="s">
        <v>59</v>
      </c>
      <c r="B1412" s="3" t="s">
        <v>64</v>
      </c>
      <c r="C1412" s="19">
        <v>40</v>
      </c>
      <c r="D1412" s="3" t="s">
        <v>459</v>
      </c>
      <c r="E1412" s="2" t="s">
        <v>482</v>
      </c>
      <c r="F1412" s="55">
        <v>170048</v>
      </c>
      <c r="G1412" s="15">
        <v>2011</v>
      </c>
      <c r="H1412" s="46">
        <v>12.8248</v>
      </c>
      <c r="I1412" s="45">
        <v>6.2319999999999993</v>
      </c>
      <c r="J1412" s="45">
        <v>8260</v>
      </c>
      <c r="K1412" s="46">
        <v>681.03827999999999</v>
      </c>
      <c r="L1412" s="45">
        <v>201</v>
      </c>
      <c r="M1412" s="27">
        <v>1740.8046999999999</v>
      </c>
      <c r="N1412" s="27">
        <v>47930</v>
      </c>
      <c r="O1412" s="27">
        <v>70426.880000000005</v>
      </c>
      <c r="P1412" s="51">
        <f t="shared" si="22"/>
        <v>209973.25299999787</v>
      </c>
      <c r="Q1412" s="51">
        <f>ABS(Table_7[[#This Row],[列1]]-Table_7[[#This Row],[Listing Price (USD)]])/Table_7[[#This Row],[Listing Price (USD)]]</f>
        <v>0.2347881362909171</v>
      </c>
      <c r="R1412" s="51">
        <f>(Table_7[[#This Row],[列2]]+Q2379)/2</f>
        <v>0.11739406814545855</v>
      </c>
      <c r="S1412" s="71"/>
    </row>
    <row r="1413" spans="1:19" hidden="1" x14ac:dyDescent="0.45">
      <c r="A1413" s="1" t="s">
        <v>59</v>
      </c>
      <c r="B1413" s="3" t="s">
        <v>64</v>
      </c>
      <c r="C1413" s="19">
        <v>40</v>
      </c>
      <c r="D1413" s="3" t="s">
        <v>459</v>
      </c>
      <c r="E1413" s="2" t="s">
        <v>513</v>
      </c>
      <c r="F1413" s="56">
        <v>129900</v>
      </c>
      <c r="G1413" s="43">
        <v>2011</v>
      </c>
      <c r="H1413" s="45">
        <v>12.8248</v>
      </c>
      <c r="I1413" s="45">
        <v>6.2319999999999993</v>
      </c>
      <c r="J1413" s="45">
        <v>8260</v>
      </c>
      <c r="K1413" s="45">
        <v>681.03827999999999</v>
      </c>
      <c r="L1413" s="45">
        <v>201</v>
      </c>
      <c r="M1413" s="27">
        <v>245.3595</v>
      </c>
      <c r="N1413" s="27">
        <v>38355</v>
      </c>
      <c r="O1413" s="27">
        <v>10819.52</v>
      </c>
      <c r="P1413" s="51">
        <f t="shared" si="22"/>
        <v>192202.05299999862</v>
      </c>
      <c r="Q1413" s="51">
        <f>ABS(Table_7[[#This Row],[列1]]-Table_7[[#This Row],[Listing Price (USD)]])/Table_7[[#This Row],[Listing Price (USD)]]</f>
        <v>0.47961549653578611</v>
      </c>
      <c r="R1413" s="51">
        <f>(Table_7[[#This Row],[列2]]+Q2380)/2</f>
        <v>0.23980774826789306</v>
      </c>
      <c r="S1413" s="71"/>
    </row>
    <row r="1414" spans="1:19" hidden="1" x14ac:dyDescent="0.45">
      <c r="A1414" s="1" t="s">
        <v>59</v>
      </c>
      <c r="B1414" s="3" t="s">
        <v>64</v>
      </c>
      <c r="C1414" s="19">
        <v>40</v>
      </c>
      <c r="D1414" s="3" t="s">
        <v>459</v>
      </c>
      <c r="E1414" s="2" t="s">
        <v>490</v>
      </c>
      <c r="F1414" s="55">
        <v>159000</v>
      </c>
      <c r="G1414" s="15">
        <v>2008</v>
      </c>
      <c r="H1414" s="46">
        <v>12.8248</v>
      </c>
      <c r="I1414" s="45">
        <v>6.2319999999999993</v>
      </c>
      <c r="J1414" s="45">
        <v>8260</v>
      </c>
      <c r="K1414" s="46">
        <v>681.03827999999999</v>
      </c>
      <c r="L1414" s="45">
        <v>201</v>
      </c>
      <c r="M1414" s="27">
        <v>612.96910000000003</v>
      </c>
      <c r="N1414" s="27">
        <v>46198</v>
      </c>
      <c r="O1414" s="27">
        <v>19947.16</v>
      </c>
      <c r="P1414" s="51">
        <f t="shared" si="22"/>
        <v>167915.55200000032</v>
      </c>
      <c r="Q1414" s="51">
        <f>ABS(Table_7[[#This Row],[列1]]-Table_7[[#This Row],[Listing Price (USD)]])/Table_7[[#This Row],[Listing Price (USD)]]</f>
        <v>5.6072654088052301E-2</v>
      </c>
      <c r="R1414" s="51">
        <f>(Table_7[[#This Row],[列2]]+Q2381)/2</f>
        <v>2.8036327044026151E-2</v>
      </c>
      <c r="S1414" s="71"/>
    </row>
    <row r="1415" spans="1:19" hidden="1" x14ac:dyDescent="0.45">
      <c r="A1415" s="1" t="s">
        <v>59</v>
      </c>
      <c r="B1415" s="3" t="s">
        <v>67</v>
      </c>
      <c r="C1415" s="19">
        <v>40</v>
      </c>
      <c r="D1415" s="3" t="s">
        <v>461</v>
      </c>
      <c r="E1415" s="2" t="s">
        <v>472</v>
      </c>
      <c r="F1415" s="55">
        <v>169999</v>
      </c>
      <c r="G1415" s="15">
        <v>2018</v>
      </c>
      <c r="H1415" s="46">
        <v>13.776</v>
      </c>
      <c r="I1415" s="45">
        <v>6.7239999999999993</v>
      </c>
      <c r="J1415" s="45">
        <v>8450</v>
      </c>
      <c r="K1415" s="46">
        <v>902.02319999999986</v>
      </c>
      <c r="L1415" s="45">
        <v>200</v>
      </c>
      <c r="M1415" s="27">
        <v>9.6995000000000005</v>
      </c>
      <c r="N1415" s="27">
        <v>16666</v>
      </c>
      <c r="O1415" s="27">
        <v>1943.0922165047868</v>
      </c>
      <c r="P1415" s="51">
        <f t="shared" si="22"/>
        <v>246901.60000000073</v>
      </c>
      <c r="Q1415" s="51">
        <f>ABS(Table_7[[#This Row],[列1]]-Table_7[[#This Row],[Listing Price (USD)]])/Table_7[[#This Row],[Listing Price (USD)]]</f>
        <v>0.45237089629939431</v>
      </c>
      <c r="R1415" s="51">
        <f>(Table_7[[#This Row],[列2]]+Q2382)/2</f>
        <v>0.22618544814969715</v>
      </c>
      <c r="S1415" s="71"/>
    </row>
    <row r="1416" spans="1:19" hidden="1" x14ac:dyDescent="0.45">
      <c r="A1416" s="1" t="s">
        <v>59</v>
      </c>
      <c r="B1416" s="3" t="s">
        <v>67</v>
      </c>
      <c r="C1416" s="19">
        <v>40</v>
      </c>
      <c r="D1416" s="3" t="s">
        <v>461</v>
      </c>
      <c r="E1416" s="2" t="s">
        <v>472</v>
      </c>
      <c r="F1416" s="55">
        <v>129999</v>
      </c>
      <c r="G1416" s="15">
        <v>2018</v>
      </c>
      <c r="H1416" s="46">
        <v>13.776</v>
      </c>
      <c r="I1416" s="45">
        <v>6.7239999999999993</v>
      </c>
      <c r="J1416" s="45">
        <v>8450</v>
      </c>
      <c r="K1416" s="46">
        <v>902.02319999999986</v>
      </c>
      <c r="L1416" s="45">
        <v>200</v>
      </c>
      <c r="M1416" s="27">
        <v>9.6995000000000005</v>
      </c>
      <c r="N1416" s="27">
        <v>16666</v>
      </c>
      <c r="O1416" s="27">
        <v>1943.0922165047868</v>
      </c>
      <c r="P1416" s="51">
        <f t="shared" si="22"/>
        <v>246901.60000000073</v>
      </c>
      <c r="Q1416" s="51">
        <f>ABS(Table_7[[#This Row],[列1]]-Table_7[[#This Row],[Listing Price (USD)]])/Table_7[[#This Row],[Listing Price (USD)]]</f>
        <v>0.89925768659759486</v>
      </c>
      <c r="R1416" s="51">
        <f>(Table_7[[#This Row],[列2]]+Q2383)/2</f>
        <v>0.44962884329879743</v>
      </c>
      <c r="S1416" s="71"/>
    </row>
    <row r="1417" spans="1:19" hidden="1" x14ac:dyDescent="0.45">
      <c r="A1417" s="1" t="s">
        <v>59</v>
      </c>
      <c r="B1417" s="3" t="s">
        <v>67</v>
      </c>
      <c r="C1417" s="19">
        <v>40</v>
      </c>
      <c r="D1417" s="3" t="s">
        <v>461</v>
      </c>
      <c r="E1417" s="2" t="s">
        <v>346</v>
      </c>
      <c r="F1417" s="55">
        <v>155000</v>
      </c>
      <c r="G1417" s="15">
        <v>2015</v>
      </c>
      <c r="H1417" s="46">
        <v>13.776</v>
      </c>
      <c r="I1417" s="45">
        <v>6.7239999999999993</v>
      </c>
      <c r="J1417" s="45">
        <v>8450</v>
      </c>
      <c r="K1417" s="46">
        <v>902.02319999999986</v>
      </c>
      <c r="L1417" s="45">
        <v>200</v>
      </c>
      <c r="M1417" s="27">
        <v>96.621481289487306</v>
      </c>
      <c r="N1417" s="27">
        <v>21310.9</v>
      </c>
      <c r="O1417" s="27">
        <v>514.61516577032478</v>
      </c>
      <c r="P1417" s="51">
        <f t="shared" si="22"/>
        <v>216679.42539999931</v>
      </c>
      <c r="Q1417" s="51">
        <f>ABS(Table_7[[#This Row],[列1]]-Table_7[[#This Row],[Listing Price (USD)]])/Table_7[[#This Row],[Listing Price (USD)]]</f>
        <v>0.39793177677418912</v>
      </c>
      <c r="R1417" s="51">
        <f>(Table_7[[#This Row],[列2]]+Q2384)/2</f>
        <v>0.19896588838709456</v>
      </c>
      <c r="S1417" s="71"/>
    </row>
    <row r="1418" spans="1:19" hidden="1" x14ac:dyDescent="0.45">
      <c r="A1418" s="1" t="s">
        <v>59</v>
      </c>
      <c r="B1418" s="3" t="s">
        <v>67</v>
      </c>
      <c r="C1418" s="19">
        <v>40</v>
      </c>
      <c r="D1418" s="3" t="s">
        <v>461</v>
      </c>
      <c r="E1418" s="2" t="s">
        <v>346</v>
      </c>
      <c r="F1418" s="55">
        <v>139000</v>
      </c>
      <c r="G1418" s="15">
        <v>2015</v>
      </c>
      <c r="H1418" s="46">
        <v>13.776</v>
      </c>
      <c r="I1418" s="45">
        <v>6.7239999999999993</v>
      </c>
      <c r="J1418" s="45">
        <v>8450</v>
      </c>
      <c r="K1418" s="46">
        <v>902.02319999999986</v>
      </c>
      <c r="L1418" s="45">
        <v>200</v>
      </c>
      <c r="M1418" s="27">
        <v>96.621481289487306</v>
      </c>
      <c r="N1418" s="27">
        <v>21310.9</v>
      </c>
      <c r="O1418" s="27">
        <v>514.61516577032478</v>
      </c>
      <c r="P1418" s="51">
        <f t="shared" si="22"/>
        <v>216679.42539999931</v>
      </c>
      <c r="Q1418" s="51">
        <f>ABS(Table_7[[#This Row],[列1]]-Table_7[[#This Row],[Listing Price (USD)]])/Table_7[[#This Row],[Listing Price (USD)]]</f>
        <v>0.55884478705035479</v>
      </c>
      <c r="R1418" s="51">
        <f>(Table_7[[#This Row],[列2]]+Q2385)/2</f>
        <v>0.27942239352517739</v>
      </c>
      <c r="S1418" s="71"/>
    </row>
    <row r="1419" spans="1:19" hidden="1" x14ac:dyDescent="0.45">
      <c r="A1419" s="1" t="s">
        <v>59</v>
      </c>
      <c r="B1419" s="3" t="s">
        <v>67</v>
      </c>
      <c r="C1419" s="19">
        <v>40</v>
      </c>
      <c r="D1419" s="3" t="s">
        <v>461</v>
      </c>
      <c r="E1419" s="2" t="s">
        <v>346</v>
      </c>
      <c r="F1419" s="55">
        <v>159000</v>
      </c>
      <c r="G1419" s="15">
        <v>2016</v>
      </c>
      <c r="H1419" s="46">
        <v>13.776</v>
      </c>
      <c r="I1419" s="45">
        <v>6.7239999999999993</v>
      </c>
      <c r="J1419" s="45">
        <v>8450</v>
      </c>
      <c r="K1419" s="46">
        <v>902.02319999999986</v>
      </c>
      <c r="L1419" s="45">
        <v>200</v>
      </c>
      <c r="M1419" s="27">
        <v>96.621481289487306</v>
      </c>
      <c r="N1419" s="27">
        <v>21310.9</v>
      </c>
      <c r="O1419" s="27">
        <v>514.61516577032478</v>
      </c>
      <c r="P1419" s="51">
        <f t="shared" si="22"/>
        <v>229627.12840000092</v>
      </c>
      <c r="Q1419" s="51">
        <f>ABS(Table_7[[#This Row],[列1]]-Table_7[[#This Row],[Listing Price (USD)]])/Table_7[[#This Row],[Listing Price (USD)]]</f>
        <v>0.44419577610063471</v>
      </c>
      <c r="R1419" s="51">
        <f>(Table_7[[#This Row],[列2]]+Q2386)/2</f>
        <v>0.22209788805031735</v>
      </c>
      <c r="S1419" s="71"/>
    </row>
    <row r="1420" spans="1:19" hidden="1" x14ac:dyDescent="0.45">
      <c r="A1420" s="1" t="s">
        <v>59</v>
      </c>
      <c r="B1420" s="3" t="s">
        <v>67</v>
      </c>
      <c r="C1420" s="19">
        <v>40</v>
      </c>
      <c r="D1420" s="3" t="s">
        <v>461</v>
      </c>
      <c r="E1420" s="2" t="s">
        <v>346</v>
      </c>
      <c r="F1420" s="55">
        <v>149000</v>
      </c>
      <c r="G1420" s="15">
        <v>2016</v>
      </c>
      <c r="H1420" s="46">
        <v>13.776</v>
      </c>
      <c r="I1420" s="45">
        <v>6.7239999999999993</v>
      </c>
      <c r="J1420" s="45">
        <v>8450</v>
      </c>
      <c r="K1420" s="46">
        <v>902.02319999999986</v>
      </c>
      <c r="L1420" s="45">
        <v>200</v>
      </c>
      <c r="M1420" s="27">
        <v>96.621481289487306</v>
      </c>
      <c r="N1420" s="27">
        <v>21310.9</v>
      </c>
      <c r="O1420" s="27">
        <v>514.61516577032478</v>
      </c>
      <c r="P1420" s="51">
        <f t="shared" si="22"/>
        <v>229627.12840000092</v>
      </c>
      <c r="Q1420" s="51">
        <f>ABS(Table_7[[#This Row],[列1]]-Table_7[[#This Row],[Listing Price (USD)]])/Table_7[[#This Row],[Listing Price (USD)]]</f>
        <v>0.54112166711410015</v>
      </c>
      <c r="R1420" s="51">
        <f>(Table_7[[#This Row],[列2]]+Q2387)/2</f>
        <v>0.27056083355705007</v>
      </c>
      <c r="S1420" s="71"/>
    </row>
    <row r="1421" spans="1:19" hidden="1" x14ac:dyDescent="0.45">
      <c r="A1421" s="1" t="s">
        <v>59</v>
      </c>
      <c r="B1421" s="3" t="s">
        <v>67</v>
      </c>
      <c r="C1421" s="19">
        <v>40</v>
      </c>
      <c r="D1421" s="3" t="s">
        <v>461</v>
      </c>
      <c r="E1421" s="2" t="s">
        <v>346</v>
      </c>
      <c r="F1421" s="55">
        <v>159995</v>
      </c>
      <c r="G1421" s="15">
        <v>2017</v>
      </c>
      <c r="H1421" s="46">
        <v>13.776</v>
      </c>
      <c r="I1421" s="45">
        <v>6.7239999999999993</v>
      </c>
      <c r="J1421" s="45">
        <v>8450</v>
      </c>
      <c r="K1421" s="46">
        <v>902.02319999999986</v>
      </c>
      <c r="L1421" s="45">
        <v>200</v>
      </c>
      <c r="M1421" s="27">
        <v>96.621481289487306</v>
      </c>
      <c r="N1421" s="27">
        <v>21310.9</v>
      </c>
      <c r="O1421" s="27">
        <v>514.61516577032478</v>
      </c>
      <c r="P1421" s="51">
        <f t="shared" si="22"/>
        <v>242574.8313999988</v>
      </c>
      <c r="Q1421" s="51">
        <f>ABS(Table_7[[#This Row],[列1]]-Table_7[[#This Row],[Listing Price (USD)]])/Table_7[[#This Row],[Listing Price (USD)]]</f>
        <v>0.51614007562735587</v>
      </c>
      <c r="R1421" s="51">
        <f>(Table_7[[#This Row],[列2]]+Q2388)/2</f>
        <v>0.25807003781367793</v>
      </c>
      <c r="S1421" s="71"/>
    </row>
    <row r="1422" spans="1:19" hidden="1" x14ac:dyDescent="0.45">
      <c r="A1422" s="1" t="s">
        <v>59</v>
      </c>
      <c r="B1422" s="3" t="s">
        <v>67</v>
      </c>
      <c r="C1422" s="19">
        <v>40</v>
      </c>
      <c r="D1422" s="3" t="s">
        <v>461</v>
      </c>
      <c r="E1422" s="2" t="s">
        <v>447</v>
      </c>
      <c r="F1422" s="55">
        <v>139000</v>
      </c>
      <c r="G1422" s="15">
        <v>2012</v>
      </c>
      <c r="H1422" s="46">
        <v>13.776</v>
      </c>
      <c r="I1422" s="45">
        <v>6.7239999999999993</v>
      </c>
      <c r="J1422" s="45">
        <v>8450</v>
      </c>
      <c r="K1422" s="46">
        <v>902.02319999999986</v>
      </c>
      <c r="L1422" s="45">
        <v>200</v>
      </c>
      <c r="M1422" s="27">
        <v>96.621481289487278</v>
      </c>
      <c r="N1422" s="27">
        <v>16666</v>
      </c>
      <c r="O1422" s="27">
        <v>521.5798800343282</v>
      </c>
      <c r="P1422" s="51">
        <f t="shared" si="22"/>
        <v>169215.38200000225</v>
      </c>
      <c r="Q1422" s="51">
        <f>ABS(Table_7[[#This Row],[列1]]-Table_7[[#This Row],[Listing Price (USD)]])/Table_7[[#This Row],[Listing Price (USD)]]</f>
        <v>0.21737684892087952</v>
      </c>
      <c r="R1422" s="51">
        <f>(Table_7[[#This Row],[列2]]+Q2389)/2</f>
        <v>0.10868842446043976</v>
      </c>
      <c r="S1422" s="71"/>
    </row>
    <row r="1423" spans="1:19" hidden="1" x14ac:dyDescent="0.45">
      <c r="A1423" s="1" t="s">
        <v>59</v>
      </c>
      <c r="B1423" s="3" t="s">
        <v>67</v>
      </c>
      <c r="C1423" s="19">
        <v>40</v>
      </c>
      <c r="D1423" s="3" t="s">
        <v>461</v>
      </c>
      <c r="E1423" s="2" t="s">
        <v>447</v>
      </c>
      <c r="F1423" s="55">
        <v>253837</v>
      </c>
      <c r="G1423" s="15">
        <v>2016</v>
      </c>
      <c r="H1423" s="46">
        <v>13.776</v>
      </c>
      <c r="I1423" s="45">
        <v>6.7239999999999993</v>
      </c>
      <c r="J1423" s="45">
        <v>8450</v>
      </c>
      <c r="K1423" s="46">
        <v>902.02319999999986</v>
      </c>
      <c r="L1423" s="45">
        <v>200</v>
      </c>
      <c r="M1423" s="27">
        <v>96.621481289487278</v>
      </c>
      <c r="N1423" s="27">
        <v>16666</v>
      </c>
      <c r="O1423" s="27">
        <v>521.5798800343282</v>
      </c>
      <c r="P1423" s="51">
        <f t="shared" si="22"/>
        <v>221006.19400000124</v>
      </c>
      <c r="Q1423" s="51">
        <f>ABS(Table_7[[#This Row],[列1]]-Table_7[[#This Row],[Listing Price (USD)]])/Table_7[[#This Row],[Listing Price (USD)]]</f>
        <v>0.12933814219360756</v>
      </c>
      <c r="R1423" s="51">
        <f>(Table_7[[#This Row],[列2]]+Q2390)/2</f>
        <v>6.4669071096803782E-2</v>
      </c>
      <c r="S1423" s="71"/>
    </row>
    <row r="1424" spans="1:19" hidden="1" x14ac:dyDescent="0.45">
      <c r="A1424" s="1" t="s">
        <v>59</v>
      </c>
      <c r="B1424" s="2" t="s">
        <v>67</v>
      </c>
      <c r="C1424" s="19">
        <v>40</v>
      </c>
      <c r="D1424" s="3" t="s">
        <v>460</v>
      </c>
      <c r="E1424" s="2" t="s">
        <v>46</v>
      </c>
      <c r="F1424" s="55">
        <v>132384</v>
      </c>
      <c r="G1424" s="15">
        <v>2013</v>
      </c>
      <c r="H1424" s="46">
        <v>13.776</v>
      </c>
      <c r="I1424" s="45">
        <v>6.7239999999999993</v>
      </c>
      <c r="J1424" s="45">
        <v>8450</v>
      </c>
      <c r="K1424" s="46">
        <v>902.02319999999986</v>
      </c>
      <c r="L1424" s="45">
        <v>200</v>
      </c>
      <c r="M1424" s="27">
        <v>57.472012426685268</v>
      </c>
      <c r="N1424" s="27">
        <v>11544.2</v>
      </c>
      <c r="O1424" s="27">
        <v>7827.84</v>
      </c>
      <c r="P1424" s="51">
        <f t="shared" si="22"/>
        <v>172657.02419999911</v>
      </c>
      <c r="Q1424" s="51">
        <f>ABS(Table_7[[#This Row],[列1]]-Table_7[[#This Row],[Listing Price (USD)]])/Table_7[[#This Row],[Listing Price (USD)]]</f>
        <v>0.30421368292240081</v>
      </c>
      <c r="R1424" s="51">
        <f>(Table_7[[#This Row],[列2]]+Q2391)/2</f>
        <v>0.1521068414612004</v>
      </c>
      <c r="S1424" s="71"/>
    </row>
    <row r="1425" spans="1:19" hidden="1" x14ac:dyDescent="0.45">
      <c r="A1425" s="1" t="s">
        <v>59</v>
      </c>
      <c r="B1425" s="2" t="s">
        <v>67</v>
      </c>
      <c r="C1425" s="19">
        <v>40</v>
      </c>
      <c r="D1425" s="3" t="s">
        <v>460</v>
      </c>
      <c r="E1425" s="2" t="s">
        <v>46</v>
      </c>
      <c r="F1425" s="55">
        <v>205284</v>
      </c>
      <c r="G1425" s="15">
        <v>2015</v>
      </c>
      <c r="H1425" s="46">
        <v>13.776</v>
      </c>
      <c r="I1425" s="45">
        <v>6.7239999999999993</v>
      </c>
      <c r="J1425" s="45">
        <v>8450</v>
      </c>
      <c r="K1425" s="46">
        <v>902.02319999999986</v>
      </c>
      <c r="L1425" s="45">
        <v>200</v>
      </c>
      <c r="M1425" s="27">
        <v>57.472012426685268</v>
      </c>
      <c r="N1425" s="27">
        <v>11544.2</v>
      </c>
      <c r="O1425" s="27">
        <v>7827.84</v>
      </c>
      <c r="P1425" s="51">
        <f t="shared" si="22"/>
        <v>198552.43019999861</v>
      </c>
      <c r="Q1425" s="51">
        <f>ABS(Table_7[[#This Row],[列1]]-Table_7[[#This Row],[Listing Price (USD)]])/Table_7[[#This Row],[Listing Price (USD)]]</f>
        <v>3.2791497632554872E-2</v>
      </c>
      <c r="R1425" s="51">
        <f>(Table_7[[#This Row],[列2]]+Q2392)/2</f>
        <v>1.6395748816277436E-2</v>
      </c>
      <c r="S1425" s="71"/>
    </row>
    <row r="1426" spans="1:19" hidden="1" x14ac:dyDescent="0.45">
      <c r="A1426" s="1" t="s">
        <v>59</v>
      </c>
      <c r="B1426" s="2" t="s">
        <v>67</v>
      </c>
      <c r="C1426" s="19">
        <v>40</v>
      </c>
      <c r="D1426" s="3" t="s">
        <v>460</v>
      </c>
      <c r="E1426" s="2" t="s">
        <v>3</v>
      </c>
      <c r="F1426" s="55">
        <v>145801</v>
      </c>
      <c r="G1426" s="15">
        <v>2012</v>
      </c>
      <c r="H1426" s="46">
        <v>13.776</v>
      </c>
      <c r="I1426" s="45">
        <v>6.7239999999999993</v>
      </c>
      <c r="J1426" s="45">
        <v>8450</v>
      </c>
      <c r="K1426" s="46">
        <v>902.02319999999986</v>
      </c>
      <c r="L1426" s="45">
        <v>200</v>
      </c>
      <c r="M1426" s="27">
        <v>2639.0087016482562</v>
      </c>
      <c r="N1426" s="27">
        <v>30468.7</v>
      </c>
      <c r="O1426" s="27">
        <v>62827.83</v>
      </c>
      <c r="P1426" s="51">
        <f t="shared" si="22"/>
        <v>194833.1932000026</v>
      </c>
      <c r="Q1426" s="51">
        <f>ABS(Table_7[[#This Row],[列1]]-Table_7[[#This Row],[Listing Price (USD)]])/Table_7[[#This Row],[Listing Price (USD)]]</f>
        <v>0.33629531484696673</v>
      </c>
      <c r="R1426" s="51">
        <f>(Table_7[[#This Row],[列2]]+Q2393)/2</f>
        <v>0.16814765742348337</v>
      </c>
      <c r="S1426" s="71"/>
    </row>
    <row r="1427" spans="1:19" hidden="1" x14ac:dyDescent="0.45">
      <c r="A1427" s="1" t="s">
        <v>59</v>
      </c>
      <c r="B1427" s="2" t="s">
        <v>67</v>
      </c>
      <c r="C1427" s="19">
        <v>40</v>
      </c>
      <c r="D1427" s="3" t="s">
        <v>460</v>
      </c>
      <c r="E1427" s="2" t="s">
        <v>15</v>
      </c>
      <c r="F1427" s="55">
        <v>163863</v>
      </c>
      <c r="G1427" s="15">
        <v>2012</v>
      </c>
      <c r="H1427" s="46">
        <v>13.776</v>
      </c>
      <c r="I1427" s="45">
        <v>6.7239999999999993</v>
      </c>
      <c r="J1427" s="45">
        <v>8450</v>
      </c>
      <c r="K1427" s="46">
        <v>902.02319999999986</v>
      </c>
      <c r="L1427" s="45">
        <v>200</v>
      </c>
      <c r="M1427" s="27">
        <v>1276.9626856482525</v>
      </c>
      <c r="N1427" s="27">
        <v>21333.9</v>
      </c>
      <c r="O1427" s="27">
        <v>4753.54</v>
      </c>
      <c r="P1427" s="51">
        <f t="shared" si="22"/>
        <v>177879.00440000294</v>
      </c>
      <c r="Q1427" s="51">
        <f>ABS(Table_7[[#This Row],[列1]]-Table_7[[#This Row],[Listing Price (USD)]])/Table_7[[#This Row],[Listing Price (USD)]]</f>
        <v>8.5534894393505215E-2</v>
      </c>
      <c r="R1427" s="51">
        <f>(Table_7[[#This Row],[列2]]+Q2394)/2</f>
        <v>4.2767447196752607E-2</v>
      </c>
      <c r="S1427" s="71"/>
    </row>
    <row r="1428" spans="1:19" hidden="1" x14ac:dyDescent="0.45">
      <c r="A1428" s="1" t="s">
        <v>59</v>
      </c>
      <c r="B1428" s="2" t="s">
        <v>67</v>
      </c>
      <c r="C1428" s="19">
        <v>40</v>
      </c>
      <c r="D1428" s="3" t="s">
        <v>460</v>
      </c>
      <c r="E1428" s="2" t="s">
        <v>15</v>
      </c>
      <c r="F1428" s="55">
        <v>267233</v>
      </c>
      <c r="G1428" s="15">
        <v>2015</v>
      </c>
      <c r="H1428" s="46">
        <v>13.776</v>
      </c>
      <c r="I1428" s="45">
        <v>6.7239999999999993</v>
      </c>
      <c r="J1428" s="45">
        <v>8450</v>
      </c>
      <c r="K1428" s="46">
        <v>902.02319999999986</v>
      </c>
      <c r="L1428" s="45">
        <v>200</v>
      </c>
      <c r="M1428" s="27">
        <v>1276.9626856482525</v>
      </c>
      <c r="N1428" s="27">
        <v>21333.9</v>
      </c>
      <c r="O1428" s="27">
        <v>4753.54</v>
      </c>
      <c r="P1428" s="51">
        <f t="shared" si="22"/>
        <v>216722.11340000032</v>
      </c>
      <c r="Q1428" s="51">
        <f>ABS(Table_7[[#This Row],[列1]]-Table_7[[#This Row],[Listing Price (USD)]])/Table_7[[#This Row],[Listing Price (USD)]]</f>
        <v>0.18901440540651671</v>
      </c>
      <c r="R1428" s="51">
        <f>(Table_7[[#This Row],[列2]]+Q2395)/2</f>
        <v>9.4507202703258353E-2</v>
      </c>
      <c r="S1428" s="71"/>
    </row>
    <row r="1429" spans="1:19" hidden="1" x14ac:dyDescent="0.45">
      <c r="A1429" s="1" t="s">
        <v>59</v>
      </c>
      <c r="B1429" s="3" t="s">
        <v>67</v>
      </c>
      <c r="C1429" s="19">
        <v>40</v>
      </c>
      <c r="D1429" s="3" t="s">
        <v>459</v>
      </c>
      <c r="E1429" s="2" t="s">
        <v>464</v>
      </c>
      <c r="F1429" s="55">
        <v>219500</v>
      </c>
      <c r="G1429" s="15">
        <v>2013</v>
      </c>
      <c r="H1429" s="46">
        <v>13.776</v>
      </c>
      <c r="I1429" s="45">
        <v>6.7239999999999993</v>
      </c>
      <c r="J1429" s="45">
        <v>8450</v>
      </c>
      <c r="K1429" s="46">
        <v>902.02319999999986</v>
      </c>
      <c r="L1429" s="45">
        <v>200</v>
      </c>
      <c r="M1429" s="27">
        <v>3020.1734000000001</v>
      </c>
      <c r="N1429" s="27">
        <v>46802</v>
      </c>
      <c r="O1429" s="27">
        <v>122950</v>
      </c>
      <c r="P1429" s="51">
        <f t="shared" si="22"/>
        <v>238095.50099999754</v>
      </c>
      <c r="Q1429" s="51">
        <f>ABS(Table_7[[#This Row],[列1]]-Table_7[[#This Row],[Listing Price (USD)]])/Table_7[[#This Row],[Listing Price (USD)]]</f>
        <v>8.4717544419123214E-2</v>
      </c>
      <c r="R1429" s="51">
        <f>(Table_7[[#This Row],[列2]]+Q2396)/2</f>
        <v>4.2358772209561607E-2</v>
      </c>
      <c r="S1429" s="71"/>
    </row>
    <row r="1430" spans="1:19" hidden="1" x14ac:dyDescent="0.45">
      <c r="A1430" s="1" t="s">
        <v>59</v>
      </c>
      <c r="B1430" s="3" t="s">
        <v>67</v>
      </c>
      <c r="C1430" s="19">
        <v>40</v>
      </c>
      <c r="D1430" s="3" t="s">
        <v>459</v>
      </c>
      <c r="E1430" s="2" t="s">
        <v>464</v>
      </c>
      <c r="F1430" s="55">
        <v>244900</v>
      </c>
      <c r="G1430" s="15">
        <v>2015</v>
      </c>
      <c r="H1430" s="46">
        <v>13.776</v>
      </c>
      <c r="I1430" s="45">
        <v>6.7239999999999993</v>
      </c>
      <c r="J1430" s="45">
        <v>8450</v>
      </c>
      <c r="K1430" s="46">
        <v>902.02319999999986</v>
      </c>
      <c r="L1430" s="45">
        <v>200</v>
      </c>
      <c r="M1430" s="27">
        <v>3020.1734000000001</v>
      </c>
      <c r="N1430" s="27">
        <v>46802</v>
      </c>
      <c r="O1430" s="27">
        <v>122950</v>
      </c>
      <c r="P1430" s="51">
        <f t="shared" si="22"/>
        <v>263990.90699999704</v>
      </c>
      <c r="Q1430" s="51">
        <f>ABS(Table_7[[#This Row],[列1]]-Table_7[[#This Row],[Listing Price (USD)]])/Table_7[[#This Row],[Listing Price (USD)]]</f>
        <v>7.7953887300927061E-2</v>
      </c>
      <c r="R1430" s="51">
        <f>(Table_7[[#This Row],[列2]]+Q2397)/2</f>
        <v>3.897694365046353E-2</v>
      </c>
      <c r="S1430" s="71"/>
    </row>
    <row r="1431" spans="1:19" hidden="1" x14ac:dyDescent="0.45">
      <c r="A1431" s="1" t="s">
        <v>59</v>
      </c>
      <c r="B1431" s="3" t="s">
        <v>67</v>
      </c>
      <c r="C1431" s="19">
        <v>40</v>
      </c>
      <c r="D1431" s="3" t="s">
        <v>459</v>
      </c>
      <c r="E1431" s="2" t="s">
        <v>319</v>
      </c>
      <c r="F1431" s="55">
        <v>210000</v>
      </c>
      <c r="G1431" s="15">
        <v>2013</v>
      </c>
      <c r="H1431" s="46">
        <v>13.776</v>
      </c>
      <c r="I1431" s="45">
        <v>6.7239999999999993</v>
      </c>
      <c r="J1431" s="45">
        <v>8450</v>
      </c>
      <c r="K1431" s="46">
        <v>902.02319999999986</v>
      </c>
      <c r="L1431" s="45">
        <v>200</v>
      </c>
      <c r="M1431" s="27">
        <v>1116.7267999999999</v>
      </c>
      <c r="N1431" s="27">
        <v>44269</v>
      </c>
      <c r="O1431" s="27">
        <v>61343.7</v>
      </c>
      <c r="P1431" s="51">
        <f t="shared" si="22"/>
        <v>233394.25299999787</v>
      </c>
      <c r="Q1431" s="51">
        <f>ABS(Table_7[[#This Row],[列1]]-Table_7[[#This Row],[Listing Price (USD)]])/Table_7[[#This Row],[Listing Price (USD)]]</f>
        <v>0.11140120476189463</v>
      </c>
      <c r="R1431" s="51">
        <f>(Table_7[[#This Row],[列2]]+Q2398)/2</f>
        <v>5.5700602380947317E-2</v>
      </c>
      <c r="S1431" s="71"/>
    </row>
    <row r="1432" spans="1:19" hidden="1" x14ac:dyDescent="0.45">
      <c r="A1432" s="1" t="s">
        <v>59</v>
      </c>
      <c r="B1432" s="3" t="s">
        <v>67</v>
      </c>
      <c r="C1432" s="19">
        <v>40</v>
      </c>
      <c r="D1432" s="3" t="s">
        <v>459</v>
      </c>
      <c r="E1432" s="2" t="s">
        <v>479</v>
      </c>
      <c r="F1432" s="55">
        <v>229000</v>
      </c>
      <c r="G1432" s="15">
        <v>2013</v>
      </c>
      <c r="H1432" s="46">
        <v>13.776</v>
      </c>
      <c r="I1432" s="45">
        <v>6.7239999999999993</v>
      </c>
      <c r="J1432" s="45">
        <v>8450</v>
      </c>
      <c r="K1432" s="46">
        <v>902.02319999999986</v>
      </c>
      <c r="L1432" s="45">
        <v>200</v>
      </c>
      <c r="M1432" s="27">
        <v>41.0931</v>
      </c>
      <c r="N1432" s="27">
        <v>43658</v>
      </c>
      <c r="O1432" s="27">
        <v>15144.94</v>
      </c>
      <c r="P1432" s="51">
        <f t="shared" si="22"/>
        <v>232260.23699999898</v>
      </c>
      <c r="Q1432" s="51">
        <f>ABS(Table_7[[#This Row],[列1]]-Table_7[[#This Row],[Listing Price (USD)]])/Table_7[[#This Row],[Listing Price (USD)]]</f>
        <v>1.423684279475535E-2</v>
      </c>
      <c r="R1432" s="51">
        <f>(Table_7[[#This Row],[列2]]+Q2399)/2</f>
        <v>7.1184213973776748E-3</v>
      </c>
      <c r="S1432" s="71"/>
    </row>
    <row r="1433" spans="1:19" hidden="1" x14ac:dyDescent="0.45">
      <c r="A1433" s="1" t="s">
        <v>59</v>
      </c>
      <c r="B1433" s="3" t="s">
        <v>67</v>
      </c>
      <c r="C1433" s="19">
        <v>40</v>
      </c>
      <c r="D1433" s="3" t="s">
        <v>459</v>
      </c>
      <c r="E1433" s="2" t="s">
        <v>479</v>
      </c>
      <c r="F1433" s="55">
        <v>230000</v>
      </c>
      <c r="G1433" s="15">
        <v>2015</v>
      </c>
      <c r="H1433" s="46">
        <v>13.776</v>
      </c>
      <c r="I1433" s="45">
        <v>6.7239999999999993</v>
      </c>
      <c r="J1433" s="45">
        <v>8450</v>
      </c>
      <c r="K1433" s="46">
        <v>902.02319999999986</v>
      </c>
      <c r="L1433" s="45">
        <v>200</v>
      </c>
      <c r="M1433" s="27">
        <v>41.0931</v>
      </c>
      <c r="N1433" s="27">
        <v>43658</v>
      </c>
      <c r="O1433" s="27">
        <v>15144.94</v>
      </c>
      <c r="P1433" s="51">
        <f t="shared" si="22"/>
        <v>258155.64299999847</v>
      </c>
      <c r="Q1433" s="51">
        <f>ABS(Table_7[[#This Row],[列1]]-Table_7[[#This Row],[Listing Price (USD)]])/Table_7[[#This Row],[Listing Price (USD)]]</f>
        <v>0.12241583913042813</v>
      </c>
      <c r="R1433" s="51">
        <f>(Table_7[[#This Row],[列2]]+Q2400)/2</f>
        <v>6.1207919565214063E-2</v>
      </c>
      <c r="S1433" s="71"/>
    </row>
    <row r="1434" spans="1:19" hidden="1" x14ac:dyDescent="0.45">
      <c r="A1434" s="1" t="s">
        <v>59</v>
      </c>
      <c r="B1434" s="3" t="s">
        <v>67</v>
      </c>
      <c r="C1434" s="19">
        <v>40</v>
      </c>
      <c r="D1434" s="3" t="s">
        <v>459</v>
      </c>
      <c r="E1434" s="2" t="s">
        <v>509</v>
      </c>
      <c r="F1434" s="55">
        <v>239900</v>
      </c>
      <c r="G1434" s="15">
        <v>2015</v>
      </c>
      <c r="H1434" s="46">
        <v>13.776</v>
      </c>
      <c r="I1434" s="45">
        <v>6.7239999999999993</v>
      </c>
      <c r="J1434" s="45">
        <v>8450</v>
      </c>
      <c r="K1434" s="46">
        <v>902.02319999999986</v>
      </c>
      <c r="L1434" s="45">
        <v>200</v>
      </c>
      <c r="M1434" s="27">
        <v>620.08590000000004</v>
      </c>
      <c r="N1434" s="27">
        <v>48244</v>
      </c>
      <c r="O1434" s="27">
        <v>19758.259999999998</v>
      </c>
      <c r="P1434" s="51">
        <f t="shared" si="22"/>
        <v>266667.25899999886</v>
      </c>
      <c r="Q1434" s="51">
        <f>ABS(Table_7[[#This Row],[列1]]-Table_7[[#This Row],[Listing Price (USD)]])/Table_7[[#This Row],[Listing Price (USD)]]</f>
        <v>0.11157673614005359</v>
      </c>
      <c r="R1434" s="51">
        <f>(Table_7[[#This Row],[列2]]+Q2401)/2</f>
        <v>5.5788368070026795E-2</v>
      </c>
      <c r="S1434" s="71"/>
    </row>
    <row r="1435" spans="1:19" hidden="1" x14ac:dyDescent="0.45">
      <c r="A1435" s="1" t="s">
        <v>59</v>
      </c>
      <c r="B1435" s="3" t="s">
        <v>67</v>
      </c>
      <c r="C1435" s="19">
        <v>40</v>
      </c>
      <c r="D1435" s="3" t="s">
        <v>459</v>
      </c>
      <c r="E1435" s="2" t="s">
        <v>482</v>
      </c>
      <c r="F1435" s="55">
        <v>199500</v>
      </c>
      <c r="G1435" s="15">
        <v>2012</v>
      </c>
      <c r="H1435" s="46">
        <v>13.776</v>
      </c>
      <c r="I1435" s="45">
        <v>6.7239999999999993</v>
      </c>
      <c r="J1435" s="45">
        <v>8450</v>
      </c>
      <c r="K1435" s="46">
        <v>902.02319999999986</v>
      </c>
      <c r="L1435" s="45">
        <v>200</v>
      </c>
      <c r="M1435" s="27">
        <v>1740.8046999999999</v>
      </c>
      <c r="N1435" s="27">
        <v>47930</v>
      </c>
      <c r="O1435" s="27">
        <v>70426.880000000005</v>
      </c>
      <c r="P1435" s="51">
        <f t="shared" si="22"/>
        <v>227241.36599999963</v>
      </c>
      <c r="Q1435" s="51">
        <f>ABS(Table_7[[#This Row],[列1]]-Table_7[[#This Row],[Listing Price (USD)]])/Table_7[[#This Row],[Listing Price (USD)]]</f>
        <v>0.13905446616541167</v>
      </c>
      <c r="R1435" s="51">
        <f>(Table_7[[#This Row],[列2]]+Q2402)/2</f>
        <v>6.9527233082705836E-2</v>
      </c>
      <c r="S1435" s="71"/>
    </row>
    <row r="1436" spans="1:19" hidden="1" x14ac:dyDescent="0.45">
      <c r="A1436" s="1" t="s">
        <v>59</v>
      </c>
      <c r="B1436" s="3" t="s">
        <v>67</v>
      </c>
      <c r="C1436" s="19">
        <v>40</v>
      </c>
      <c r="D1436" s="3" t="s">
        <v>459</v>
      </c>
      <c r="E1436" s="2" t="s">
        <v>482</v>
      </c>
      <c r="F1436" s="55">
        <v>219000</v>
      </c>
      <c r="G1436" s="15">
        <v>2013</v>
      </c>
      <c r="H1436" s="46">
        <v>13.776</v>
      </c>
      <c r="I1436" s="45">
        <v>6.7239999999999993</v>
      </c>
      <c r="J1436" s="45">
        <v>8450</v>
      </c>
      <c r="K1436" s="46">
        <v>902.02319999999986</v>
      </c>
      <c r="L1436" s="45">
        <v>200</v>
      </c>
      <c r="M1436" s="27">
        <v>1740.8046999999999</v>
      </c>
      <c r="N1436" s="27">
        <v>47930</v>
      </c>
      <c r="O1436" s="27">
        <v>70426.880000000005</v>
      </c>
      <c r="P1436" s="51">
        <f t="shared" si="22"/>
        <v>240189.06899999751</v>
      </c>
      <c r="Q1436" s="51">
        <f>ABS(Table_7[[#This Row],[列1]]-Table_7[[#This Row],[Listing Price (USD)]])/Table_7[[#This Row],[Listing Price (USD)]]</f>
        <v>9.6753739726016044E-2</v>
      </c>
      <c r="R1436" s="51">
        <f>(Table_7[[#This Row],[列2]]+Q2403)/2</f>
        <v>4.8376869863008022E-2</v>
      </c>
      <c r="S1436" s="71"/>
    </row>
    <row r="1437" spans="1:19" hidden="1" x14ac:dyDescent="0.45">
      <c r="A1437" s="1" t="s">
        <v>59</v>
      </c>
      <c r="B1437" s="3" t="s">
        <v>67</v>
      </c>
      <c r="C1437" s="19">
        <v>40</v>
      </c>
      <c r="D1437" s="3" t="s">
        <v>459</v>
      </c>
      <c r="E1437" s="2" t="s">
        <v>513</v>
      </c>
      <c r="F1437" s="56">
        <v>174900</v>
      </c>
      <c r="G1437" s="43">
        <v>2014</v>
      </c>
      <c r="H1437" s="45">
        <v>13.776</v>
      </c>
      <c r="I1437" s="45">
        <v>6.7239999999999993</v>
      </c>
      <c r="J1437" s="45">
        <v>8450</v>
      </c>
      <c r="K1437" s="45">
        <v>902.02319999999986</v>
      </c>
      <c r="L1437" s="45">
        <v>200</v>
      </c>
      <c r="M1437" s="27">
        <v>245.3595</v>
      </c>
      <c r="N1437" s="27">
        <v>38355</v>
      </c>
      <c r="O1437" s="27">
        <v>10819.52</v>
      </c>
      <c r="P1437" s="51">
        <f t="shared" si="22"/>
        <v>235365.57199999987</v>
      </c>
      <c r="Q1437" s="51">
        <f>ABS(Table_7[[#This Row],[列1]]-Table_7[[#This Row],[Listing Price (USD)]])/Table_7[[#This Row],[Listing Price (USD)]]</f>
        <v>0.34571510577472769</v>
      </c>
      <c r="R1437" s="51">
        <f>(Table_7[[#This Row],[列2]]+Q2404)/2</f>
        <v>0.17285755288736385</v>
      </c>
      <c r="S1437" s="71"/>
    </row>
    <row r="1438" spans="1:19" hidden="1" x14ac:dyDescent="0.45">
      <c r="A1438" s="1" t="s">
        <v>59</v>
      </c>
      <c r="B1438" s="3" t="s">
        <v>67</v>
      </c>
      <c r="C1438" s="19">
        <v>40</v>
      </c>
      <c r="D1438" s="3" t="s">
        <v>459</v>
      </c>
      <c r="E1438" s="2" t="s">
        <v>515</v>
      </c>
      <c r="F1438" s="56">
        <v>219000</v>
      </c>
      <c r="G1438" s="43">
        <v>2015</v>
      </c>
      <c r="H1438" s="45">
        <v>13.776</v>
      </c>
      <c r="I1438" s="45">
        <v>6.7239999999999993</v>
      </c>
      <c r="J1438" s="45">
        <v>8450</v>
      </c>
      <c r="K1438" s="45">
        <v>902.02319999999986</v>
      </c>
      <c r="L1438" s="45">
        <v>200</v>
      </c>
      <c r="M1438" s="27">
        <v>556.99260000000004</v>
      </c>
      <c r="N1438" s="27">
        <v>42831</v>
      </c>
      <c r="O1438" s="27">
        <v>17471.759999999998</v>
      </c>
      <c r="P1438" s="51">
        <f t="shared" si="22"/>
        <v>256620.73099999799</v>
      </c>
      <c r="Q1438" s="51">
        <f>ABS(Table_7[[#This Row],[列1]]-Table_7[[#This Row],[Listing Price (USD)]])/Table_7[[#This Row],[Listing Price (USD)]]</f>
        <v>0.17178415981734244</v>
      </c>
      <c r="R1438" s="51">
        <f>(Table_7[[#This Row],[列2]]+Q2405)/2</f>
        <v>8.5892079908671218E-2</v>
      </c>
      <c r="S1438" s="71"/>
    </row>
    <row r="1439" spans="1:19" hidden="1" x14ac:dyDescent="0.45">
      <c r="A1439" s="1" t="s">
        <v>59</v>
      </c>
      <c r="B1439" s="3" t="s">
        <v>68</v>
      </c>
      <c r="C1439" s="19">
        <v>40</v>
      </c>
      <c r="D1439" s="3" t="s">
        <v>461</v>
      </c>
      <c r="E1439" s="2" t="s">
        <v>472</v>
      </c>
      <c r="F1439" s="55">
        <v>169999</v>
      </c>
      <c r="G1439" s="15">
        <v>2018</v>
      </c>
      <c r="H1439" s="46">
        <v>13.776</v>
      </c>
      <c r="I1439" s="45">
        <v>7.1831999999999994</v>
      </c>
      <c r="J1439" s="45">
        <v>7836</v>
      </c>
      <c r="K1439" s="46">
        <v>882.64799999999991</v>
      </c>
      <c r="L1439" s="45">
        <v>200</v>
      </c>
      <c r="M1439" s="27">
        <v>9.6995000000000005</v>
      </c>
      <c r="N1439" s="27">
        <v>16666</v>
      </c>
      <c r="O1439" s="27">
        <v>1943.0922165047868</v>
      </c>
      <c r="P1439" s="51">
        <f t="shared" si="22"/>
        <v>232939.85400000139</v>
      </c>
      <c r="Q1439" s="51">
        <f>ABS(Table_7[[#This Row],[列1]]-Table_7[[#This Row],[Listing Price (USD)]])/Table_7[[#This Row],[Listing Price (USD)]]</f>
        <v>0.3702424955440996</v>
      </c>
      <c r="R1439" s="51">
        <f>(Table_7[[#This Row],[列2]]+Q2406)/2</f>
        <v>0.1851212477720498</v>
      </c>
      <c r="S1439" s="71"/>
    </row>
    <row r="1440" spans="1:19" hidden="1" x14ac:dyDescent="0.45">
      <c r="A1440" s="1" t="s">
        <v>59</v>
      </c>
      <c r="B1440" s="3" t="s">
        <v>68</v>
      </c>
      <c r="C1440" s="19">
        <v>40</v>
      </c>
      <c r="D1440" s="3" t="s">
        <v>461</v>
      </c>
      <c r="E1440" s="2" t="s">
        <v>472</v>
      </c>
      <c r="F1440" s="55">
        <v>129999</v>
      </c>
      <c r="G1440" s="15">
        <v>2018</v>
      </c>
      <c r="H1440" s="46">
        <v>13.776</v>
      </c>
      <c r="I1440" s="45">
        <v>7.1831999999999994</v>
      </c>
      <c r="J1440" s="45">
        <v>7836</v>
      </c>
      <c r="K1440" s="46">
        <v>882.64799999999991</v>
      </c>
      <c r="L1440" s="45">
        <v>200</v>
      </c>
      <c r="M1440" s="27">
        <v>9.6995000000000005</v>
      </c>
      <c r="N1440" s="27">
        <v>16666</v>
      </c>
      <c r="O1440" s="27">
        <v>1943.0922165047868</v>
      </c>
      <c r="P1440" s="51">
        <f t="shared" si="22"/>
        <v>232939.85400000139</v>
      </c>
      <c r="Q1440" s="51">
        <f>ABS(Table_7[[#This Row],[列1]]-Table_7[[#This Row],[Listing Price (USD)]])/Table_7[[#This Row],[Listing Price (USD)]]</f>
        <v>0.79185881429858218</v>
      </c>
      <c r="R1440" s="51">
        <f>(Table_7[[#This Row],[列2]]+Q2407)/2</f>
        <v>0.39592940714929109</v>
      </c>
      <c r="S1440" s="71"/>
    </row>
    <row r="1441" spans="1:19" hidden="1" x14ac:dyDescent="0.45">
      <c r="A1441" s="1" t="s">
        <v>59</v>
      </c>
      <c r="B1441" s="2" t="s">
        <v>68</v>
      </c>
      <c r="C1441" s="19">
        <v>40</v>
      </c>
      <c r="D1441" s="3" t="s">
        <v>460</v>
      </c>
      <c r="E1441" s="2" t="s">
        <v>3</v>
      </c>
      <c r="F1441" s="55">
        <v>261160</v>
      </c>
      <c r="G1441" s="15">
        <v>2018</v>
      </c>
      <c r="H1441" s="46">
        <v>13.776</v>
      </c>
      <c r="I1441" s="45">
        <v>7.1831999999999994</v>
      </c>
      <c r="J1441" s="45">
        <v>7836</v>
      </c>
      <c r="K1441" s="46">
        <v>882.64799999999991</v>
      </c>
      <c r="L1441" s="45">
        <v>200</v>
      </c>
      <c r="M1441" s="27">
        <v>2639.0087016482562</v>
      </c>
      <c r="N1441" s="27">
        <v>30468.7</v>
      </c>
      <c r="O1441" s="27">
        <v>62827.83</v>
      </c>
      <c r="P1441" s="51">
        <f t="shared" si="22"/>
        <v>258557.66520000173</v>
      </c>
      <c r="Q1441" s="51">
        <f>ABS(Table_7[[#This Row],[列1]]-Table_7[[#This Row],[Listing Price (USD)]])/Table_7[[#This Row],[Listing Price (USD)]]</f>
        <v>9.9645228978337622E-3</v>
      </c>
      <c r="R1441" s="51">
        <f>(Table_7[[#This Row],[列2]]+Q2408)/2</f>
        <v>4.9822614489168811E-3</v>
      </c>
      <c r="S1441" s="71"/>
    </row>
    <row r="1442" spans="1:19" hidden="1" x14ac:dyDescent="0.45">
      <c r="A1442" s="1" t="s">
        <v>59</v>
      </c>
      <c r="B1442" s="2" t="s">
        <v>68</v>
      </c>
      <c r="C1442" s="19">
        <v>40</v>
      </c>
      <c r="D1442" s="3" t="s">
        <v>460</v>
      </c>
      <c r="E1442" s="2" t="s">
        <v>25</v>
      </c>
      <c r="F1442" s="55">
        <v>212543</v>
      </c>
      <c r="G1442" s="15">
        <v>2018</v>
      </c>
      <c r="H1442" s="46">
        <v>13.776</v>
      </c>
      <c r="I1442" s="45">
        <v>7.1831999999999994</v>
      </c>
      <c r="J1442" s="45">
        <v>7836</v>
      </c>
      <c r="K1442" s="46">
        <v>882.64799999999991</v>
      </c>
      <c r="L1442" s="45">
        <v>200</v>
      </c>
      <c r="M1442" s="27">
        <v>188.92599593680674</v>
      </c>
      <c r="N1442" s="27">
        <v>16779.7</v>
      </c>
      <c r="O1442" s="27">
        <v>1073.48</v>
      </c>
      <c r="P1442" s="51">
        <f t="shared" si="22"/>
        <v>233150.88119999989</v>
      </c>
      <c r="Q1442" s="51">
        <f>ABS(Table_7[[#This Row],[列1]]-Table_7[[#This Row],[Listing Price (USD)]])/Table_7[[#This Row],[Listing Price (USD)]]</f>
        <v>9.6958644603679658E-2</v>
      </c>
      <c r="R1442" s="51">
        <f>(Table_7[[#This Row],[列2]]+Q2409)/2</f>
        <v>4.8479322301839829E-2</v>
      </c>
      <c r="S1442" s="71"/>
    </row>
    <row r="1443" spans="1:19" hidden="1" x14ac:dyDescent="0.45">
      <c r="A1443" s="1" t="s">
        <v>59</v>
      </c>
      <c r="B1443" s="3" t="s">
        <v>68</v>
      </c>
      <c r="C1443" s="19">
        <v>40</v>
      </c>
      <c r="D1443" s="3" t="s">
        <v>459</v>
      </c>
      <c r="E1443" s="2" t="s">
        <v>504</v>
      </c>
      <c r="F1443" s="55">
        <v>274000</v>
      </c>
      <c r="G1443" s="15">
        <v>2017</v>
      </c>
      <c r="H1443" s="46">
        <v>13.776</v>
      </c>
      <c r="I1443" s="45">
        <v>7.1831999999999994</v>
      </c>
      <c r="J1443" s="45">
        <v>7836</v>
      </c>
      <c r="K1443" s="46">
        <v>882.64799999999991</v>
      </c>
      <c r="L1443" s="45">
        <v>200</v>
      </c>
      <c r="M1443" s="27">
        <v>232.52780000000001</v>
      </c>
      <c r="N1443" s="27">
        <v>37388</v>
      </c>
      <c r="O1443" s="27">
        <v>10619.72</v>
      </c>
      <c r="P1443" s="51">
        <f t="shared" si="22"/>
        <v>258452.18299999757</v>
      </c>
      <c r="Q1443" s="51">
        <f>ABS(Table_7[[#This Row],[列1]]-Table_7[[#This Row],[Listing Price (USD)]])/Table_7[[#This Row],[Listing Price (USD)]]</f>
        <v>5.6743857664242427E-2</v>
      </c>
      <c r="R1443" s="51">
        <f>(Table_7[[#This Row],[列2]]+Q2410)/2</f>
        <v>2.8371928832121213E-2</v>
      </c>
      <c r="S1443" s="71"/>
    </row>
    <row r="1444" spans="1:19" hidden="1" x14ac:dyDescent="0.45">
      <c r="A1444" s="1" t="s">
        <v>59</v>
      </c>
      <c r="B1444" s="3" t="s">
        <v>311</v>
      </c>
      <c r="C1444" s="19">
        <v>43</v>
      </c>
      <c r="D1444" s="3" t="s">
        <v>459</v>
      </c>
      <c r="E1444" s="2" t="s">
        <v>463</v>
      </c>
      <c r="F1444" s="55">
        <v>139995</v>
      </c>
      <c r="G1444" s="15">
        <v>2005</v>
      </c>
      <c r="H1444" s="46">
        <v>12.9232</v>
      </c>
      <c r="I1444" s="45">
        <v>5.5759999999999996</v>
      </c>
      <c r="J1444" s="45">
        <v>8845</v>
      </c>
      <c r="K1444" s="46">
        <v>860.04359999999997</v>
      </c>
      <c r="L1444" s="45">
        <v>200</v>
      </c>
      <c r="M1444" s="27">
        <v>2762.2330000000002</v>
      </c>
      <c r="N1444" s="27">
        <v>50018</v>
      </c>
      <c r="O1444" s="27">
        <v>8897.94</v>
      </c>
      <c r="P1444" s="51">
        <f t="shared" si="22"/>
        <v>149464.67799999862</v>
      </c>
      <c r="Q1444" s="51">
        <f>ABS(Table_7[[#This Row],[列1]]-Table_7[[#This Row],[Listing Price (USD)]])/Table_7[[#This Row],[Listing Price (USD)]]</f>
        <v>6.7642972963310247E-2</v>
      </c>
      <c r="R1444" s="51">
        <f>(Table_7[[#This Row],[列2]]+Q2411)/2</f>
        <v>3.3821486481655123E-2</v>
      </c>
      <c r="S1444" s="71"/>
    </row>
    <row r="1445" spans="1:19" hidden="1" x14ac:dyDescent="0.45">
      <c r="A1445" s="1" t="s">
        <v>59</v>
      </c>
      <c r="B1445" s="3" t="s">
        <v>311</v>
      </c>
      <c r="C1445" s="19">
        <v>43</v>
      </c>
      <c r="D1445" s="3" t="s">
        <v>459</v>
      </c>
      <c r="E1445" s="2" t="s">
        <v>319</v>
      </c>
      <c r="F1445" s="55">
        <v>138900</v>
      </c>
      <c r="G1445" s="15">
        <v>2007</v>
      </c>
      <c r="H1445" s="46">
        <v>12.9232</v>
      </c>
      <c r="I1445" s="45">
        <v>5.5759999999999996</v>
      </c>
      <c r="J1445" s="45">
        <v>8845</v>
      </c>
      <c r="K1445" s="46">
        <v>860.04359999999997</v>
      </c>
      <c r="L1445" s="45">
        <v>200</v>
      </c>
      <c r="M1445" s="27">
        <v>1116.7267999999999</v>
      </c>
      <c r="N1445" s="27">
        <v>44269</v>
      </c>
      <c r="O1445" s="27">
        <v>61343.7</v>
      </c>
      <c r="P1445" s="51">
        <f t="shared" si="22"/>
        <v>164689.93999999686</v>
      </c>
      <c r="Q1445" s="51">
        <f>ABS(Table_7[[#This Row],[列1]]-Table_7[[#This Row],[Listing Price (USD)]])/Table_7[[#This Row],[Listing Price (USD)]]</f>
        <v>0.18567271418284276</v>
      </c>
      <c r="R1445" s="51">
        <f>(Table_7[[#This Row],[列2]]+Q2412)/2</f>
        <v>9.2836357091421379E-2</v>
      </c>
      <c r="S1445" s="71"/>
    </row>
    <row r="1446" spans="1:19" hidden="1" x14ac:dyDescent="0.45">
      <c r="A1446" s="1" t="s">
        <v>59</v>
      </c>
      <c r="B1446" s="3" t="s">
        <v>311</v>
      </c>
      <c r="C1446" s="19">
        <v>43</v>
      </c>
      <c r="D1446" s="3" t="s">
        <v>459</v>
      </c>
      <c r="E1446" s="2" t="s">
        <v>476</v>
      </c>
      <c r="F1446" s="55">
        <v>145900</v>
      </c>
      <c r="G1446" s="15">
        <v>2006</v>
      </c>
      <c r="H1446" s="46">
        <v>12.9232</v>
      </c>
      <c r="I1446" s="45">
        <v>5.5759999999999996</v>
      </c>
      <c r="J1446" s="45">
        <v>8845</v>
      </c>
      <c r="K1446" s="46">
        <v>860.04359999999997</v>
      </c>
      <c r="L1446" s="45">
        <v>200</v>
      </c>
      <c r="M1446" s="27">
        <v>625.42570000000001</v>
      </c>
      <c r="N1446" s="27">
        <v>38253</v>
      </c>
      <c r="O1446" s="27">
        <v>19305.12</v>
      </c>
      <c r="P1446" s="51">
        <f t="shared" si="22"/>
        <v>140576.54099999665</v>
      </c>
      <c r="Q1446" s="51">
        <f>ABS(Table_7[[#This Row],[列1]]-Table_7[[#This Row],[Listing Price (USD)]])/Table_7[[#This Row],[Listing Price (USD)]]</f>
        <v>3.6487039067877654E-2</v>
      </c>
      <c r="R1446" s="51">
        <f>(Table_7[[#This Row],[列2]]+Q2413)/2</f>
        <v>1.8243519533938827E-2</v>
      </c>
      <c r="S1446" s="71"/>
    </row>
    <row r="1447" spans="1:19" hidden="1" x14ac:dyDescent="0.45">
      <c r="A1447" s="1" t="s">
        <v>59</v>
      </c>
      <c r="B1447" s="3" t="s">
        <v>311</v>
      </c>
      <c r="C1447" s="19">
        <v>43</v>
      </c>
      <c r="D1447" s="3" t="s">
        <v>459</v>
      </c>
      <c r="E1447" s="2" t="s">
        <v>479</v>
      </c>
      <c r="F1447" s="55">
        <v>147900</v>
      </c>
      <c r="G1447" s="15">
        <v>2005</v>
      </c>
      <c r="H1447" s="46">
        <v>12.9232</v>
      </c>
      <c r="I1447" s="45">
        <v>5.5759999999999996</v>
      </c>
      <c r="J1447" s="45">
        <v>8845</v>
      </c>
      <c r="K1447" s="46">
        <v>860.04359999999997</v>
      </c>
      <c r="L1447" s="45">
        <v>200</v>
      </c>
      <c r="M1447" s="27">
        <v>41.0931</v>
      </c>
      <c r="N1447" s="27">
        <v>43658</v>
      </c>
      <c r="O1447" s="27">
        <v>15144.94</v>
      </c>
      <c r="P1447" s="51">
        <f t="shared" si="22"/>
        <v>137660.51799999847</v>
      </c>
      <c r="Q1447" s="51">
        <f>ABS(Table_7[[#This Row],[列1]]-Table_7[[#This Row],[Listing Price (USD)]])/Table_7[[#This Row],[Listing Price (USD)]]</f>
        <v>6.9232467883715565E-2</v>
      </c>
      <c r="R1447" s="51">
        <f>(Table_7[[#This Row],[列2]]+Q2414)/2</f>
        <v>3.4616233941857782E-2</v>
      </c>
      <c r="S1447" s="71"/>
    </row>
    <row r="1448" spans="1:19" hidden="1" x14ac:dyDescent="0.45">
      <c r="A1448" s="1" t="s">
        <v>59</v>
      </c>
      <c r="B1448" s="3" t="s">
        <v>311</v>
      </c>
      <c r="C1448" s="19">
        <v>43</v>
      </c>
      <c r="D1448" s="3" t="s">
        <v>459</v>
      </c>
      <c r="E1448" s="2" t="s">
        <v>482</v>
      </c>
      <c r="F1448" s="55">
        <v>155969</v>
      </c>
      <c r="G1448" s="15">
        <v>2006</v>
      </c>
      <c r="H1448" s="46">
        <v>12.9232</v>
      </c>
      <c r="I1448" s="45">
        <v>5.5759999999999996</v>
      </c>
      <c r="J1448" s="45">
        <v>8845</v>
      </c>
      <c r="K1448" s="46">
        <v>860.04359999999997</v>
      </c>
      <c r="L1448" s="45">
        <v>200</v>
      </c>
      <c r="M1448" s="27">
        <v>1740.8046999999999</v>
      </c>
      <c r="N1448" s="27">
        <v>47930</v>
      </c>
      <c r="O1448" s="27">
        <v>70426.880000000005</v>
      </c>
      <c r="P1448" s="51">
        <f t="shared" si="22"/>
        <v>158537.05299999489</v>
      </c>
      <c r="Q1448" s="51">
        <f>ABS(Table_7[[#This Row],[列1]]-Table_7[[#This Row],[Listing Price (USD)]])/Table_7[[#This Row],[Listing Price (USD)]]</f>
        <v>1.6465150125953825E-2</v>
      </c>
      <c r="R1448" s="51">
        <f>(Table_7[[#This Row],[列2]]+Q2415)/2</f>
        <v>8.2325750629769125E-3</v>
      </c>
      <c r="S1448" s="71"/>
    </row>
    <row r="1449" spans="1:19" hidden="1" x14ac:dyDescent="0.45">
      <c r="A1449" s="1" t="s">
        <v>59</v>
      </c>
      <c r="B1449" s="3" t="s">
        <v>311</v>
      </c>
      <c r="C1449" s="19">
        <v>43</v>
      </c>
      <c r="D1449" s="3" t="s">
        <v>459</v>
      </c>
      <c r="E1449" s="2" t="s">
        <v>482</v>
      </c>
      <c r="F1449" s="55">
        <v>144900</v>
      </c>
      <c r="G1449" s="15">
        <v>2006</v>
      </c>
      <c r="H1449" s="46">
        <v>12.9232</v>
      </c>
      <c r="I1449" s="45">
        <v>5.5759999999999996</v>
      </c>
      <c r="J1449" s="45">
        <v>8845</v>
      </c>
      <c r="K1449" s="46">
        <v>860.04359999999997</v>
      </c>
      <c r="L1449" s="45">
        <v>200</v>
      </c>
      <c r="M1449" s="27">
        <v>1740.8046999999999</v>
      </c>
      <c r="N1449" s="27">
        <v>47930</v>
      </c>
      <c r="O1449" s="27">
        <v>70426.880000000005</v>
      </c>
      <c r="P1449" s="51">
        <f t="shared" si="22"/>
        <v>158537.05299999489</v>
      </c>
      <c r="Q1449" s="51">
        <f>ABS(Table_7[[#This Row],[列1]]-Table_7[[#This Row],[Listing Price (USD)]])/Table_7[[#This Row],[Listing Price (USD)]]</f>
        <v>9.4113547273946802E-2</v>
      </c>
      <c r="R1449" s="51">
        <f>(Table_7[[#This Row],[列2]]+Q2416)/2</f>
        <v>4.7056773636973401E-2</v>
      </c>
      <c r="S1449" s="71"/>
    </row>
    <row r="1450" spans="1:19" hidden="1" x14ac:dyDescent="0.45">
      <c r="A1450" s="1" t="s">
        <v>59</v>
      </c>
      <c r="B1450" s="3" t="s">
        <v>311</v>
      </c>
      <c r="C1450" s="19">
        <v>43</v>
      </c>
      <c r="D1450" s="3" t="s">
        <v>459</v>
      </c>
      <c r="E1450" s="2" t="s">
        <v>482</v>
      </c>
      <c r="F1450" s="55">
        <v>139900</v>
      </c>
      <c r="G1450" s="15">
        <v>2006</v>
      </c>
      <c r="H1450" s="46">
        <v>12.9232</v>
      </c>
      <c r="I1450" s="45">
        <v>5.5759999999999996</v>
      </c>
      <c r="J1450" s="45">
        <v>8845</v>
      </c>
      <c r="K1450" s="46">
        <v>860.04359999999997</v>
      </c>
      <c r="L1450" s="45">
        <v>200</v>
      </c>
      <c r="M1450" s="27">
        <v>1740.8046999999999</v>
      </c>
      <c r="N1450" s="27">
        <v>47930</v>
      </c>
      <c r="O1450" s="27">
        <v>70426.880000000005</v>
      </c>
      <c r="P1450" s="51">
        <f t="shared" si="22"/>
        <v>158537.05299999489</v>
      </c>
      <c r="Q1450" s="51">
        <f>ABS(Table_7[[#This Row],[列1]]-Table_7[[#This Row],[Listing Price (USD)]])/Table_7[[#This Row],[Listing Price (USD)]]</f>
        <v>0.13321696211576048</v>
      </c>
      <c r="R1450" s="51">
        <f>(Table_7[[#This Row],[列2]]+Q2417)/2</f>
        <v>6.6608481057880239E-2</v>
      </c>
      <c r="S1450" s="71"/>
    </row>
    <row r="1451" spans="1:19" hidden="1" x14ac:dyDescent="0.45">
      <c r="A1451" s="1" t="s">
        <v>59</v>
      </c>
      <c r="B1451" s="3" t="s">
        <v>311</v>
      </c>
      <c r="C1451" s="19">
        <v>43</v>
      </c>
      <c r="D1451" s="3" t="s">
        <v>459</v>
      </c>
      <c r="E1451" s="2" t="s">
        <v>485</v>
      </c>
      <c r="F1451" s="56">
        <v>142000</v>
      </c>
      <c r="G1451" s="43">
        <v>2006</v>
      </c>
      <c r="H1451" s="45">
        <v>12.9232</v>
      </c>
      <c r="I1451" s="45">
        <v>5.5759999999999996</v>
      </c>
      <c r="J1451" s="45">
        <v>8845</v>
      </c>
      <c r="K1451" s="45">
        <v>860.04359999999997</v>
      </c>
      <c r="L1451" s="45">
        <v>200</v>
      </c>
      <c r="M1451" s="27">
        <v>60.770600000000002</v>
      </c>
      <c r="N1451" s="27">
        <v>41548</v>
      </c>
      <c r="O1451" s="27">
        <v>2875.28</v>
      </c>
      <c r="P1451" s="51">
        <f t="shared" si="22"/>
        <v>146692.0609999962</v>
      </c>
      <c r="Q1451" s="51">
        <f>ABS(Table_7[[#This Row],[列1]]-Table_7[[#This Row],[Listing Price (USD)]])/Table_7[[#This Row],[Listing Price (USD)]]</f>
        <v>3.3042683098564812E-2</v>
      </c>
      <c r="R1451" s="51">
        <f>(Table_7[[#This Row],[列2]]+Q2418)/2</f>
        <v>1.6521341549282406E-2</v>
      </c>
      <c r="S1451" s="71"/>
    </row>
    <row r="1452" spans="1:19" hidden="1" x14ac:dyDescent="0.45">
      <c r="A1452" s="1" t="s">
        <v>59</v>
      </c>
      <c r="B1452" s="3" t="s">
        <v>311</v>
      </c>
      <c r="C1452" s="19">
        <v>43</v>
      </c>
      <c r="D1452" s="3" t="s">
        <v>459</v>
      </c>
      <c r="E1452" s="2" t="s">
        <v>513</v>
      </c>
      <c r="F1452" s="56">
        <v>155000</v>
      </c>
      <c r="G1452" s="43">
        <v>2006</v>
      </c>
      <c r="H1452" s="45">
        <v>12.9232</v>
      </c>
      <c r="I1452" s="45">
        <v>5.5759999999999996</v>
      </c>
      <c r="J1452" s="45">
        <v>8845</v>
      </c>
      <c r="K1452" s="45">
        <v>860.04359999999997</v>
      </c>
      <c r="L1452" s="45">
        <v>200</v>
      </c>
      <c r="M1452" s="27">
        <v>245.3595</v>
      </c>
      <c r="N1452" s="27">
        <v>38355</v>
      </c>
      <c r="O1452" s="27">
        <v>10819.52</v>
      </c>
      <c r="P1452" s="51">
        <f t="shared" si="22"/>
        <v>140765.85299999564</v>
      </c>
      <c r="Q1452" s="51">
        <f>ABS(Table_7[[#This Row],[列1]]-Table_7[[#This Row],[Listing Price (USD)]])/Table_7[[#This Row],[Listing Price (USD)]]</f>
        <v>9.1833206451641045E-2</v>
      </c>
      <c r="R1452" s="51">
        <f>(Table_7[[#This Row],[列2]]+Q2419)/2</f>
        <v>4.5916603225820522E-2</v>
      </c>
      <c r="S1452" s="71"/>
    </row>
    <row r="1453" spans="1:19" hidden="1" x14ac:dyDescent="0.45">
      <c r="A1453" s="1" t="s">
        <v>59</v>
      </c>
      <c r="B1453" s="3" t="s">
        <v>311</v>
      </c>
      <c r="C1453" s="19">
        <v>43</v>
      </c>
      <c r="D1453" s="3" t="s">
        <v>459</v>
      </c>
      <c r="E1453" s="2" t="s">
        <v>487</v>
      </c>
      <c r="F1453" s="56">
        <v>154900</v>
      </c>
      <c r="G1453" s="43">
        <v>2007</v>
      </c>
      <c r="H1453" s="45">
        <v>12.9232</v>
      </c>
      <c r="I1453" s="45">
        <v>5.5759999999999996</v>
      </c>
      <c r="J1453" s="45">
        <v>8845</v>
      </c>
      <c r="K1453" s="45">
        <v>860.04359999999997</v>
      </c>
      <c r="L1453" s="45">
        <v>200</v>
      </c>
      <c r="M1453" s="27">
        <v>1789.9333999999999</v>
      </c>
      <c r="N1453" s="27">
        <v>40003</v>
      </c>
      <c r="O1453" s="27">
        <v>60296.14</v>
      </c>
      <c r="P1453" s="51">
        <f t="shared" si="22"/>
        <v>156772.24399999826</v>
      </c>
      <c r="Q1453" s="51">
        <f>ABS(Table_7[[#This Row],[列1]]-Table_7[[#This Row],[Listing Price (USD)]])/Table_7[[#This Row],[Listing Price (USD)]]</f>
        <v>1.208679147836191E-2</v>
      </c>
      <c r="R1453" s="51">
        <f>(Table_7[[#This Row],[列2]]+Q2420)/2</f>
        <v>6.0433957391809552E-3</v>
      </c>
      <c r="S1453" s="71"/>
    </row>
    <row r="1454" spans="1:19" hidden="1" x14ac:dyDescent="0.45">
      <c r="A1454" s="1" t="s">
        <v>59</v>
      </c>
      <c r="B1454" s="3" t="s">
        <v>311</v>
      </c>
      <c r="C1454" s="19">
        <v>43</v>
      </c>
      <c r="D1454" s="3" t="s">
        <v>459</v>
      </c>
      <c r="E1454" s="2" t="s">
        <v>515</v>
      </c>
      <c r="F1454" s="56">
        <v>159900</v>
      </c>
      <c r="G1454" s="43">
        <v>2006</v>
      </c>
      <c r="H1454" s="45">
        <v>12.9232</v>
      </c>
      <c r="I1454" s="45">
        <v>5.5759999999999996</v>
      </c>
      <c r="J1454" s="45">
        <v>8845</v>
      </c>
      <c r="K1454" s="45">
        <v>860.04359999999997</v>
      </c>
      <c r="L1454" s="45">
        <v>200</v>
      </c>
      <c r="M1454" s="27">
        <v>556.99260000000004</v>
      </c>
      <c r="N1454" s="27">
        <v>42831</v>
      </c>
      <c r="O1454" s="27">
        <v>17471.759999999998</v>
      </c>
      <c r="P1454" s="51">
        <f t="shared" si="22"/>
        <v>149073.30899999588</v>
      </c>
      <c r="Q1454" s="51">
        <f>ABS(Table_7[[#This Row],[列1]]-Table_7[[#This Row],[Listing Price (USD)]])/Table_7[[#This Row],[Listing Price (USD)]]</f>
        <v>6.7709136960626165E-2</v>
      </c>
      <c r="R1454" s="51">
        <f>(Table_7[[#This Row],[列2]]+Q2421)/2</f>
        <v>3.3854568480313083E-2</v>
      </c>
      <c r="S1454" s="71"/>
    </row>
    <row r="1455" spans="1:19" hidden="1" x14ac:dyDescent="0.45">
      <c r="A1455" s="1" t="s">
        <v>59</v>
      </c>
      <c r="B1455" s="3" t="s">
        <v>311</v>
      </c>
      <c r="C1455" s="19">
        <v>43</v>
      </c>
      <c r="D1455" s="3" t="s">
        <v>459</v>
      </c>
      <c r="E1455" s="2" t="s">
        <v>490</v>
      </c>
      <c r="F1455" s="55">
        <v>174000</v>
      </c>
      <c r="G1455" s="15">
        <v>2008</v>
      </c>
      <c r="H1455" s="46">
        <v>12.9232</v>
      </c>
      <c r="I1455" s="45">
        <v>5.5759999999999996</v>
      </c>
      <c r="J1455" s="45">
        <v>8845</v>
      </c>
      <c r="K1455" s="46">
        <v>860.04359999999997</v>
      </c>
      <c r="L1455" s="45">
        <v>200</v>
      </c>
      <c r="M1455" s="27">
        <v>612.96910000000003</v>
      </c>
      <c r="N1455" s="27">
        <v>46198</v>
      </c>
      <c r="O1455" s="27">
        <v>19947.16</v>
      </c>
      <c r="P1455" s="51">
        <f t="shared" si="22"/>
        <v>181217.86699999793</v>
      </c>
      <c r="Q1455" s="51">
        <f>ABS(Table_7[[#This Row],[列1]]-Table_7[[#This Row],[Listing Price (USD)]])/Table_7[[#This Row],[Listing Price (USD)]]</f>
        <v>4.1481994252861677E-2</v>
      </c>
      <c r="R1455" s="51">
        <f>(Table_7[[#This Row],[列2]]+Q2422)/2</f>
        <v>2.0740997126430839E-2</v>
      </c>
      <c r="S1455" s="71"/>
    </row>
    <row r="1456" spans="1:19" hidden="1" x14ac:dyDescent="0.45">
      <c r="A1456" s="1" t="s">
        <v>59</v>
      </c>
      <c r="B1456" s="3" t="s">
        <v>73</v>
      </c>
      <c r="C1456" s="19">
        <v>43</v>
      </c>
      <c r="D1456" s="3" t="s">
        <v>461</v>
      </c>
      <c r="E1456" s="2" t="s">
        <v>346</v>
      </c>
      <c r="F1456" s="55">
        <v>99000</v>
      </c>
      <c r="G1456" s="15">
        <v>2010</v>
      </c>
      <c r="H1456" s="46">
        <v>13.5136</v>
      </c>
      <c r="I1456" s="45">
        <v>6.56</v>
      </c>
      <c r="J1456" s="45">
        <v>8875</v>
      </c>
      <c r="K1456" s="46">
        <v>888.03</v>
      </c>
      <c r="L1456" s="45">
        <v>200</v>
      </c>
      <c r="M1456" s="27">
        <v>96.621481289487306</v>
      </c>
      <c r="N1456" s="27">
        <v>21310.9</v>
      </c>
      <c r="O1456" s="27">
        <v>514.61516577032478</v>
      </c>
      <c r="P1456" s="51">
        <f t="shared" si="22"/>
        <v>161604.98539999797</v>
      </c>
      <c r="Q1456" s="51">
        <f>ABS(Table_7[[#This Row],[列1]]-Table_7[[#This Row],[Listing Price (USD)]])/Table_7[[#This Row],[Listing Price (USD)]]</f>
        <v>0.63237358989896941</v>
      </c>
      <c r="R1456" s="51">
        <f>(Table_7[[#This Row],[列2]]+Q2423)/2</f>
        <v>0.31618679494948471</v>
      </c>
      <c r="S1456" s="71"/>
    </row>
    <row r="1457" spans="1:19" hidden="1" x14ac:dyDescent="0.45">
      <c r="A1457" s="1" t="s">
        <v>59</v>
      </c>
      <c r="B1457" s="3" t="s">
        <v>73</v>
      </c>
      <c r="C1457" s="19">
        <v>43</v>
      </c>
      <c r="D1457" s="3" t="s">
        <v>461</v>
      </c>
      <c r="E1457" s="2" t="s">
        <v>364</v>
      </c>
      <c r="F1457" s="55">
        <v>129000</v>
      </c>
      <c r="G1457" s="15">
        <v>2010</v>
      </c>
      <c r="H1457" s="46">
        <v>13.5136</v>
      </c>
      <c r="I1457" s="45">
        <v>6.56</v>
      </c>
      <c r="J1457" s="45">
        <v>8875</v>
      </c>
      <c r="K1457" s="46">
        <v>888.03</v>
      </c>
      <c r="L1457" s="45">
        <v>200</v>
      </c>
      <c r="M1457" s="27">
        <v>1.0434148148148099</v>
      </c>
      <c r="N1457" s="27">
        <v>8551.2000000000007</v>
      </c>
      <c r="O1457" s="27">
        <v>2109.5004966750644</v>
      </c>
      <c r="P1457" s="51">
        <f t="shared" si="22"/>
        <v>137922.98219999595</v>
      </c>
      <c r="Q1457" s="51">
        <f>ABS(Table_7[[#This Row],[列1]]-Table_7[[#This Row],[Listing Price (USD)]])/Table_7[[#This Row],[Listing Price (USD)]]</f>
        <v>6.9170404651131417E-2</v>
      </c>
      <c r="R1457" s="51">
        <f>(Table_7[[#This Row],[列2]]+Q2424)/2</f>
        <v>3.4585202325565709E-2</v>
      </c>
      <c r="S1457" s="71"/>
    </row>
    <row r="1458" spans="1:19" hidden="1" x14ac:dyDescent="0.45">
      <c r="A1458" s="1" t="s">
        <v>59</v>
      </c>
      <c r="B1458" s="3" t="s">
        <v>73</v>
      </c>
      <c r="C1458" s="19">
        <v>43</v>
      </c>
      <c r="D1458" s="3" t="s">
        <v>461</v>
      </c>
      <c r="E1458" s="2" t="s">
        <v>477</v>
      </c>
      <c r="F1458" s="55">
        <v>151892</v>
      </c>
      <c r="G1458" s="15">
        <v>2010</v>
      </c>
      <c r="H1458" s="46">
        <v>13.5136</v>
      </c>
      <c r="I1458" s="45">
        <v>6.56</v>
      </c>
      <c r="J1458" s="45">
        <v>8875</v>
      </c>
      <c r="K1458" s="46">
        <v>888.03</v>
      </c>
      <c r="L1458" s="45">
        <v>200</v>
      </c>
      <c r="M1458" s="27">
        <v>77.625486978256092</v>
      </c>
      <c r="N1458" s="27">
        <v>4120</v>
      </c>
      <c r="O1458" s="27">
        <v>3784.4369179564037</v>
      </c>
      <c r="P1458" s="51">
        <f t="shared" si="22"/>
        <v>129698.67499999628</v>
      </c>
      <c r="Q1458" s="51">
        <f>ABS(Table_7[[#This Row],[列1]]-Table_7[[#This Row],[Listing Price (USD)]])/Table_7[[#This Row],[Listing Price (USD)]]</f>
        <v>0.14611253390569431</v>
      </c>
      <c r="R1458" s="51">
        <f>(Table_7[[#This Row],[列2]]+Q2425)/2</f>
        <v>7.3056266952847157E-2</v>
      </c>
      <c r="S1458" s="71"/>
    </row>
    <row r="1459" spans="1:19" hidden="1" x14ac:dyDescent="0.45">
      <c r="A1459" s="1" t="s">
        <v>59</v>
      </c>
      <c r="B1459" s="3" t="s">
        <v>73</v>
      </c>
      <c r="C1459" s="19">
        <v>43</v>
      </c>
      <c r="D1459" s="3" t="s">
        <v>461</v>
      </c>
      <c r="E1459" s="2" t="s">
        <v>477</v>
      </c>
      <c r="F1459" s="55">
        <v>133000</v>
      </c>
      <c r="G1459" s="15">
        <v>2010</v>
      </c>
      <c r="H1459" s="46">
        <v>13.5136</v>
      </c>
      <c r="I1459" s="45">
        <v>6.56</v>
      </c>
      <c r="J1459" s="45">
        <v>8875</v>
      </c>
      <c r="K1459" s="46">
        <v>888.03</v>
      </c>
      <c r="L1459" s="45">
        <v>200</v>
      </c>
      <c r="M1459" s="27">
        <v>77.625486978256092</v>
      </c>
      <c r="N1459" s="27">
        <v>4120</v>
      </c>
      <c r="O1459" s="27">
        <v>3784.4369179564037</v>
      </c>
      <c r="P1459" s="51">
        <f t="shared" si="22"/>
        <v>129698.67499999628</v>
      </c>
      <c r="Q1459" s="51">
        <f>ABS(Table_7[[#This Row],[列1]]-Table_7[[#This Row],[Listing Price (USD)]])/Table_7[[#This Row],[Listing Price (USD)]]</f>
        <v>2.4821992481230994E-2</v>
      </c>
      <c r="R1459" s="51">
        <f>(Table_7[[#This Row],[列2]]+Q2426)/2</f>
        <v>1.2410996240615497E-2</v>
      </c>
      <c r="S1459" s="71"/>
    </row>
    <row r="1460" spans="1:19" hidden="1" x14ac:dyDescent="0.45">
      <c r="A1460" s="1" t="s">
        <v>59</v>
      </c>
      <c r="B1460" s="3" t="s">
        <v>73</v>
      </c>
      <c r="C1460" s="19">
        <v>43</v>
      </c>
      <c r="D1460" s="3" t="s">
        <v>461</v>
      </c>
      <c r="E1460" s="2" t="s">
        <v>489</v>
      </c>
      <c r="F1460" s="55">
        <v>129000</v>
      </c>
      <c r="G1460" s="15">
        <v>2011</v>
      </c>
      <c r="H1460" s="46">
        <v>13.5136</v>
      </c>
      <c r="I1460" s="45">
        <v>6.56</v>
      </c>
      <c r="J1460" s="45">
        <v>8875</v>
      </c>
      <c r="K1460" s="46">
        <v>888.03</v>
      </c>
      <c r="L1460" s="45">
        <v>200</v>
      </c>
      <c r="M1460" s="27">
        <v>4.2039999999999997</v>
      </c>
      <c r="N1460" s="27">
        <v>16666</v>
      </c>
      <c r="O1460" s="27">
        <v>648.10692510432523</v>
      </c>
      <c r="P1460" s="51">
        <f t="shared" si="22"/>
        <v>165931.7539999999</v>
      </c>
      <c r="Q1460" s="51">
        <f>ABS(Table_7[[#This Row],[列1]]-Table_7[[#This Row],[Listing Price (USD)]])/Table_7[[#This Row],[Listing Price (USD)]]</f>
        <v>0.28629266666666586</v>
      </c>
      <c r="R1460" s="51">
        <f>(Table_7[[#This Row],[列2]]+Q2427)/2</f>
        <v>0.14314633333333293</v>
      </c>
      <c r="S1460" s="71"/>
    </row>
    <row r="1461" spans="1:19" hidden="1" x14ac:dyDescent="0.45">
      <c r="A1461" s="1" t="s">
        <v>59</v>
      </c>
      <c r="B1461" s="2" t="s">
        <v>73</v>
      </c>
      <c r="C1461" s="19">
        <v>43</v>
      </c>
      <c r="D1461" s="3" t="s">
        <v>460</v>
      </c>
      <c r="E1461" s="2" t="s">
        <v>46</v>
      </c>
      <c r="F1461" s="55">
        <v>115396</v>
      </c>
      <c r="G1461" s="15">
        <v>2007</v>
      </c>
      <c r="H1461" s="46">
        <v>13.5136</v>
      </c>
      <c r="I1461" s="45">
        <v>6.56</v>
      </c>
      <c r="J1461" s="45">
        <v>8875</v>
      </c>
      <c r="K1461" s="46">
        <v>888.03</v>
      </c>
      <c r="L1461" s="45">
        <v>200</v>
      </c>
      <c r="M1461" s="27">
        <v>57.472012426685268</v>
      </c>
      <c r="N1461" s="27">
        <v>11544.2</v>
      </c>
      <c r="O1461" s="27">
        <v>7827.84</v>
      </c>
      <c r="P1461" s="51">
        <f t="shared" si="22"/>
        <v>104634.8811999999</v>
      </c>
      <c r="Q1461" s="51">
        <f>ABS(Table_7[[#This Row],[列1]]-Table_7[[#This Row],[Listing Price (USD)]])/Table_7[[#This Row],[Listing Price (USD)]]</f>
        <v>9.3253828555583368E-2</v>
      </c>
      <c r="R1461" s="51">
        <f>(Table_7[[#This Row],[列2]]+Q2428)/2</f>
        <v>4.6626914277791684E-2</v>
      </c>
      <c r="S1461" s="71"/>
    </row>
    <row r="1462" spans="1:19" hidden="1" x14ac:dyDescent="0.45">
      <c r="A1462" s="1" t="s">
        <v>59</v>
      </c>
      <c r="B1462" s="2" t="s">
        <v>73</v>
      </c>
      <c r="C1462" s="19">
        <v>43</v>
      </c>
      <c r="D1462" s="3" t="s">
        <v>460</v>
      </c>
      <c r="E1462" s="2" t="s">
        <v>46</v>
      </c>
      <c r="F1462" s="55">
        <v>119024</v>
      </c>
      <c r="G1462" s="15">
        <v>2009</v>
      </c>
      <c r="H1462" s="46">
        <v>13.5136</v>
      </c>
      <c r="I1462" s="45">
        <v>6.56</v>
      </c>
      <c r="J1462" s="45">
        <v>8875</v>
      </c>
      <c r="K1462" s="46">
        <v>888.03</v>
      </c>
      <c r="L1462" s="45">
        <v>200</v>
      </c>
      <c r="M1462" s="27">
        <v>57.472012426685268</v>
      </c>
      <c r="N1462" s="27">
        <v>11544.2</v>
      </c>
      <c r="O1462" s="27">
        <v>7827.84</v>
      </c>
      <c r="P1462" s="51">
        <f t="shared" si="22"/>
        <v>130530.28719999939</v>
      </c>
      <c r="Q1462" s="51">
        <f>ABS(Table_7[[#This Row],[列1]]-Table_7[[#This Row],[Listing Price (USD)]])/Table_7[[#This Row],[Listing Price (USD)]]</f>
        <v>9.6671992203248042E-2</v>
      </c>
      <c r="R1462" s="51">
        <f>(Table_7[[#This Row],[列2]]+Q2429)/2</f>
        <v>4.8335996101624021E-2</v>
      </c>
      <c r="S1462" s="71"/>
    </row>
    <row r="1463" spans="1:19" hidden="1" x14ac:dyDescent="0.45">
      <c r="A1463" s="1" t="s">
        <v>59</v>
      </c>
      <c r="B1463" s="2" t="s">
        <v>73</v>
      </c>
      <c r="C1463" s="19">
        <v>43</v>
      </c>
      <c r="D1463" s="3" t="s">
        <v>460</v>
      </c>
      <c r="E1463" s="2" t="s">
        <v>46</v>
      </c>
      <c r="F1463" s="55">
        <v>110537</v>
      </c>
      <c r="G1463" s="15">
        <v>2009</v>
      </c>
      <c r="H1463" s="46">
        <v>13.5136</v>
      </c>
      <c r="I1463" s="45">
        <v>6.56</v>
      </c>
      <c r="J1463" s="45">
        <v>8875</v>
      </c>
      <c r="K1463" s="46">
        <v>888.03</v>
      </c>
      <c r="L1463" s="45">
        <v>200</v>
      </c>
      <c r="M1463" s="27">
        <v>57.472012426685268</v>
      </c>
      <c r="N1463" s="27">
        <v>11544.2</v>
      </c>
      <c r="O1463" s="27">
        <v>7827.84</v>
      </c>
      <c r="P1463" s="51">
        <f t="shared" si="22"/>
        <v>130530.28719999939</v>
      </c>
      <c r="Q1463" s="51">
        <f>ABS(Table_7[[#This Row],[列1]]-Table_7[[#This Row],[Listing Price (USD)]])/Table_7[[#This Row],[Listing Price (USD)]]</f>
        <v>0.18087416159294531</v>
      </c>
      <c r="R1463" s="51">
        <f>(Table_7[[#This Row],[列2]]+Q2430)/2</f>
        <v>9.0437080796472655E-2</v>
      </c>
      <c r="S1463" s="71"/>
    </row>
    <row r="1464" spans="1:19" hidden="1" x14ac:dyDescent="0.45">
      <c r="A1464" s="1" t="s">
        <v>59</v>
      </c>
      <c r="B1464" s="2" t="s">
        <v>73</v>
      </c>
      <c r="C1464" s="19">
        <v>43</v>
      </c>
      <c r="D1464" s="3" t="s">
        <v>460</v>
      </c>
      <c r="E1464" s="2" t="s">
        <v>46</v>
      </c>
      <c r="F1464" s="55">
        <v>106893</v>
      </c>
      <c r="G1464" s="15">
        <v>2009</v>
      </c>
      <c r="H1464" s="46">
        <v>13.5136</v>
      </c>
      <c r="I1464" s="45">
        <v>6.56</v>
      </c>
      <c r="J1464" s="45">
        <v>8875</v>
      </c>
      <c r="K1464" s="46">
        <v>888.03</v>
      </c>
      <c r="L1464" s="45">
        <v>200</v>
      </c>
      <c r="M1464" s="27">
        <v>57.472012426685268</v>
      </c>
      <c r="N1464" s="27">
        <v>11544.2</v>
      </c>
      <c r="O1464" s="27">
        <v>7827.84</v>
      </c>
      <c r="P1464" s="51">
        <f t="shared" si="22"/>
        <v>130530.28719999939</v>
      </c>
      <c r="Q1464" s="51">
        <f>ABS(Table_7[[#This Row],[列1]]-Table_7[[#This Row],[Listing Price (USD)]])/Table_7[[#This Row],[Listing Price (USD)]]</f>
        <v>0.22113035652474339</v>
      </c>
      <c r="R1464" s="51">
        <f>(Table_7[[#This Row],[列2]]+Q2431)/2</f>
        <v>0.11056517826237169</v>
      </c>
      <c r="S1464" s="71"/>
    </row>
    <row r="1465" spans="1:19" hidden="1" x14ac:dyDescent="0.45">
      <c r="A1465" s="1" t="s">
        <v>59</v>
      </c>
      <c r="B1465" s="2" t="s">
        <v>73</v>
      </c>
      <c r="C1465" s="19">
        <v>43</v>
      </c>
      <c r="D1465" s="3" t="s">
        <v>460</v>
      </c>
      <c r="E1465" s="2" t="s">
        <v>46</v>
      </c>
      <c r="F1465" s="55">
        <v>105679</v>
      </c>
      <c r="G1465" s="15">
        <v>2009</v>
      </c>
      <c r="H1465" s="46">
        <v>13.5136</v>
      </c>
      <c r="I1465" s="45">
        <v>6.56</v>
      </c>
      <c r="J1465" s="45">
        <v>8875</v>
      </c>
      <c r="K1465" s="46">
        <v>888.03</v>
      </c>
      <c r="L1465" s="45">
        <v>200</v>
      </c>
      <c r="M1465" s="27">
        <v>57.472012426685268</v>
      </c>
      <c r="N1465" s="27">
        <v>11544.2</v>
      </c>
      <c r="O1465" s="27">
        <v>7827.84</v>
      </c>
      <c r="P1465" s="51">
        <f t="shared" si="22"/>
        <v>130530.28719999939</v>
      </c>
      <c r="Q1465" s="51">
        <f>ABS(Table_7[[#This Row],[列1]]-Table_7[[#This Row],[Listing Price (USD)]])/Table_7[[#This Row],[Listing Price (USD)]]</f>
        <v>0.23515823578950781</v>
      </c>
      <c r="R1465" s="51">
        <f>(Table_7[[#This Row],[列2]]+Q2432)/2</f>
        <v>0.11757911789475391</v>
      </c>
      <c r="S1465" s="71"/>
    </row>
    <row r="1466" spans="1:19" hidden="1" x14ac:dyDescent="0.45">
      <c r="A1466" s="1" t="s">
        <v>59</v>
      </c>
      <c r="B1466" s="2" t="s">
        <v>73</v>
      </c>
      <c r="C1466" s="19">
        <v>43</v>
      </c>
      <c r="D1466" s="3" t="s">
        <v>460</v>
      </c>
      <c r="E1466" s="2" t="s">
        <v>46</v>
      </c>
      <c r="F1466" s="55">
        <v>115396</v>
      </c>
      <c r="G1466" s="15">
        <v>2010</v>
      </c>
      <c r="H1466" s="46">
        <v>13.5136</v>
      </c>
      <c r="I1466" s="45">
        <v>6.56</v>
      </c>
      <c r="J1466" s="45">
        <v>8875</v>
      </c>
      <c r="K1466" s="46">
        <v>888.03</v>
      </c>
      <c r="L1466" s="45">
        <v>200</v>
      </c>
      <c r="M1466" s="27">
        <v>57.472012426685268</v>
      </c>
      <c r="N1466" s="27">
        <v>11544.2</v>
      </c>
      <c r="O1466" s="27">
        <v>7827.84</v>
      </c>
      <c r="P1466" s="51">
        <f t="shared" si="22"/>
        <v>143477.99019999726</v>
      </c>
      <c r="Q1466" s="51">
        <f>ABS(Table_7[[#This Row],[列1]]-Table_7[[#This Row],[Listing Price (USD)]])/Table_7[[#This Row],[Listing Price (USD)]]</f>
        <v>0.24335323754720498</v>
      </c>
      <c r="R1466" s="51">
        <f>(Table_7[[#This Row],[列2]]+Q2433)/2</f>
        <v>0.12167661877360249</v>
      </c>
      <c r="S1466" s="71"/>
    </row>
    <row r="1467" spans="1:19" hidden="1" x14ac:dyDescent="0.45">
      <c r="A1467" s="1" t="s">
        <v>59</v>
      </c>
      <c r="B1467" s="2" t="s">
        <v>73</v>
      </c>
      <c r="C1467" s="19">
        <v>43</v>
      </c>
      <c r="D1467" s="3" t="s">
        <v>460</v>
      </c>
      <c r="E1467" s="2" t="s">
        <v>46</v>
      </c>
      <c r="F1467" s="55">
        <v>103249</v>
      </c>
      <c r="G1467" s="15">
        <v>2010</v>
      </c>
      <c r="H1467" s="46">
        <v>13.5136</v>
      </c>
      <c r="I1467" s="45">
        <v>6.56</v>
      </c>
      <c r="J1467" s="45">
        <v>8875</v>
      </c>
      <c r="K1467" s="46">
        <v>888.03</v>
      </c>
      <c r="L1467" s="45">
        <v>200</v>
      </c>
      <c r="M1467" s="27">
        <v>57.472012426685268</v>
      </c>
      <c r="N1467" s="27">
        <v>11544.2</v>
      </c>
      <c r="O1467" s="27">
        <v>7827.84</v>
      </c>
      <c r="P1467" s="51">
        <f t="shared" si="22"/>
        <v>143477.99019999726</v>
      </c>
      <c r="Q1467" s="51">
        <f>ABS(Table_7[[#This Row],[列1]]-Table_7[[#This Row],[Listing Price (USD)]])/Table_7[[#This Row],[Listing Price (USD)]]</f>
        <v>0.3896307973926843</v>
      </c>
      <c r="R1467" s="51">
        <f>(Table_7[[#This Row],[列2]]+Q2434)/2</f>
        <v>0.19481539869634215</v>
      </c>
      <c r="S1467" s="71"/>
    </row>
    <row r="1468" spans="1:19" hidden="1" x14ac:dyDescent="0.45">
      <c r="A1468" s="1" t="s">
        <v>59</v>
      </c>
      <c r="B1468" s="2" t="s">
        <v>73</v>
      </c>
      <c r="C1468" s="19">
        <v>43</v>
      </c>
      <c r="D1468" s="3" t="s">
        <v>460</v>
      </c>
      <c r="E1468" s="2" t="s">
        <v>46</v>
      </c>
      <c r="F1468" s="55">
        <v>115396</v>
      </c>
      <c r="G1468" s="15">
        <v>2011</v>
      </c>
      <c r="H1468" s="46">
        <v>13.5136</v>
      </c>
      <c r="I1468" s="45">
        <v>6.56</v>
      </c>
      <c r="J1468" s="45">
        <v>8875</v>
      </c>
      <c r="K1468" s="46">
        <v>888.03</v>
      </c>
      <c r="L1468" s="45">
        <v>200</v>
      </c>
      <c r="M1468" s="27">
        <v>57.472012426685268</v>
      </c>
      <c r="N1468" s="27">
        <v>11544.2</v>
      </c>
      <c r="O1468" s="27">
        <v>7827.84</v>
      </c>
      <c r="P1468" s="51">
        <f t="shared" si="22"/>
        <v>156425.69319999887</v>
      </c>
      <c r="Q1468" s="51">
        <f>ABS(Table_7[[#This Row],[列1]]-Table_7[[#This Row],[Listing Price (USD)]])/Table_7[[#This Row],[Listing Price (USD)]]</f>
        <v>0.35555559291482264</v>
      </c>
      <c r="R1468" s="51">
        <f>(Table_7[[#This Row],[列2]]+Q2435)/2</f>
        <v>0.17777779645741132</v>
      </c>
      <c r="S1468" s="71"/>
    </row>
    <row r="1469" spans="1:19" hidden="1" x14ac:dyDescent="0.45">
      <c r="A1469" s="1" t="s">
        <v>59</v>
      </c>
      <c r="B1469" s="2" t="s">
        <v>73</v>
      </c>
      <c r="C1469" s="19">
        <v>43</v>
      </c>
      <c r="D1469" s="3" t="s">
        <v>460</v>
      </c>
      <c r="E1469" s="2" t="s">
        <v>25</v>
      </c>
      <c r="F1469" s="55">
        <v>133617</v>
      </c>
      <c r="G1469" s="15">
        <v>2008</v>
      </c>
      <c r="H1469" s="46">
        <v>13.5136</v>
      </c>
      <c r="I1469" s="45">
        <v>6.56</v>
      </c>
      <c r="J1469" s="45">
        <v>8875</v>
      </c>
      <c r="K1469" s="46">
        <v>888.03</v>
      </c>
      <c r="L1469" s="45">
        <v>200</v>
      </c>
      <c r="M1469" s="27">
        <v>188.92599593680674</v>
      </c>
      <c r="N1469" s="27">
        <v>16779.7</v>
      </c>
      <c r="O1469" s="27">
        <v>1073.48</v>
      </c>
      <c r="P1469" s="51">
        <f t="shared" si="22"/>
        <v>127299.67219999731</v>
      </c>
      <c r="Q1469" s="51">
        <f>ABS(Table_7[[#This Row],[列1]]-Table_7[[#This Row],[Listing Price (USD)]])/Table_7[[#This Row],[Listing Price (USD)]]</f>
        <v>4.7279371636862758E-2</v>
      </c>
      <c r="R1469" s="51">
        <f>(Table_7[[#This Row],[列2]]+Q2436)/2</f>
        <v>2.3639685818431379E-2</v>
      </c>
      <c r="S1469" s="71"/>
    </row>
    <row r="1470" spans="1:19" hidden="1" x14ac:dyDescent="0.45">
      <c r="A1470" s="1" t="s">
        <v>59</v>
      </c>
      <c r="B1470" s="2" t="s">
        <v>73</v>
      </c>
      <c r="C1470" s="19">
        <v>43</v>
      </c>
      <c r="D1470" s="3" t="s">
        <v>460</v>
      </c>
      <c r="E1470" s="2" t="s">
        <v>25</v>
      </c>
      <c r="F1470" s="55">
        <v>133598</v>
      </c>
      <c r="G1470" s="15">
        <v>2008</v>
      </c>
      <c r="H1470" s="46">
        <v>13.5136</v>
      </c>
      <c r="I1470" s="45">
        <v>6.56</v>
      </c>
      <c r="J1470" s="45">
        <v>8875</v>
      </c>
      <c r="K1470" s="46">
        <v>888.03</v>
      </c>
      <c r="L1470" s="45">
        <v>200</v>
      </c>
      <c r="M1470" s="27">
        <v>188.92599593680674</v>
      </c>
      <c r="N1470" s="27">
        <v>16779.7</v>
      </c>
      <c r="O1470" s="27">
        <v>1073.48</v>
      </c>
      <c r="P1470" s="51">
        <f t="shared" si="22"/>
        <v>127299.67219999731</v>
      </c>
      <c r="Q1470" s="51">
        <f>ABS(Table_7[[#This Row],[列1]]-Table_7[[#This Row],[Listing Price (USD)]])/Table_7[[#This Row],[Listing Price (USD)]]</f>
        <v>4.7143877902383953E-2</v>
      </c>
      <c r="R1470" s="51">
        <f>(Table_7[[#This Row],[列2]]+Q2437)/2</f>
        <v>2.3571938951191976E-2</v>
      </c>
      <c r="S1470" s="71"/>
    </row>
    <row r="1471" spans="1:19" hidden="1" x14ac:dyDescent="0.45">
      <c r="A1471" s="1" t="s">
        <v>59</v>
      </c>
      <c r="B1471" s="2" t="s">
        <v>73</v>
      </c>
      <c r="C1471" s="19">
        <v>43</v>
      </c>
      <c r="D1471" s="3" t="s">
        <v>460</v>
      </c>
      <c r="E1471" s="2" t="s">
        <v>25</v>
      </c>
      <c r="F1471" s="55">
        <v>121457</v>
      </c>
      <c r="G1471" s="15">
        <v>2008</v>
      </c>
      <c r="H1471" s="46">
        <v>13.5136</v>
      </c>
      <c r="I1471" s="45">
        <v>6.56</v>
      </c>
      <c r="J1471" s="45">
        <v>8875</v>
      </c>
      <c r="K1471" s="46">
        <v>888.03</v>
      </c>
      <c r="L1471" s="45">
        <v>200</v>
      </c>
      <c r="M1471" s="27">
        <v>188.92599593680674</v>
      </c>
      <c r="N1471" s="27">
        <v>16779.7</v>
      </c>
      <c r="O1471" s="27">
        <v>1073.48</v>
      </c>
      <c r="P1471" s="51">
        <f t="shared" si="22"/>
        <v>127299.67219999731</v>
      </c>
      <c r="Q1471" s="51">
        <f>ABS(Table_7[[#This Row],[列1]]-Table_7[[#This Row],[Listing Price (USD)]])/Table_7[[#This Row],[Listing Price (USD)]]</f>
        <v>4.8104861802920444E-2</v>
      </c>
      <c r="R1471" s="51">
        <f>(Table_7[[#This Row],[列2]]+Q2438)/2</f>
        <v>2.4052430901460222E-2</v>
      </c>
      <c r="S1471" s="71"/>
    </row>
    <row r="1472" spans="1:19" hidden="1" x14ac:dyDescent="0.45">
      <c r="A1472" s="1" t="s">
        <v>59</v>
      </c>
      <c r="B1472" s="2" t="s">
        <v>73</v>
      </c>
      <c r="C1472" s="19">
        <v>43</v>
      </c>
      <c r="D1472" s="3" t="s">
        <v>460</v>
      </c>
      <c r="E1472" s="2" t="s">
        <v>25</v>
      </c>
      <c r="F1472" s="55">
        <v>95961</v>
      </c>
      <c r="G1472" s="15">
        <v>2008</v>
      </c>
      <c r="H1472" s="46">
        <v>13.5136</v>
      </c>
      <c r="I1472" s="45">
        <v>6.56</v>
      </c>
      <c r="J1472" s="45">
        <v>8875</v>
      </c>
      <c r="K1472" s="46">
        <v>888.03</v>
      </c>
      <c r="L1472" s="45">
        <v>200</v>
      </c>
      <c r="M1472" s="27">
        <v>188.92599593680674</v>
      </c>
      <c r="N1472" s="27">
        <v>16779.7</v>
      </c>
      <c r="O1472" s="27">
        <v>1073.48</v>
      </c>
      <c r="P1472" s="51">
        <f t="shared" si="22"/>
        <v>127299.67219999731</v>
      </c>
      <c r="Q1472" s="51">
        <f>ABS(Table_7[[#This Row],[列1]]-Table_7[[#This Row],[Listing Price (USD)]])/Table_7[[#This Row],[Listing Price (USD)]]</f>
        <v>0.32657717406026726</v>
      </c>
      <c r="R1472" s="51">
        <f>(Table_7[[#This Row],[列2]]+Q2439)/2</f>
        <v>0.16328858703013363</v>
      </c>
      <c r="S1472" s="71"/>
    </row>
    <row r="1473" spans="1:19" hidden="1" x14ac:dyDescent="0.45">
      <c r="A1473" s="1" t="s">
        <v>59</v>
      </c>
      <c r="B1473" s="2" t="s">
        <v>73</v>
      </c>
      <c r="C1473" s="19">
        <v>43</v>
      </c>
      <c r="D1473" s="3" t="s">
        <v>460</v>
      </c>
      <c r="E1473" s="2" t="s">
        <v>25</v>
      </c>
      <c r="F1473" s="55">
        <v>91090</v>
      </c>
      <c r="G1473" s="15">
        <v>2008</v>
      </c>
      <c r="H1473" s="46">
        <v>13.5136</v>
      </c>
      <c r="I1473" s="45">
        <v>6.56</v>
      </c>
      <c r="J1473" s="45">
        <v>8875</v>
      </c>
      <c r="K1473" s="46">
        <v>888.03</v>
      </c>
      <c r="L1473" s="45">
        <v>200</v>
      </c>
      <c r="M1473" s="27">
        <v>188.92599593680674</v>
      </c>
      <c r="N1473" s="27">
        <v>16779.7</v>
      </c>
      <c r="O1473" s="27">
        <v>1073.48</v>
      </c>
      <c r="P1473" s="51">
        <f t="shared" si="22"/>
        <v>127299.67219999731</v>
      </c>
      <c r="Q1473" s="51">
        <f>ABS(Table_7[[#This Row],[列1]]-Table_7[[#This Row],[Listing Price (USD)]])/Table_7[[#This Row],[Listing Price (USD)]]</f>
        <v>0.39751533867600514</v>
      </c>
      <c r="R1473" s="51">
        <f>(Table_7[[#This Row],[列2]]+Q2440)/2</f>
        <v>0.19875766933800257</v>
      </c>
      <c r="S1473" s="71"/>
    </row>
    <row r="1474" spans="1:19" hidden="1" x14ac:dyDescent="0.45">
      <c r="A1474" s="1" t="s">
        <v>59</v>
      </c>
      <c r="B1474" s="2" t="s">
        <v>73</v>
      </c>
      <c r="C1474" s="19">
        <v>43</v>
      </c>
      <c r="D1474" s="3" t="s">
        <v>460</v>
      </c>
      <c r="E1474" s="2" t="s">
        <v>25</v>
      </c>
      <c r="F1474" s="55">
        <v>111752</v>
      </c>
      <c r="G1474" s="15">
        <v>2010</v>
      </c>
      <c r="H1474" s="46">
        <v>13.5136</v>
      </c>
      <c r="I1474" s="45">
        <v>6.56</v>
      </c>
      <c r="J1474" s="45">
        <v>8875</v>
      </c>
      <c r="K1474" s="46">
        <v>888.03</v>
      </c>
      <c r="L1474" s="45">
        <v>200</v>
      </c>
      <c r="M1474" s="27">
        <v>188.92599593680674</v>
      </c>
      <c r="N1474" s="27">
        <v>16779.7</v>
      </c>
      <c r="O1474" s="27">
        <v>1073.48</v>
      </c>
      <c r="P1474" s="51">
        <f t="shared" ref="P1474:P1537" si="23">J1474*22.739+12947.703*G1474+1.856*N1474-26169390+64750.3</f>
        <v>153195.07819999679</v>
      </c>
      <c r="Q1474" s="51">
        <f>ABS(Table_7[[#This Row],[列1]]-Table_7[[#This Row],[Listing Price (USD)]])/Table_7[[#This Row],[Listing Price (USD)]]</f>
        <v>0.37084864879372886</v>
      </c>
      <c r="R1474" s="51">
        <f>(Table_7[[#This Row],[列2]]+Q2441)/2</f>
        <v>0.18542432439686443</v>
      </c>
      <c r="S1474" s="71"/>
    </row>
    <row r="1475" spans="1:19" hidden="1" x14ac:dyDescent="0.45">
      <c r="A1475" s="1" t="s">
        <v>59</v>
      </c>
      <c r="B1475" s="2" t="s">
        <v>73</v>
      </c>
      <c r="C1475" s="19">
        <v>43</v>
      </c>
      <c r="D1475" s="3" t="s">
        <v>460</v>
      </c>
      <c r="E1475" s="2" t="s">
        <v>25</v>
      </c>
      <c r="F1475" s="55">
        <v>115396</v>
      </c>
      <c r="G1475" s="15">
        <v>2011</v>
      </c>
      <c r="H1475" s="46">
        <v>13.5136</v>
      </c>
      <c r="I1475" s="45">
        <v>6.56</v>
      </c>
      <c r="J1475" s="45">
        <v>8875</v>
      </c>
      <c r="K1475" s="46">
        <v>888.03</v>
      </c>
      <c r="L1475" s="45">
        <v>200</v>
      </c>
      <c r="M1475" s="27">
        <v>188.92599593680674</v>
      </c>
      <c r="N1475" s="27">
        <v>16779.7</v>
      </c>
      <c r="O1475" s="27">
        <v>1073.48</v>
      </c>
      <c r="P1475" s="51">
        <f t="shared" si="23"/>
        <v>166142.7811999984</v>
      </c>
      <c r="Q1475" s="51">
        <f>ABS(Table_7[[#This Row],[列1]]-Table_7[[#This Row],[Listing Price (USD)]])/Table_7[[#This Row],[Listing Price (USD)]]</f>
        <v>0.43976204721132794</v>
      </c>
      <c r="R1475" s="51">
        <f>(Table_7[[#This Row],[列2]]+Q2442)/2</f>
        <v>0.21988102360566397</v>
      </c>
      <c r="S1475" s="71"/>
    </row>
    <row r="1476" spans="1:19" hidden="1" x14ac:dyDescent="0.45">
      <c r="A1476" s="1" t="s">
        <v>59</v>
      </c>
      <c r="B1476" s="2" t="s">
        <v>73</v>
      </c>
      <c r="C1476" s="19">
        <v>43</v>
      </c>
      <c r="D1476" s="3" t="s">
        <v>460</v>
      </c>
      <c r="E1476" s="2" t="s">
        <v>35</v>
      </c>
      <c r="F1476" s="55">
        <v>121470</v>
      </c>
      <c r="G1476" s="15">
        <v>2008</v>
      </c>
      <c r="H1476" s="46">
        <v>13.5136</v>
      </c>
      <c r="I1476" s="45">
        <v>6.56</v>
      </c>
      <c r="J1476" s="45">
        <v>8875</v>
      </c>
      <c r="K1476" s="46">
        <v>888.03</v>
      </c>
      <c r="L1476" s="45">
        <v>200</v>
      </c>
      <c r="M1476" s="27">
        <v>1896.7553015181375</v>
      </c>
      <c r="N1476" s="27">
        <v>24592.6</v>
      </c>
      <c r="O1476" s="27">
        <v>42421.33</v>
      </c>
      <c r="P1476" s="51">
        <f t="shared" si="23"/>
        <v>141800.41459999903</v>
      </c>
      <c r="Q1476" s="51">
        <f>ABS(Table_7[[#This Row],[列1]]-Table_7[[#This Row],[Listing Price (USD)]])/Table_7[[#This Row],[Listing Price (USD)]]</f>
        <v>0.16736984111302403</v>
      </c>
      <c r="R1476" s="51">
        <f>(Table_7[[#This Row],[列2]]+Q2443)/2</f>
        <v>8.3684920556512013E-2</v>
      </c>
      <c r="S1476" s="71"/>
    </row>
    <row r="1477" spans="1:19" hidden="1" x14ac:dyDescent="0.45">
      <c r="A1477" s="1" t="s">
        <v>59</v>
      </c>
      <c r="B1477" s="2" t="s">
        <v>73</v>
      </c>
      <c r="C1477" s="19">
        <v>43</v>
      </c>
      <c r="D1477" s="3" t="s">
        <v>460</v>
      </c>
      <c r="E1477" s="2" t="s">
        <v>35</v>
      </c>
      <c r="F1477" s="55">
        <v>115396</v>
      </c>
      <c r="G1477" s="15">
        <v>2008</v>
      </c>
      <c r="H1477" s="46">
        <v>13.5136</v>
      </c>
      <c r="I1477" s="45">
        <v>6.56</v>
      </c>
      <c r="J1477" s="45">
        <v>8875</v>
      </c>
      <c r="K1477" s="46">
        <v>888.03</v>
      </c>
      <c r="L1477" s="45">
        <v>200</v>
      </c>
      <c r="M1477" s="27">
        <v>1896.7553015181375</v>
      </c>
      <c r="N1477" s="27">
        <v>24592.6</v>
      </c>
      <c r="O1477" s="27">
        <v>42421.33</v>
      </c>
      <c r="P1477" s="51">
        <f t="shared" si="23"/>
        <v>141800.41459999903</v>
      </c>
      <c r="Q1477" s="51">
        <f>ABS(Table_7[[#This Row],[列1]]-Table_7[[#This Row],[Listing Price (USD)]])/Table_7[[#This Row],[Listing Price (USD)]]</f>
        <v>0.2288156833858975</v>
      </c>
      <c r="R1477" s="51">
        <f>(Table_7[[#This Row],[列2]]+Q2444)/2</f>
        <v>0.11440784169294875</v>
      </c>
      <c r="S1477" s="71"/>
    </row>
    <row r="1478" spans="1:19" hidden="1" x14ac:dyDescent="0.45">
      <c r="A1478" s="1" t="s">
        <v>59</v>
      </c>
      <c r="B1478" s="2" t="s">
        <v>73</v>
      </c>
      <c r="C1478" s="19">
        <v>43</v>
      </c>
      <c r="D1478" s="3" t="s">
        <v>460</v>
      </c>
      <c r="E1478" s="2" t="s">
        <v>35</v>
      </c>
      <c r="F1478" s="55">
        <v>133617</v>
      </c>
      <c r="G1478" s="15">
        <v>2010</v>
      </c>
      <c r="H1478" s="46">
        <v>13.5136</v>
      </c>
      <c r="I1478" s="45">
        <v>6.56</v>
      </c>
      <c r="J1478" s="45">
        <v>8875</v>
      </c>
      <c r="K1478" s="46">
        <v>888.03</v>
      </c>
      <c r="L1478" s="45">
        <v>200</v>
      </c>
      <c r="M1478" s="27">
        <v>1896.7553015181375</v>
      </c>
      <c r="N1478" s="27">
        <v>24592.6</v>
      </c>
      <c r="O1478" s="27">
        <v>42421.33</v>
      </c>
      <c r="P1478" s="51">
        <f t="shared" si="23"/>
        <v>167695.82059999852</v>
      </c>
      <c r="Q1478" s="51">
        <f>ABS(Table_7[[#This Row],[列1]]-Table_7[[#This Row],[Listing Price (USD)]])/Table_7[[#This Row],[Listing Price (USD)]]</f>
        <v>0.25504853873383271</v>
      </c>
      <c r="R1478" s="51">
        <f>(Table_7[[#This Row],[列2]]+Q2445)/2</f>
        <v>0.12752426936691635</v>
      </c>
      <c r="S1478" s="71"/>
    </row>
    <row r="1479" spans="1:19" hidden="1" x14ac:dyDescent="0.45">
      <c r="A1479" s="1" t="s">
        <v>59</v>
      </c>
      <c r="B1479" s="2" t="s">
        <v>73</v>
      </c>
      <c r="C1479" s="19">
        <v>43</v>
      </c>
      <c r="D1479" s="3" t="s">
        <v>460</v>
      </c>
      <c r="E1479" s="2" t="s">
        <v>35</v>
      </c>
      <c r="F1479" s="55">
        <v>115396</v>
      </c>
      <c r="G1479" s="15">
        <v>2010</v>
      </c>
      <c r="H1479" s="46">
        <v>13.5136</v>
      </c>
      <c r="I1479" s="45">
        <v>6.56</v>
      </c>
      <c r="J1479" s="45">
        <v>8875</v>
      </c>
      <c r="K1479" s="46">
        <v>888.03</v>
      </c>
      <c r="L1479" s="45">
        <v>200</v>
      </c>
      <c r="M1479" s="27">
        <v>1896.7553015181375</v>
      </c>
      <c r="N1479" s="27">
        <v>24592.6</v>
      </c>
      <c r="O1479" s="27">
        <v>42421.33</v>
      </c>
      <c r="P1479" s="51">
        <f t="shared" si="23"/>
        <v>167695.82059999852</v>
      </c>
      <c r="Q1479" s="51">
        <f>ABS(Table_7[[#This Row],[列1]]-Table_7[[#This Row],[Listing Price (USD)]])/Table_7[[#This Row],[Listing Price (USD)]]</f>
        <v>0.4532203941211006</v>
      </c>
      <c r="R1479" s="51">
        <f>(Table_7[[#This Row],[列2]]+Q2446)/2</f>
        <v>0.2266101970605503</v>
      </c>
      <c r="S1479" s="71"/>
    </row>
    <row r="1480" spans="1:19" hidden="1" x14ac:dyDescent="0.45">
      <c r="A1480" s="1" t="s">
        <v>59</v>
      </c>
      <c r="B1480" s="2" t="s">
        <v>73</v>
      </c>
      <c r="C1480" s="19">
        <v>43</v>
      </c>
      <c r="D1480" s="3" t="s">
        <v>460</v>
      </c>
      <c r="E1480" s="2" t="s">
        <v>15</v>
      </c>
      <c r="F1480" s="55">
        <v>163962</v>
      </c>
      <c r="G1480" s="15">
        <v>2008</v>
      </c>
      <c r="H1480" s="46">
        <v>13.5136</v>
      </c>
      <c r="I1480" s="45">
        <v>6.56</v>
      </c>
      <c r="J1480" s="45">
        <v>8875</v>
      </c>
      <c r="K1480" s="46">
        <v>888.03</v>
      </c>
      <c r="L1480" s="45">
        <v>200</v>
      </c>
      <c r="M1480" s="27">
        <v>1276.9626856482525</v>
      </c>
      <c r="N1480" s="27">
        <v>21333.9</v>
      </c>
      <c r="O1480" s="27">
        <v>4753.54</v>
      </c>
      <c r="P1480" s="51">
        <f t="shared" si="23"/>
        <v>135752.26739999949</v>
      </c>
      <c r="Q1480" s="51">
        <f>ABS(Table_7[[#This Row],[列1]]-Table_7[[#This Row],[Listing Price (USD)]])/Table_7[[#This Row],[Listing Price (USD)]]</f>
        <v>0.17205042997768089</v>
      </c>
      <c r="R1480" s="51">
        <f>(Table_7[[#This Row],[列2]]+Q2447)/2</f>
        <v>8.6025214988840443E-2</v>
      </c>
      <c r="S1480" s="71"/>
    </row>
    <row r="1481" spans="1:19" hidden="1" x14ac:dyDescent="0.45">
      <c r="A1481" s="1" t="s">
        <v>59</v>
      </c>
      <c r="B1481" s="2" t="s">
        <v>73</v>
      </c>
      <c r="C1481" s="19">
        <v>43</v>
      </c>
      <c r="D1481" s="3" t="s">
        <v>460</v>
      </c>
      <c r="E1481" s="2" t="s">
        <v>15</v>
      </c>
      <c r="F1481" s="55">
        <v>144549</v>
      </c>
      <c r="G1481" s="15">
        <v>2008</v>
      </c>
      <c r="H1481" s="46">
        <v>13.5136</v>
      </c>
      <c r="I1481" s="45">
        <v>6.56</v>
      </c>
      <c r="J1481" s="45">
        <v>8875</v>
      </c>
      <c r="K1481" s="46">
        <v>888.03</v>
      </c>
      <c r="L1481" s="45">
        <v>200</v>
      </c>
      <c r="M1481" s="27">
        <v>1276.9626856482525</v>
      </c>
      <c r="N1481" s="27">
        <v>21333.9</v>
      </c>
      <c r="O1481" s="27">
        <v>4753.54</v>
      </c>
      <c r="P1481" s="51">
        <f t="shared" si="23"/>
        <v>135752.26739999949</v>
      </c>
      <c r="Q1481" s="51">
        <f>ABS(Table_7[[#This Row],[列1]]-Table_7[[#This Row],[Listing Price (USD)]])/Table_7[[#This Row],[Listing Price (USD)]]</f>
        <v>6.0856405786276713E-2</v>
      </c>
      <c r="R1481" s="51">
        <f>(Table_7[[#This Row],[列2]]+Q2448)/2</f>
        <v>3.0428202893138356E-2</v>
      </c>
      <c r="S1481" s="71"/>
    </row>
    <row r="1482" spans="1:19" hidden="1" x14ac:dyDescent="0.45">
      <c r="A1482" s="1" t="s">
        <v>59</v>
      </c>
      <c r="B1482" s="2" t="s">
        <v>73</v>
      </c>
      <c r="C1482" s="19">
        <v>43</v>
      </c>
      <c r="D1482" s="3" t="s">
        <v>460</v>
      </c>
      <c r="E1482" s="2" t="s">
        <v>15</v>
      </c>
      <c r="F1482" s="55">
        <v>115380</v>
      </c>
      <c r="G1482" s="15">
        <v>2009</v>
      </c>
      <c r="H1482" s="46">
        <v>13.5136</v>
      </c>
      <c r="I1482" s="45">
        <v>6.56</v>
      </c>
      <c r="J1482" s="45">
        <v>8875</v>
      </c>
      <c r="K1482" s="46">
        <v>888.03</v>
      </c>
      <c r="L1482" s="45">
        <v>200</v>
      </c>
      <c r="M1482" s="27">
        <v>1276.9626856482525</v>
      </c>
      <c r="N1482" s="27">
        <v>21333.9</v>
      </c>
      <c r="O1482" s="27">
        <v>4753.54</v>
      </c>
      <c r="P1482" s="51">
        <f t="shared" si="23"/>
        <v>148699.9704000011</v>
      </c>
      <c r="Q1482" s="51">
        <f>ABS(Table_7[[#This Row],[列1]]-Table_7[[#This Row],[Listing Price (USD)]])/Table_7[[#This Row],[Listing Price (USD)]]</f>
        <v>0.28878462818513689</v>
      </c>
      <c r="R1482" s="51">
        <f>(Table_7[[#This Row],[列2]]+Q2449)/2</f>
        <v>0.14439231409256845</v>
      </c>
      <c r="S1482" s="71"/>
    </row>
    <row r="1483" spans="1:19" hidden="1" x14ac:dyDescent="0.45">
      <c r="A1483" s="1" t="s">
        <v>59</v>
      </c>
      <c r="B1483" s="2" t="s">
        <v>73</v>
      </c>
      <c r="C1483" s="19">
        <v>43</v>
      </c>
      <c r="D1483" s="3" t="s">
        <v>460</v>
      </c>
      <c r="E1483" s="2" t="s">
        <v>76</v>
      </c>
      <c r="F1483" s="55">
        <v>188278</v>
      </c>
      <c r="G1483" s="15">
        <v>2008</v>
      </c>
      <c r="H1483" s="46">
        <v>13.5136</v>
      </c>
      <c r="I1483" s="45">
        <v>6.56</v>
      </c>
      <c r="J1483" s="45">
        <v>8875</v>
      </c>
      <c r="K1483" s="46">
        <v>888.03</v>
      </c>
      <c r="L1483" s="45">
        <v>200</v>
      </c>
      <c r="M1483" s="27">
        <v>720.28936833319051</v>
      </c>
      <c r="N1483" s="27">
        <v>6140.9</v>
      </c>
      <c r="O1483" s="27">
        <v>2659.28</v>
      </c>
      <c r="P1483" s="51">
        <f t="shared" si="23"/>
        <v>107554.05939999894</v>
      </c>
      <c r="Q1483" s="51">
        <f>ABS(Table_7[[#This Row],[列1]]-Table_7[[#This Row],[Listing Price (USD)]])/Table_7[[#This Row],[Listing Price (USD)]]</f>
        <v>0.42874866208479517</v>
      </c>
      <c r="R1483" s="51">
        <f>(Table_7[[#This Row],[列2]]+Q2450)/2</f>
        <v>0.21437433104239759</v>
      </c>
      <c r="S1483" s="71"/>
    </row>
    <row r="1484" spans="1:19" hidden="1" x14ac:dyDescent="0.45">
      <c r="A1484" s="1" t="s">
        <v>59</v>
      </c>
      <c r="B1484" s="2" t="s">
        <v>73</v>
      </c>
      <c r="C1484" s="19">
        <v>43</v>
      </c>
      <c r="D1484" s="3" t="s">
        <v>460</v>
      </c>
      <c r="E1484" s="2" t="s">
        <v>76</v>
      </c>
      <c r="F1484" s="55">
        <v>139690</v>
      </c>
      <c r="G1484" s="15">
        <v>2009</v>
      </c>
      <c r="H1484" s="46">
        <v>13.5136</v>
      </c>
      <c r="I1484" s="45">
        <v>6.56</v>
      </c>
      <c r="J1484" s="45">
        <v>8875</v>
      </c>
      <c r="K1484" s="46">
        <v>888.03</v>
      </c>
      <c r="L1484" s="45">
        <v>200</v>
      </c>
      <c r="M1484" s="27">
        <v>720.28936833319051</v>
      </c>
      <c r="N1484" s="27">
        <v>6140.9</v>
      </c>
      <c r="O1484" s="27">
        <v>2659.28</v>
      </c>
      <c r="P1484" s="51">
        <f t="shared" si="23"/>
        <v>120501.76240000055</v>
      </c>
      <c r="Q1484" s="51">
        <f>ABS(Table_7[[#This Row],[列1]]-Table_7[[#This Row],[Listing Price (USD)]])/Table_7[[#This Row],[Listing Price (USD)]]</f>
        <v>0.1373630009306282</v>
      </c>
      <c r="R1484" s="51">
        <f>(Table_7[[#This Row],[列2]]+Q2451)/2</f>
        <v>6.8681500465314099E-2</v>
      </c>
      <c r="S1484" s="71"/>
    </row>
    <row r="1485" spans="1:19" hidden="1" x14ac:dyDescent="0.45">
      <c r="A1485" s="1" t="s">
        <v>59</v>
      </c>
      <c r="B1485" s="3" t="s">
        <v>73</v>
      </c>
      <c r="C1485" s="19">
        <v>43</v>
      </c>
      <c r="D1485" s="3" t="s">
        <v>459</v>
      </c>
      <c r="E1485" s="2" t="s">
        <v>463</v>
      </c>
      <c r="F1485" s="55">
        <v>189000</v>
      </c>
      <c r="G1485" s="15">
        <v>2010</v>
      </c>
      <c r="H1485" s="46">
        <v>13.5136</v>
      </c>
      <c r="I1485" s="45">
        <v>6.56</v>
      </c>
      <c r="J1485" s="45">
        <v>8875</v>
      </c>
      <c r="K1485" s="46">
        <v>888.03</v>
      </c>
      <c r="L1485" s="45">
        <v>200</v>
      </c>
      <c r="M1485" s="27">
        <v>2762.2330000000002</v>
      </c>
      <c r="N1485" s="27">
        <v>50018</v>
      </c>
      <c r="O1485" s="27">
        <v>8897.94</v>
      </c>
      <c r="P1485" s="51">
        <f t="shared" si="23"/>
        <v>214885.36299999728</v>
      </c>
      <c r="Q1485" s="51">
        <f>ABS(Table_7[[#This Row],[列1]]-Table_7[[#This Row],[Listing Price (USD)]])/Table_7[[#This Row],[Listing Price (USD)]]</f>
        <v>0.13695959259257817</v>
      </c>
      <c r="R1485" s="51">
        <f>(Table_7[[#This Row],[列2]]+Q2452)/2</f>
        <v>6.8479796296289086E-2</v>
      </c>
      <c r="S1485" s="71"/>
    </row>
    <row r="1486" spans="1:19" hidden="1" x14ac:dyDescent="0.45">
      <c r="A1486" s="1" t="s">
        <v>59</v>
      </c>
      <c r="B1486" s="3" t="s">
        <v>73</v>
      </c>
      <c r="C1486" s="19">
        <v>43</v>
      </c>
      <c r="D1486" s="3" t="s">
        <v>459</v>
      </c>
      <c r="E1486" s="2" t="s">
        <v>319</v>
      </c>
      <c r="F1486" s="55">
        <v>110900</v>
      </c>
      <c r="G1486" s="15">
        <v>2009</v>
      </c>
      <c r="H1486" s="46">
        <v>13.5136</v>
      </c>
      <c r="I1486" s="45">
        <v>6.56</v>
      </c>
      <c r="J1486" s="45">
        <v>8875</v>
      </c>
      <c r="K1486" s="46">
        <v>888.03</v>
      </c>
      <c r="L1486" s="45">
        <v>200</v>
      </c>
      <c r="M1486" s="27">
        <v>1116.7267999999999</v>
      </c>
      <c r="N1486" s="27">
        <v>44269</v>
      </c>
      <c r="O1486" s="27">
        <v>61343.7</v>
      </c>
      <c r="P1486" s="51">
        <f t="shared" si="23"/>
        <v>191267.51599999814</v>
      </c>
      <c r="Q1486" s="51">
        <f>ABS(Table_7[[#This Row],[列1]]-Table_7[[#This Row],[Listing Price (USD)]])/Table_7[[#This Row],[Listing Price (USD)]]</f>
        <v>0.72468454463478937</v>
      </c>
      <c r="R1486" s="51">
        <f>(Table_7[[#This Row],[列2]]+Q2453)/2</f>
        <v>0.36234227231739469</v>
      </c>
      <c r="S1486" s="71"/>
    </row>
    <row r="1487" spans="1:19" hidden="1" x14ac:dyDescent="0.45">
      <c r="A1487" s="1" t="s">
        <v>59</v>
      </c>
      <c r="B1487" s="3" t="s">
        <v>73</v>
      </c>
      <c r="C1487" s="19">
        <v>43</v>
      </c>
      <c r="D1487" s="3" t="s">
        <v>459</v>
      </c>
      <c r="E1487" s="2" t="s">
        <v>479</v>
      </c>
      <c r="F1487" s="55">
        <v>144900</v>
      </c>
      <c r="G1487" s="15">
        <v>2005</v>
      </c>
      <c r="H1487" s="46">
        <v>13.5136</v>
      </c>
      <c r="I1487" s="45">
        <v>6.56</v>
      </c>
      <c r="J1487" s="45">
        <v>8875</v>
      </c>
      <c r="K1487" s="46">
        <v>888.03</v>
      </c>
      <c r="L1487" s="45">
        <v>200</v>
      </c>
      <c r="M1487" s="27">
        <v>41.0931</v>
      </c>
      <c r="N1487" s="27">
        <v>43658</v>
      </c>
      <c r="O1487" s="27">
        <v>15144.94</v>
      </c>
      <c r="P1487" s="51">
        <f t="shared" si="23"/>
        <v>138342.68800000026</v>
      </c>
      <c r="Q1487" s="51">
        <f>ABS(Table_7[[#This Row],[列1]]-Table_7[[#This Row],[Listing Price (USD)]])/Table_7[[#This Row],[Listing Price (USD)]]</f>
        <v>4.525405106970147E-2</v>
      </c>
      <c r="R1487" s="51">
        <f>(Table_7[[#This Row],[列2]]+Q2454)/2</f>
        <v>2.2627025534850735E-2</v>
      </c>
      <c r="S1487" s="71"/>
    </row>
    <row r="1488" spans="1:19" hidden="1" x14ac:dyDescent="0.45">
      <c r="A1488" s="1" t="s">
        <v>59</v>
      </c>
      <c r="B1488" s="3" t="s">
        <v>73</v>
      </c>
      <c r="C1488" s="19">
        <v>43</v>
      </c>
      <c r="D1488" s="3" t="s">
        <v>459</v>
      </c>
      <c r="E1488" s="2" t="s">
        <v>507</v>
      </c>
      <c r="F1488" s="55">
        <v>169000</v>
      </c>
      <c r="G1488" s="15">
        <v>2008</v>
      </c>
      <c r="H1488" s="46">
        <v>13.5136</v>
      </c>
      <c r="I1488" s="45">
        <v>6.56</v>
      </c>
      <c r="J1488" s="45">
        <v>8875</v>
      </c>
      <c r="K1488" s="46">
        <v>888.03</v>
      </c>
      <c r="L1488" s="45">
        <v>200</v>
      </c>
      <c r="M1488" s="27">
        <v>115.1234</v>
      </c>
      <c r="N1488" s="27">
        <v>32577</v>
      </c>
      <c r="O1488" s="27">
        <v>5041.4399999999996</v>
      </c>
      <c r="P1488" s="51">
        <f t="shared" si="23"/>
        <v>156619.46099999844</v>
      </c>
      <c r="Q1488" s="51">
        <f>ABS(Table_7[[#This Row],[列1]]-Table_7[[#This Row],[Listing Price (USD)]])/Table_7[[#This Row],[Listing Price (USD)]]</f>
        <v>7.3257627218944146E-2</v>
      </c>
      <c r="R1488" s="51">
        <f>(Table_7[[#This Row],[列2]]+Q2455)/2</f>
        <v>3.6628813609472073E-2</v>
      </c>
      <c r="S1488" s="71"/>
    </row>
    <row r="1489" spans="1:19" hidden="1" x14ac:dyDescent="0.45">
      <c r="A1489" s="1" t="s">
        <v>59</v>
      </c>
      <c r="B1489" s="2" t="s">
        <v>75</v>
      </c>
      <c r="C1489" s="19">
        <v>43</v>
      </c>
      <c r="D1489" s="3" t="s">
        <v>460</v>
      </c>
      <c r="E1489" s="2" t="s">
        <v>25</v>
      </c>
      <c r="F1489" s="55">
        <v>133617</v>
      </c>
      <c r="G1489" s="15">
        <v>2009</v>
      </c>
      <c r="H1489" s="46">
        <v>13.5136</v>
      </c>
      <c r="I1489" s="45">
        <v>6.56</v>
      </c>
      <c r="J1489" s="45">
        <v>8875</v>
      </c>
      <c r="K1489" s="46">
        <v>888.03</v>
      </c>
      <c r="L1489" s="45">
        <v>200</v>
      </c>
      <c r="M1489" s="27">
        <v>188.92599593680674</v>
      </c>
      <c r="N1489" s="27">
        <v>16779.7</v>
      </c>
      <c r="O1489" s="27">
        <v>1073.48</v>
      </c>
      <c r="P1489" s="51">
        <f t="shared" si="23"/>
        <v>140247.3751999989</v>
      </c>
      <c r="Q1489" s="51">
        <f>ABS(Table_7[[#This Row],[列1]]-Table_7[[#This Row],[Listing Price (USD)]])/Table_7[[#This Row],[Listing Price (USD)]]</f>
        <v>4.9622242678692856E-2</v>
      </c>
      <c r="R1489" s="51">
        <f>(Table_7[[#This Row],[列2]]+Q2456)/2</f>
        <v>2.4811121339346428E-2</v>
      </c>
      <c r="S1489" s="71"/>
    </row>
    <row r="1490" spans="1:19" hidden="1" x14ac:dyDescent="0.45">
      <c r="A1490" s="1" t="s">
        <v>59</v>
      </c>
      <c r="B1490" s="2" t="s">
        <v>75</v>
      </c>
      <c r="C1490" s="19">
        <v>43</v>
      </c>
      <c r="D1490" s="3" t="s">
        <v>460</v>
      </c>
      <c r="E1490" s="2" t="s">
        <v>25</v>
      </c>
      <c r="F1490" s="55">
        <v>109323</v>
      </c>
      <c r="G1490" s="15">
        <v>2011</v>
      </c>
      <c r="H1490" s="46">
        <v>13.5136</v>
      </c>
      <c r="I1490" s="45">
        <v>6.56</v>
      </c>
      <c r="J1490" s="45">
        <v>8875</v>
      </c>
      <c r="K1490" s="46">
        <v>888.03</v>
      </c>
      <c r="L1490" s="45">
        <v>200</v>
      </c>
      <c r="M1490" s="27">
        <v>188.92599593680674</v>
      </c>
      <c r="N1490" s="27">
        <v>16779.7</v>
      </c>
      <c r="O1490" s="27">
        <v>1073.48</v>
      </c>
      <c r="P1490" s="51">
        <f t="shared" si="23"/>
        <v>166142.7811999984</v>
      </c>
      <c r="Q1490" s="51">
        <f>ABS(Table_7[[#This Row],[列1]]-Table_7[[#This Row],[Listing Price (USD)]])/Table_7[[#This Row],[Listing Price (USD)]]</f>
        <v>0.51974224271194902</v>
      </c>
      <c r="R1490" s="51">
        <f>(Table_7[[#This Row],[列2]]+Q2457)/2</f>
        <v>0.25987112135597451</v>
      </c>
      <c r="S1490" s="71"/>
    </row>
    <row r="1491" spans="1:19" hidden="1" x14ac:dyDescent="0.45">
      <c r="A1491" s="1" t="s">
        <v>354</v>
      </c>
      <c r="B1491" s="3" t="s">
        <v>80</v>
      </c>
      <c r="C1491" s="19">
        <v>45</v>
      </c>
      <c r="D1491" s="3" t="s">
        <v>461</v>
      </c>
      <c r="E1491" s="2" t="s">
        <v>470</v>
      </c>
      <c r="F1491" s="55">
        <v>275000</v>
      </c>
      <c r="G1491" s="15">
        <v>2015</v>
      </c>
      <c r="H1491" s="46">
        <v>14.76</v>
      </c>
      <c r="I1491" s="45">
        <v>7.0848000000000004</v>
      </c>
      <c r="J1491" s="45">
        <v>9547</v>
      </c>
      <c r="K1491" s="46">
        <v>1075.3235999999999</v>
      </c>
      <c r="L1491" s="45">
        <v>189</v>
      </c>
      <c r="M1491" s="27">
        <v>1.3702814814814799</v>
      </c>
      <c r="N1491" s="27">
        <v>8400.2000000000007</v>
      </c>
      <c r="O1491" s="27">
        <v>2915.9007634038121</v>
      </c>
      <c r="P1491" s="51">
        <f t="shared" si="23"/>
        <v>217661.84919999837</v>
      </c>
      <c r="Q1491" s="51">
        <f>ABS(Table_7[[#This Row],[列1]]-Table_7[[#This Row],[Listing Price (USD)]])/Table_7[[#This Row],[Listing Price (USD)]]</f>
        <v>0.20850236654546048</v>
      </c>
      <c r="R1491" s="51">
        <f>(Table_7[[#This Row],[列2]]+Q2458)/2</f>
        <v>0.10425118327273024</v>
      </c>
      <c r="S1491" s="71"/>
    </row>
    <row r="1492" spans="1:19" hidden="1" x14ac:dyDescent="0.45">
      <c r="A1492" s="1" t="s">
        <v>59</v>
      </c>
      <c r="B1492" s="3" t="s">
        <v>80</v>
      </c>
      <c r="C1492" s="19">
        <v>45</v>
      </c>
      <c r="D1492" s="3" t="s">
        <v>461</v>
      </c>
      <c r="E1492" s="2" t="s">
        <v>346</v>
      </c>
      <c r="F1492" s="55">
        <v>208936</v>
      </c>
      <c r="G1492" s="15">
        <v>2014</v>
      </c>
      <c r="H1492" s="46">
        <v>14.76</v>
      </c>
      <c r="I1492" s="45">
        <v>7.0848000000000004</v>
      </c>
      <c r="J1492" s="45">
        <v>9547</v>
      </c>
      <c r="K1492" s="46">
        <v>1075.3235999999999</v>
      </c>
      <c r="L1492" s="45">
        <v>189</v>
      </c>
      <c r="M1492" s="27">
        <v>96.621481289487306</v>
      </c>
      <c r="N1492" s="27">
        <v>21310.9</v>
      </c>
      <c r="O1492" s="27">
        <v>514.61516577032478</v>
      </c>
      <c r="P1492" s="51">
        <f t="shared" si="23"/>
        <v>228676.40539999976</v>
      </c>
      <c r="Q1492" s="51">
        <f>ABS(Table_7[[#This Row],[列1]]-Table_7[[#This Row],[Listing Price (USD)]])/Table_7[[#This Row],[Listing Price (USD)]]</f>
        <v>9.4480632346746155E-2</v>
      </c>
      <c r="R1492" s="51">
        <f>(Table_7[[#This Row],[列2]]+Q2459)/2</f>
        <v>4.7240316173373077E-2</v>
      </c>
      <c r="S1492" s="71"/>
    </row>
    <row r="1493" spans="1:19" hidden="1" x14ac:dyDescent="0.45">
      <c r="A1493" s="1" t="s">
        <v>59</v>
      </c>
      <c r="B1493" s="3" t="s">
        <v>80</v>
      </c>
      <c r="C1493" s="19">
        <v>45</v>
      </c>
      <c r="D1493" s="3" t="s">
        <v>461</v>
      </c>
      <c r="E1493" s="2" t="s">
        <v>346</v>
      </c>
      <c r="F1493" s="55">
        <v>172000</v>
      </c>
      <c r="G1493" s="15">
        <v>2015</v>
      </c>
      <c r="H1493" s="46">
        <v>14.76</v>
      </c>
      <c r="I1493" s="45">
        <v>7.0848000000000004</v>
      </c>
      <c r="J1493" s="45">
        <v>9547</v>
      </c>
      <c r="K1493" s="46">
        <v>1075.3235999999999</v>
      </c>
      <c r="L1493" s="45">
        <v>189</v>
      </c>
      <c r="M1493" s="27">
        <v>96.621481289487306</v>
      </c>
      <c r="N1493" s="27">
        <v>21310.9</v>
      </c>
      <c r="O1493" s="27">
        <v>514.61516577032478</v>
      </c>
      <c r="P1493" s="51">
        <f t="shared" si="23"/>
        <v>241624.10839999764</v>
      </c>
      <c r="Q1493" s="51">
        <f>ABS(Table_7[[#This Row],[列1]]-Table_7[[#This Row],[Listing Price (USD)]])/Table_7[[#This Row],[Listing Price (USD)]]</f>
        <v>0.40479132790696304</v>
      </c>
      <c r="R1493" s="51">
        <f>(Table_7[[#This Row],[列2]]+Q2460)/2</f>
        <v>0.20239566395348152</v>
      </c>
      <c r="S1493" s="71"/>
    </row>
    <row r="1494" spans="1:19" hidden="1" x14ac:dyDescent="0.45">
      <c r="A1494" s="1" t="s">
        <v>59</v>
      </c>
      <c r="B1494" s="3" t="s">
        <v>80</v>
      </c>
      <c r="C1494" s="19">
        <v>45</v>
      </c>
      <c r="D1494" s="3" t="s">
        <v>461</v>
      </c>
      <c r="E1494" s="2" t="s">
        <v>346</v>
      </c>
      <c r="F1494" s="55">
        <v>199000</v>
      </c>
      <c r="G1494" s="15">
        <v>2016</v>
      </c>
      <c r="H1494" s="46">
        <v>14.76</v>
      </c>
      <c r="I1494" s="45">
        <v>7.0848000000000004</v>
      </c>
      <c r="J1494" s="45">
        <v>9547</v>
      </c>
      <c r="K1494" s="46">
        <v>1075.3235999999999</v>
      </c>
      <c r="L1494" s="45">
        <v>189</v>
      </c>
      <c r="M1494" s="27">
        <v>96.621481289487306</v>
      </c>
      <c r="N1494" s="27">
        <v>21310.9</v>
      </c>
      <c r="O1494" s="27">
        <v>514.61516577032478</v>
      </c>
      <c r="P1494" s="51">
        <f t="shared" si="23"/>
        <v>254571.81139999925</v>
      </c>
      <c r="Q1494" s="51">
        <f>ABS(Table_7[[#This Row],[列1]]-Table_7[[#This Row],[Listing Price (USD)]])/Table_7[[#This Row],[Listing Price (USD)]]</f>
        <v>0.27925533366833794</v>
      </c>
      <c r="R1494" s="51">
        <f>(Table_7[[#This Row],[列2]]+Q2461)/2</f>
        <v>0.13962766683416897</v>
      </c>
      <c r="S1494" s="71"/>
    </row>
    <row r="1495" spans="1:19" hidden="1" x14ac:dyDescent="0.45">
      <c r="A1495" s="1" t="s">
        <v>59</v>
      </c>
      <c r="B1495" s="3" t="s">
        <v>80</v>
      </c>
      <c r="C1495" s="19">
        <v>45</v>
      </c>
      <c r="D1495" s="3" t="s">
        <v>461</v>
      </c>
      <c r="E1495" s="2" t="s">
        <v>346</v>
      </c>
      <c r="F1495" s="55">
        <v>159000</v>
      </c>
      <c r="G1495" s="15">
        <v>2016</v>
      </c>
      <c r="H1495" s="46">
        <v>14.76</v>
      </c>
      <c r="I1495" s="45">
        <v>7.0848000000000004</v>
      </c>
      <c r="J1495" s="45">
        <v>9547</v>
      </c>
      <c r="K1495" s="46">
        <v>1075.3235999999999</v>
      </c>
      <c r="L1495" s="45">
        <v>189</v>
      </c>
      <c r="M1495" s="27">
        <v>96.621481289487306</v>
      </c>
      <c r="N1495" s="27">
        <v>21310.9</v>
      </c>
      <c r="O1495" s="27">
        <v>514.61516577032478</v>
      </c>
      <c r="P1495" s="51">
        <f t="shared" si="23"/>
        <v>254571.81139999925</v>
      </c>
      <c r="Q1495" s="51">
        <f>ABS(Table_7[[#This Row],[列1]]-Table_7[[#This Row],[Listing Price (USD)]])/Table_7[[#This Row],[Listing Price (USD)]]</f>
        <v>0.60108057484276256</v>
      </c>
      <c r="R1495" s="51">
        <f>(Table_7[[#This Row],[列2]]+Q2462)/2</f>
        <v>0.30054028742138128</v>
      </c>
      <c r="S1495" s="71"/>
    </row>
    <row r="1496" spans="1:19" hidden="1" x14ac:dyDescent="0.45">
      <c r="A1496" s="1" t="s">
        <v>354</v>
      </c>
      <c r="B1496" s="3" t="s">
        <v>80</v>
      </c>
      <c r="C1496" s="19">
        <v>45</v>
      </c>
      <c r="D1496" s="3" t="s">
        <v>461</v>
      </c>
      <c r="E1496" s="2" t="s">
        <v>346</v>
      </c>
      <c r="F1496" s="55">
        <v>189000</v>
      </c>
      <c r="G1496" s="15">
        <v>2015</v>
      </c>
      <c r="H1496" s="46">
        <v>14.76</v>
      </c>
      <c r="I1496" s="45">
        <v>7.0848000000000004</v>
      </c>
      <c r="J1496" s="45">
        <v>9547</v>
      </c>
      <c r="K1496" s="46">
        <v>1075.3235999999999</v>
      </c>
      <c r="L1496" s="45">
        <v>189</v>
      </c>
      <c r="M1496" s="27">
        <v>96.621481289487306</v>
      </c>
      <c r="N1496" s="27">
        <v>21310.9</v>
      </c>
      <c r="O1496" s="27">
        <v>514.61516577032478</v>
      </c>
      <c r="P1496" s="51">
        <f t="shared" si="23"/>
        <v>241624.10839999764</v>
      </c>
      <c r="Q1496" s="51">
        <f>ABS(Table_7[[#This Row],[列1]]-Table_7[[#This Row],[Listing Price (USD)]])/Table_7[[#This Row],[Listing Price (USD)]]</f>
        <v>0.2784344359788235</v>
      </c>
      <c r="R1496" s="51">
        <f>(Table_7[[#This Row],[列2]]+Q2463)/2</f>
        <v>0.13921721798941175</v>
      </c>
      <c r="S1496" s="71"/>
    </row>
    <row r="1497" spans="1:19" hidden="1" x14ac:dyDescent="0.45">
      <c r="A1497" s="1" t="s">
        <v>354</v>
      </c>
      <c r="B1497" s="3" t="s">
        <v>80</v>
      </c>
      <c r="C1497" s="19">
        <v>45</v>
      </c>
      <c r="D1497" s="3" t="s">
        <v>461</v>
      </c>
      <c r="E1497" s="2" t="s">
        <v>346</v>
      </c>
      <c r="F1497" s="55">
        <v>169000</v>
      </c>
      <c r="G1497" s="15">
        <v>2015</v>
      </c>
      <c r="H1497" s="46">
        <v>14.76</v>
      </c>
      <c r="I1497" s="45">
        <v>7.0848000000000004</v>
      </c>
      <c r="J1497" s="45">
        <v>9547</v>
      </c>
      <c r="K1497" s="46">
        <v>1075.3235999999999</v>
      </c>
      <c r="L1497" s="45">
        <v>189</v>
      </c>
      <c r="M1497" s="27">
        <v>96.621481289487306</v>
      </c>
      <c r="N1497" s="27">
        <v>21310.9</v>
      </c>
      <c r="O1497" s="27">
        <v>514.61516577032478</v>
      </c>
      <c r="P1497" s="51">
        <f t="shared" si="23"/>
        <v>241624.10839999764</v>
      </c>
      <c r="Q1497" s="51">
        <f>ABS(Table_7[[#This Row],[列1]]-Table_7[[#This Row],[Listing Price (USD)]])/Table_7[[#This Row],[Listing Price (USD)]]</f>
        <v>0.42972845207099197</v>
      </c>
      <c r="R1497" s="51">
        <f>(Table_7[[#This Row],[列2]]+Q2464)/2</f>
        <v>0.21486422603549599</v>
      </c>
      <c r="S1497" s="71"/>
    </row>
    <row r="1498" spans="1:19" hidden="1" x14ac:dyDescent="0.45">
      <c r="A1498" s="1" t="s">
        <v>354</v>
      </c>
      <c r="B1498" s="3" t="s">
        <v>80</v>
      </c>
      <c r="C1498" s="19">
        <v>45</v>
      </c>
      <c r="D1498" s="3" t="s">
        <v>461</v>
      </c>
      <c r="E1498" s="2" t="s">
        <v>346</v>
      </c>
      <c r="F1498" s="55">
        <v>194000</v>
      </c>
      <c r="G1498" s="15">
        <v>2016</v>
      </c>
      <c r="H1498" s="46">
        <v>14.76</v>
      </c>
      <c r="I1498" s="45">
        <v>7.0848000000000004</v>
      </c>
      <c r="J1498" s="45">
        <v>9547</v>
      </c>
      <c r="K1498" s="46">
        <v>1075.3235999999999</v>
      </c>
      <c r="L1498" s="45">
        <v>189</v>
      </c>
      <c r="M1498" s="27">
        <v>96.621481289487306</v>
      </c>
      <c r="N1498" s="27">
        <v>21310.9</v>
      </c>
      <c r="O1498" s="27">
        <v>514.61516577032478</v>
      </c>
      <c r="P1498" s="51">
        <f t="shared" si="23"/>
        <v>254571.81139999925</v>
      </c>
      <c r="Q1498" s="51">
        <f>ABS(Table_7[[#This Row],[列1]]-Table_7[[#This Row],[Listing Price (USD)]])/Table_7[[#This Row],[Listing Price (USD)]]</f>
        <v>0.31222583195875903</v>
      </c>
      <c r="R1498" s="51">
        <f>(Table_7[[#This Row],[列2]]+Q2465)/2</f>
        <v>0.15611291597937951</v>
      </c>
      <c r="S1498" s="71"/>
    </row>
    <row r="1499" spans="1:19" hidden="1" x14ac:dyDescent="0.45">
      <c r="A1499" s="1" t="s">
        <v>354</v>
      </c>
      <c r="B1499" s="3" t="s">
        <v>80</v>
      </c>
      <c r="C1499" s="19">
        <v>45</v>
      </c>
      <c r="D1499" s="3" t="s">
        <v>461</v>
      </c>
      <c r="E1499" s="2" t="s">
        <v>346</v>
      </c>
      <c r="F1499" s="55">
        <v>160000</v>
      </c>
      <c r="G1499" s="15">
        <v>2016</v>
      </c>
      <c r="H1499" s="46">
        <v>14.76</v>
      </c>
      <c r="I1499" s="45">
        <v>7.0848000000000004</v>
      </c>
      <c r="J1499" s="45">
        <v>9547</v>
      </c>
      <c r="K1499" s="46">
        <v>1075.3235999999999</v>
      </c>
      <c r="L1499" s="45">
        <v>189</v>
      </c>
      <c r="M1499" s="27">
        <v>96.621481289487306</v>
      </c>
      <c r="N1499" s="27">
        <v>21310.9</v>
      </c>
      <c r="O1499" s="27">
        <v>514.61516577032478</v>
      </c>
      <c r="P1499" s="51">
        <f t="shared" si="23"/>
        <v>254571.81139999925</v>
      </c>
      <c r="Q1499" s="51">
        <f>ABS(Table_7[[#This Row],[列1]]-Table_7[[#This Row],[Listing Price (USD)]])/Table_7[[#This Row],[Listing Price (USD)]]</f>
        <v>0.5910738212499953</v>
      </c>
      <c r="R1499" s="51">
        <f>(Table_7[[#This Row],[列2]]+Q2466)/2</f>
        <v>0.29553691062499765</v>
      </c>
      <c r="S1499" s="71"/>
    </row>
    <row r="1500" spans="1:19" hidden="1" x14ac:dyDescent="0.45">
      <c r="A1500" s="1" t="s">
        <v>59</v>
      </c>
      <c r="B1500" s="3" t="s">
        <v>80</v>
      </c>
      <c r="C1500" s="19">
        <v>45</v>
      </c>
      <c r="D1500" s="3" t="s">
        <v>461</v>
      </c>
      <c r="E1500" s="2" t="s">
        <v>364</v>
      </c>
      <c r="F1500" s="55">
        <v>165000</v>
      </c>
      <c r="G1500" s="15">
        <v>2012</v>
      </c>
      <c r="H1500" s="46">
        <v>14.76</v>
      </c>
      <c r="I1500" s="45">
        <v>7.0848000000000004</v>
      </c>
      <c r="J1500" s="45">
        <v>9547</v>
      </c>
      <c r="K1500" s="46">
        <v>1075.3235999999999</v>
      </c>
      <c r="L1500" s="45">
        <v>189</v>
      </c>
      <c r="M1500" s="27">
        <v>1.0434148148148099</v>
      </c>
      <c r="N1500" s="27">
        <v>8551.2000000000007</v>
      </c>
      <c r="O1500" s="27">
        <v>2109.5004966750644</v>
      </c>
      <c r="P1500" s="51">
        <f t="shared" si="23"/>
        <v>179098.99619999825</v>
      </c>
      <c r="Q1500" s="51">
        <f>ABS(Table_7[[#This Row],[列1]]-Table_7[[#This Row],[Listing Price (USD)]])/Table_7[[#This Row],[Listing Price (USD)]]</f>
        <v>8.5448461818171201E-2</v>
      </c>
      <c r="R1500" s="51">
        <f>(Table_7[[#This Row],[列2]]+Q2467)/2</f>
        <v>4.27242309090856E-2</v>
      </c>
      <c r="S1500" s="71"/>
    </row>
    <row r="1501" spans="1:19" hidden="1" x14ac:dyDescent="0.45">
      <c r="A1501" s="1" t="s">
        <v>59</v>
      </c>
      <c r="B1501" s="3" t="s">
        <v>80</v>
      </c>
      <c r="C1501" s="19">
        <v>45</v>
      </c>
      <c r="D1501" s="3" t="s">
        <v>461</v>
      </c>
      <c r="E1501" s="2" t="s">
        <v>364</v>
      </c>
      <c r="F1501" s="55">
        <v>259000</v>
      </c>
      <c r="G1501" s="15">
        <v>2014</v>
      </c>
      <c r="H1501" s="46">
        <v>14.76</v>
      </c>
      <c r="I1501" s="45">
        <v>7.0848000000000004</v>
      </c>
      <c r="J1501" s="45">
        <v>9547</v>
      </c>
      <c r="K1501" s="46">
        <v>1075.3235999999999</v>
      </c>
      <c r="L1501" s="45">
        <v>189</v>
      </c>
      <c r="M1501" s="27">
        <v>1.0434148148148099</v>
      </c>
      <c r="N1501" s="27">
        <v>8551.2000000000007</v>
      </c>
      <c r="O1501" s="27">
        <v>2109.5004966750644</v>
      </c>
      <c r="P1501" s="51">
        <f t="shared" si="23"/>
        <v>204994.40219999774</v>
      </c>
      <c r="Q1501" s="51">
        <f>ABS(Table_7[[#This Row],[列1]]-Table_7[[#This Row],[Listing Price (USD)]])/Table_7[[#This Row],[Listing Price (USD)]]</f>
        <v>0.20851582162163035</v>
      </c>
      <c r="R1501" s="51">
        <f>(Table_7[[#This Row],[列2]]+Q2468)/2</f>
        <v>0.10425791081081517</v>
      </c>
      <c r="S1501" s="71"/>
    </row>
    <row r="1502" spans="1:19" hidden="1" x14ac:dyDescent="0.45">
      <c r="A1502" s="1" t="s">
        <v>59</v>
      </c>
      <c r="B1502" s="3" t="s">
        <v>80</v>
      </c>
      <c r="C1502" s="19">
        <v>45</v>
      </c>
      <c r="D1502" s="3" t="s">
        <v>461</v>
      </c>
      <c r="E1502" s="2" t="s">
        <v>447</v>
      </c>
      <c r="F1502" s="55">
        <v>321895</v>
      </c>
      <c r="G1502" s="15">
        <v>2016</v>
      </c>
      <c r="H1502" s="46">
        <v>14.76</v>
      </c>
      <c r="I1502" s="45">
        <v>7.0848000000000004</v>
      </c>
      <c r="J1502" s="45">
        <v>9547</v>
      </c>
      <c r="K1502" s="46">
        <v>1075.3235999999999</v>
      </c>
      <c r="L1502" s="45">
        <v>189</v>
      </c>
      <c r="M1502" s="27">
        <v>96.621481289487278</v>
      </c>
      <c r="N1502" s="27">
        <v>16666</v>
      </c>
      <c r="O1502" s="27">
        <v>521.5798800343282</v>
      </c>
      <c r="P1502" s="51">
        <f t="shared" si="23"/>
        <v>245950.87699999957</v>
      </c>
      <c r="Q1502" s="51">
        <f>ABS(Table_7[[#This Row],[列1]]-Table_7[[#This Row],[Listing Price (USD)]])/Table_7[[#This Row],[Listing Price (USD)]]</f>
        <v>0.2359282467885504</v>
      </c>
      <c r="R1502" s="51">
        <f>(Table_7[[#This Row],[列2]]+Q2469)/2</f>
        <v>0.1179641233942752</v>
      </c>
      <c r="S1502" s="71"/>
    </row>
    <row r="1503" spans="1:19" hidden="1" x14ac:dyDescent="0.45">
      <c r="A1503" s="1" t="s">
        <v>354</v>
      </c>
      <c r="B1503" s="3" t="s">
        <v>80</v>
      </c>
      <c r="C1503" s="19">
        <v>45</v>
      </c>
      <c r="D1503" s="3" t="s">
        <v>461</v>
      </c>
      <c r="E1503" s="2" t="s">
        <v>447</v>
      </c>
      <c r="F1503" s="55">
        <v>322012</v>
      </c>
      <c r="G1503" s="15">
        <v>2017</v>
      </c>
      <c r="H1503" s="46">
        <v>14.76</v>
      </c>
      <c r="I1503" s="45">
        <v>7.0848000000000004</v>
      </c>
      <c r="J1503" s="45">
        <v>9547</v>
      </c>
      <c r="K1503" s="46">
        <v>1075.3235999999999</v>
      </c>
      <c r="L1503" s="45">
        <v>189</v>
      </c>
      <c r="M1503" s="27">
        <v>96.621481289487278</v>
      </c>
      <c r="N1503" s="27">
        <v>16666</v>
      </c>
      <c r="O1503" s="27">
        <v>521.5798800343282</v>
      </c>
      <c r="P1503" s="51">
        <f t="shared" si="23"/>
        <v>258898.57999999746</v>
      </c>
      <c r="Q1503" s="51">
        <f>ABS(Table_7[[#This Row],[列1]]-Table_7[[#This Row],[Listing Price (USD)]])/Table_7[[#This Row],[Listing Price (USD)]]</f>
        <v>0.19599710569793222</v>
      </c>
      <c r="R1503" s="51">
        <f>(Table_7[[#This Row],[列2]]+Q2470)/2</f>
        <v>9.7998552848966108E-2</v>
      </c>
      <c r="S1503" s="71"/>
    </row>
    <row r="1504" spans="1:19" hidden="1" x14ac:dyDescent="0.45">
      <c r="A1504" s="1" t="s">
        <v>59</v>
      </c>
      <c r="B1504" s="3" t="s">
        <v>80</v>
      </c>
      <c r="C1504" s="19">
        <v>45</v>
      </c>
      <c r="D1504" s="3" t="s">
        <v>461</v>
      </c>
      <c r="E1504" s="2" t="s">
        <v>462</v>
      </c>
      <c r="F1504" s="55">
        <v>330000</v>
      </c>
      <c r="G1504" s="15">
        <v>2013</v>
      </c>
      <c r="H1504" s="46">
        <v>14.76</v>
      </c>
      <c r="I1504" s="45">
        <v>7.0848000000000004</v>
      </c>
      <c r="J1504" s="45">
        <v>9547</v>
      </c>
      <c r="K1504" s="46">
        <v>1075.3235999999999</v>
      </c>
      <c r="L1504" s="45">
        <v>189</v>
      </c>
      <c r="M1504" s="27">
        <v>1090.5153897494101</v>
      </c>
      <c r="N1504" s="27">
        <v>6371.4</v>
      </c>
      <c r="O1504" s="27">
        <v>1782.16</v>
      </c>
      <c r="P1504" s="51">
        <f t="shared" si="23"/>
        <v>188000.99039999692</v>
      </c>
      <c r="Q1504" s="51">
        <f>ABS(Table_7[[#This Row],[列1]]-Table_7[[#This Row],[Listing Price (USD)]])/Table_7[[#This Row],[Listing Price (USD)]]</f>
        <v>0.43030002909091841</v>
      </c>
      <c r="R1504" s="51">
        <f>(Table_7[[#This Row],[列2]]+Q2471)/2</f>
        <v>0.21515001454545921</v>
      </c>
      <c r="S1504" s="71"/>
    </row>
    <row r="1505" spans="1:19" hidden="1" x14ac:dyDescent="0.45">
      <c r="A1505" s="1" t="s">
        <v>354</v>
      </c>
      <c r="B1505" s="3" t="s">
        <v>80</v>
      </c>
      <c r="C1505" s="19">
        <v>45</v>
      </c>
      <c r="D1505" s="3" t="s">
        <v>461</v>
      </c>
      <c r="E1505" s="2" t="s">
        <v>512</v>
      </c>
      <c r="F1505" s="55">
        <v>165000</v>
      </c>
      <c r="G1505" s="15">
        <v>2012</v>
      </c>
      <c r="H1505" s="46">
        <v>14.76</v>
      </c>
      <c r="I1505" s="45">
        <v>7.0848000000000004</v>
      </c>
      <c r="J1505" s="45">
        <v>9547</v>
      </c>
      <c r="K1505" s="46">
        <v>1075.3235999999999</v>
      </c>
      <c r="L1505" s="45">
        <v>189</v>
      </c>
      <c r="M1505" s="27">
        <v>0.87213455555555541</v>
      </c>
      <c r="N1505" s="27">
        <v>7309.3</v>
      </c>
      <c r="O1505" s="27">
        <v>293.67103207936219</v>
      </c>
      <c r="P1505" s="51">
        <f t="shared" si="23"/>
        <v>176794.02980000078</v>
      </c>
      <c r="Q1505" s="51">
        <f>ABS(Table_7[[#This Row],[列1]]-Table_7[[#This Row],[Listing Price (USD)]])/Table_7[[#This Row],[Listing Price (USD)]]</f>
        <v>7.1478968484853189E-2</v>
      </c>
      <c r="R1505" s="51">
        <f>(Table_7[[#This Row],[列2]]+Q2472)/2</f>
        <v>3.5739484242426595E-2</v>
      </c>
      <c r="S1505" s="71"/>
    </row>
    <row r="1506" spans="1:19" hidden="1" x14ac:dyDescent="0.45">
      <c r="A1506" s="1" t="s">
        <v>59</v>
      </c>
      <c r="B1506" s="2" t="s">
        <v>80</v>
      </c>
      <c r="C1506" s="19">
        <v>45</v>
      </c>
      <c r="D1506" s="3" t="s">
        <v>460</v>
      </c>
      <c r="E1506" s="2" t="s">
        <v>46</v>
      </c>
      <c r="F1506" s="55">
        <v>170101</v>
      </c>
      <c r="G1506" s="15">
        <v>2013</v>
      </c>
      <c r="H1506" s="46">
        <v>14.76</v>
      </c>
      <c r="I1506" s="45">
        <v>7.0848000000000004</v>
      </c>
      <c r="J1506" s="45">
        <v>9547</v>
      </c>
      <c r="K1506" s="46">
        <v>1075.3235999999999</v>
      </c>
      <c r="L1506" s="45">
        <v>189</v>
      </c>
      <c r="M1506" s="27">
        <v>57.472012426685268</v>
      </c>
      <c r="N1506" s="27">
        <v>11544.2</v>
      </c>
      <c r="O1506" s="27">
        <v>7827.84</v>
      </c>
      <c r="P1506" s="51">
        <f t="shared" si="23"/>
        <v>197601.70719999744</v>
      </c>
      <c r="Q1506" s="51">
        <f>ABS(Table_7[[#This Row],[列1]]-Table_7[[#This Row],[Listing Price (USD)]])/Table_7[[#This Row],[Listing Price (USD)]]</f>
        <v>0.16167281321095964</v>
      </c>
      <c r="R1506" s="51">
        <f>(Table_7[[#This Row],[列2]]+Q2473)/2</f>
        <v>8.0836406605479819E-2</v>
      </c>
      <c r="S1506" s="71"/>
    </row>
    <row r="1507" spans="1:19" hidden="1" x14ac:dyDescent="0.45">
      <c r="A1507" s="1" t="s">
        <v>59</v>
      </c>
      <c r="B1507" s="2" t="s">
        <v>80</v>
      </c>
      <c r="C1507" s="19">
        <v>45</v>
      </c>
      <c r="D1507" s="3" t="s">
        <v>460</v>
      </c>
      <c r="E1507" s="2" t="s">
        <v>46</v>
      </c>
      <c r="F1507" s="55">
        <v>255052</v>
      </c>
      <c r="G1507" s="15">
        <v>2016</v>
      </c>
      <c r="H1507" s="46">
        <v>14.76</v>
      </c>
      <c r="I1507" s="45">
        <v>7.0848000000000004</v>
      </c>
      <c r="J1507" s="45">
        <v>9547</v>
      </c>
      <c r="K1507" s="46">
        <v>1075.3235999999999</v>
      </c>
      <c r="L1507" s="45">
        <v>189</v>
      </c>
      <c r="M1507" s="27">
        <v>57.472012426685268</v>
      </c>
      <c r="N1507" s="27">
        <v>11544.2</v>
      </c>
      <c r="O1507" s="27">
        <v>7827.84</v>
      </c>
      <c r="P1507" s="51">
        <f t="shared" si="23"/>
        <v>236444.81619999855</v>
      </c>
      <c r="Q1507" s="51">
        <f>ABS(Table_7[[#This Row],[列1]]-Table_7[[#This Row],[Listing Price (USD)]])/Table_7[[#This Row],[Listing Price (USD)]]</f>
        <v>7.295447124508514E-2</v>
      </c>
      <c r="R1507" s="51">
        <f>(Table_7[[#This Row],[列2]]+Q2474)/2</f>
        <v>3.647723562254257E-2</v>
      </c>
      <c r="S1507" s="71"/>
    </row>
    <row r="1508" spans="1:19" hidden="1" x14ac:dyDescent="0.45">
      <c r="A1508" s="1" t="s">
        <v>59</v>
      </c>
      <c r="B1508" s="2" t="s">
        <v>80</v>
      </c>
      <c r="C1508" s="19">
        <v>45</v>
      </c>
      <c r="D1508" s="3" t="s">
        <v>460</v>
      </c>
      <c r="E1508" s="2" t="s">
        <v>46</v>
      </c>
      <c r="F1508" s="55">
        <v>285526</v>
      </c>
      <c r="G1508" s="15">
        <v>2017</v>
      </c>
      <c r="H1508" s="46">
        <v>14.76</v>
      </c>
      <c r="I1508" s="45">
        <v>7.0848000000000004</v>
      </c>
      <c r="J1508" s="45">
        <v>9547</v>
      </c>
      <c r="K1508" s="46">
        <v>1075.3235999999999</v>
      </c>
      <c r="L1508" s="45">
        <v>189</v>
      </c>
      <c r="M1508" s="27">
        <v>57.472012426685268</v>
      </c>
      <c r="N1508" s="27">
        <v>11544.2</v>
      </c>
      <c r="O1508" s="27">
        <v>7827.84</v>
      </c>
      <c r="P1508" s="51">
        <f t="shared" si="23"/>
        <v>249392.51919999643</v>
      </c>
      <c r="Q1508" s="51">
        <f>ABS(Table_7[[#This Row],[列1]]-Table_7[[#This Row],[Listing Price (USD)]])/Table_7[[#This Row],[Listing Price (USD)]]</f>
        <v>0.12655057963198998</v>
      </c>
      <c r="R1508" s="51">
        <f>(Table_7[[#This Row],[列2]]+Q2475)/2</f>
        <v>6.3275289815994992E-2</v>
      </c>
      <c r="S1508" s="71"/>
    </row>
    <row r="1509" spans="1:19" hidden="1" x14ac:dyDescent="0.45">
      <c r="A1509" s="1" t="s">
        <v>59</v>
      </c>
      <c r="B1509" s="2" t="s">
        <v>80</v>
      </c>
      <c r="C1509" s="19">
        <v>45</v>
      </c>
      <c r="D1509" s="3" t="s">
        <v>460</v>
      </c>
      <c r="E1509" s="2" t="s">
        <v>46</v>
      </c>
      <c r="F1509" s="55">
        <v>241786</v>
      </c>
      <c r="G1509" s="15">
        <v>2017</v>
      </c>
      <c r="H1509" s="46">
        <v>14.76</v>
      </c>
      <c r="I1509" s="45">
        <v>7.0848000000000004</v>
      </c>
      <c r="J1509" s="45">
        <v>9547</v>
      </c>
      <c r="K1509" s="46">
        <v>1075.3235999999999</v>
      </c>
      <c r="L1509" s="45">
        <v>189</v>
      </c>
      <c r="M1509" s="27">
        <v>57.472012426685268</v>
      </c>
      <c r="N1509" s="27">
        <v>11544.2</v>
      </c>
      <c r="O1509" s="27">
        <v>7827.84</v>
      </c>
      <c r="P1509" s="51">
        <f t="shared" si="23"/>
        <v>249392.51919999643</v>
      </c>
      <c r="Q1509" s="51">
        <f>ABS(Table_7[[#This Row],[列1]]-Table_7[[#This Row],[Listing Price (USD)]])/Table_7[[#This Row],[Listing Price (USD)]]</f>
        <v>3.1459717270629524E-2</v>
      </c>
      <c r="R1509" s="51">
        <f>(Table_7[[#This Row],[列2]]+Q2476)/2</f>
        <v>1.5729858635314762E-2</v>
      </c>
      <c r="S1509" s="71"/>
    </row>
    <row r="1510" spans="1:19" hidden="1" x14ac:dyDescent="0.45">
      <c r="A1510" s="1" t="s">
        <v>59</v>
      </c>
      <c r="B1510" s="2" t="s">
        <v>80</v>
      </c>
      <c r="C1510" s="19">
        <v>45</v>
      </c>
      <c r="D1510" s="3" t="s">
        <v>460</v>
      </c>
      <c r="E1510" s="2" t="s">
        <v>3</v>
      </c>
      <c r="F1510" s="55">
        <v>194325</v>
      </c>
      <c r="G1510" s="15">
        <v>2012</v>
      </c>
      <c r="H1510" s="46">
        <v>14.76</v>
      </c>
      <c r="I1510" s="45">
        <v>7.0848000000000004</v>
      </c>
      <c r="J1510" s="45">
        <v>9547</v>
      </c>
      <c r="K1510" s="46">
        <v>1075.3235999999999</v>
      </c>
      <c r="L1510" s="45">
        <v>189</v>
      </c>
      <c r="M1510" s="27">
        <v>2639.0087016482562</v>
      </c>
      <c r="N1510" s="27">
        <v>30468.7</v>
      </c>
      <c r="O1510" s="27">
        <v>62827.83</v>
      </c>
      <c r="P1510" s="51">
        <f t="shared" si="23"/>
        <v>219777.87620000093</v>
      </c>
      <c r="Q1510" s="51">
        <f>ABS(Table_7[[#This Row],[列1]]-Table_7[[#This Row],[Listing Price (USD)]])/Table_7[[#This Row],[Listing Price (USD)]]</f>
        <v>0.13098096590763375</v>
      </c>
      <c r="R1510" s="51">
        <f>(Table_7[[#This Row],[列2]]+Q2477)/2</f>
        <v>6.5490482953816875E-2</v>
      </c>
      <c r="S1510" s="71"/>
    </row>
    <row r="1511" spans="1:19" hidden="1" x14ac:dyDescent="0.45">
      <c r="A1511" s="1" t="s">
        <v>59</v>
      </c>
      <c r="B1511" s="2" t="s">
        <v>80</v>
      </c>
      <c r="C1511" s="19">
        <v>45</v>
      </c>
      <c r="D1511" s="3" t="s">
        <v>460</v>
      </c>
      <c r="E1511" s="2" t="s">
        <v>3</v>
      </c>
      <c r="F1511" s="55">
        <v>291527</v>
      </c>
      <c r="G1511" s="15">
        <v>2013</v>
      </c>
      <c r="H1511" s="46">
        <v>14.76</v>
      </c>
      <c r="I1511" s="45">
        <v>7.0848000000000004</v>
      </c>
      <c r="J1511" s="45">
        <v>9547</v>
      </c>
      <c r="K1511" s="46">
        <v>1075.3235999999999</v>
      </c>
      <c r="L1511" s="45">
        <v>189</v>
      </c>
      <c r="M1511" s="27">
        <v>2639.0087016482562</v>
      </c>
      <c r="N1511" s="27">
        <v>30468.7</v>
      </c>
      <c r="O1511" s="27">
        <v>62827.83</v>
      </c>
      <c r="P1511" s="51">
        <f t="shared" si="23"/>
        <v>232725.57919999881</v>
      </c>
      <c r="Q1511" s="51">
        <f>ABS(Table_7[[#This Row],[列1]]-Table_7[[#This Row],[Listing Price (USD)]])/Table_7[[#This Row],[Listing Price (USD)]]</f>
        <v>0.20170145749793736</v>
      </c>
      <c r="R1511" s="51">
        <f>(Table_7[[#This Row],[列2]]+Q2478)/2</f>
        <v>0.10085072874896868</v>
      </c>
      <c r="S1511" s="71"/>
    </row>
    <row r="1512" spans="1:19" hidden="1" x14ac:dyDescent="0.45">
      <c r="A1512" s="1" t="s">
        <v>59</v>
      </c>
      <c r="B1512" s="2" t="s">
        <v>80</v>
      </c>
      <c r="C1512" s="19">
        <v>45</v>
      </c>
      <c r="D1512" s="3" t="s">
        <v>460</v>
      </c>
      <c r="E1512" s="2" t="s">
        <v>25</v>
      </c>
      <c r="F1512" s="55">
        <v>182204</v>
      </c>
      <c r="G1512" s="15">
        <v>2012</v>
      </c>
      <c r="H1512" s="46">
        <v>14.76</v>
      </c>
      <c r="I1512" s="45">
        <v>7.0848000000000004</v>
      </c>
      <c r="J1512" s="45">
        <v>9547</v>
      </c>
      <c r="K1512" s="46">
        <v>1075.3235999999999</v>
      </c>
      <c r="L1512" s="45">
        <v>189</v>
      </c>
      <c r="M1512" s="27">
        <v>188.92599593680674</v>
      </c>
      <c r="N1512" s="27">
        <v>16779.7</v>
      </c>
      <c r="O1512" s="27">
        <v>1073.48</v>
      </c>
      <c r="P1512" s="51">
        <f t="shared" si="23"/>
        <v>194371.09219999908</v>
      </c>
      <c r="Q1512" s="51">
        <f>ABS(Table_7[[#This Row],[列1]]-Table_7[[#This Row],[Listing Price (USD)]])/Table_7[[#This Row],[Listing Price (USD)]]</f>
        <v>6.6777305657389971E-2</v>
      </c>
      <c r="R1512" s="51">
        <f>(Table_7[[#This Row],[列2]]+Q2479)/2</f>
        <v>3.3388652828694985E-2</v>
      </c>
      <c r="S1512" s="71"/>
    </row>
    <row r="1513" spans="1:19" hidden="1" x14ac:dyDescent="0.45">
      <c r="A1513" s="1" t="s">
        <v>59</v>
      </c>
      <c r="B1513" s="2" t="s">
        <v>80</v>
      </c>
      <c r="C1513" s="19">
        <v>45</v>
      </c>
      <c r="D1513" s="3" t="s">
        <v>460</v>
      </c>
      <c r="E1513" s="2" t="s">
        <v>25</v>
      </c>
      <c r="F1513" s="55">
        <v>170101</v>
      </c>
      <c r="G1513" s="15">
        <v>2012</v>
      </c>
      <c r="H1513" s="46">
        <v>14.76</v>
      </c>
      <c r="I1513" s="45">
        <v>7.0848000000000004</v>
      </c>
      <c r="J1513" s="45">
        <v>9547</v>
      </c>
      <c r="K1513" s="46">
        <v>1075.3235999999999</v>
      </c>
      <c r="L1513" s="45">
        <v>189</v>
      </c>
      <c r="M1513" s="27">
        <v>188.92599593680674</v>
      </c>
      <c r="N1513" s="27">
        <v>16779.7</v>
      </c>
      <c r="O1513" s="27">
        <v>1073.48</v>
      </c>
      <c r="P1513" s="51">
        <f t="shared" si="23"/>
        <v>194371.09219999908</v>
      </c>
      <c r="Q1513" s="51">
        <f>ABS(Table_7[[#This Row],[列1]]-Table_7[[#This Row],[Listing Price (USD)]])/Table_7[[#This Row],[Listing Price (USD)]]</f>
        <v>0.14268047924467864</v>
      </c>
      <c r="R1513" s="51">
        <f>(Table_7[[#This Row],[列2]]+Q2480)/2</f>
        <v>7.1340239622339319E-2</v>
      </c>
      <c r="S1513" s="71"/>
    </row>
    <row r="1514" spans="1:19" hidden="1" x14ac:dyDescent="0.45">
      <c r="A1514" s="1" t="s">
        <v>59</v>
      </c>
      <c r="B1514" s="2" t="s">
        <v>80</v>
      </c>
      <c r="C1514" s="19">
        <v>45</v>
      </c>
      <c r="D1514" s="3" t="s">
        <v>460</v>
      </c>
      <c r="E1514" s="2" t="s">
        <v>25</v>
      </c>
      <c r="F1514" s="55">
        <v>206498</v>
      </c>
      <c r="G1514" s="15">
        <v>2014</v>
      </c>
      <c r="H1514" s="46">
        <v>14.76</v>
      </c>
      <c r="I1514" s="45">
        <v>7.0848000000000004</v>
      </c>
      <c r="J1514" s="45">
        <v>9547</v>
      </c>
      <c r="K1514" s="46">
        <v>1075.3235999999999</v>
      </c>
      <c r="L1514" s="45">
        <v>189</v>
      </c>
      <c r="M1514" s="27">
        <v>188.92599593680674</v>
      </c>
      <c r="N1514" s="27">
        <v>16779.7</v>
      </c>
      <c r="O1514" s="27">
        <v>1073.48</v>
      </c>
      <c r="P1514" s="51">
        <f t="shared" si="23"/>
        <v>220266.49819999858</v>
      </c>
      <c r="Q1514" s="51">
        <f>ABS(Table_7[[#This Row],[列1]]-Table_7[[#This Row],[Listing Price (USD)]])/Table_7[[#This Row],[Listing Price (USD)]]</f>
        <v>6.6676181851633307E-2</v>
      </c>
      <c r="R1514" s="51">
        <f>(Table_7[[#This Row],[列2]]+Q2481)/2</f>
        <v>3.3338090925816653E-2</v>
      </c>
      <c r="S1514" s="71"/>
    </row>
    <row r="1515" spans="1:19" hidden="1" x14ac:dyDescent="0.45">
      <c r="A1515" s="1" t="s">
        <v>59</v>
      </c>
      <c r="B1515" s="2" t="s">
        <v>80</v>
      </c>
      <c r="C1515" s="19">
        <v>45</v>
      </c>
      <c r="D1515" s="3" t="s">
        <v>460</v>
      </c>
      <c r="E1515" s="2" t="s">
        <v>25</v>
      </c>
      <c r="F1515" s="55">
        <v>194325</v>
      </c>
      <c r="G1515" s="15">
        <v>2014</v>
      </c>
      <c r="H1515" s="46">
        <v>14.76</v>
      </c>
      <c r="I1515" s="45">
        <v>7.0848000000000004</v>
      </c>
      <c r="J1515" s="45">
        <v>9547</v>
      </c>
      <c r="K1515" s="46">
        <v>1075.3235999999999</v>
      </c>
      <c r="L1515" s="45">
        <v>189</v>
      </c>
      <c r="M1515" s="27">
        <v>188.92599593680674</v>
      </c>
      <c r="N1515" s="27">
        <v>16779.7</v>
      </c>
      <c r="O1515" s="27">
        <v>1073.48</v>
      </c>
      <c r="P1515" s="51">
        <f t="shared" si="23"/>
        <v>220266.49819999858</v>
      </c>
      <c r="Q1515" s="51">
        <f>ABS(Table_7[[#This Row],[列1]]-Table_7[[#This Row],[Listing Price (USD)]])/Table_7[[#This Row],[Listing Price (USD)]]</f>
        <v>0.1334954236459466</v>
      </c>
      <c r="R1515" s="51">
        <f>(Table_7[[#This Row],[列2]]+Q2482)/2</f>
        <v>6.6747711822973302E-2</v>
      </c>
      <c r="S1515" s="71"/>
    </row>
    <row r="1516" spans="1:19" hidden="1" x14ac:dyDescent="0.45">
      <c r="A1516" s="1" t="s">
        <v>59</v>
      </c>
      <c r="B1516" s="2" t="s">
        <v>80</v>
      </c>
      <c r="C1516" s="19">
        <v>45</v>
      </c>
      <c r="D1516" s="3" t="s">
        <v>460</v>
      </c>
      <c r="E1516" s="2" t="s">
        <v>25</v>
      </c>
      <c r="F1516" s="55">
        <v>206308</v>
      </c>
      <c r="G1516" s="15">
        <v>2016</v>
      </c>
      <c r="H1516" s="46">
        <v>14.76</v>
      </c>
      <c r="I1516" s="45">
        <v>7.0848000000000004</v>
      </c>
      <c r="J1516" s="45">
        <v>9547</v>
      </c>
      <c r="K1516" s="46">
        <v>1075.3235999999999</v>
      </c>
      <c r="L1516" s="45">
        <v>189</v>
      </c>
      <c r="M1516" s="27">
        <v>188.92599593680674</v>
      </c>
      <c r="N1516" s="27">
        <v>16779.7</v>
      </c>
      <c r="O1516" s="27">
        <v>1073.48</v>
      </c>
      <c r="P1516" s="51">
        <f t="shared" si="23"/>
        <v>246161.90419999807</v>
      </c>
      <c r="Q1516" s="51">
        <f>ABS(Table_7[[#This Row],[列1]]-Table_7[[#This Row],[Listing Price (USD)]])/Table_7[[#This Row],[Listing Price (USD)]]</f>
        <v>0.19317672702948052</v>
      </c>
      <c r="R1516" s="51">
        <f>(Table_7[[#This Row],[列2]]+Q2483)/2</f>
        <v>9.6588363514740261E-2</v>
      </c>
      <c r="S1516" s="71"/>
    </row>
    <row r="1517" spans="1:19" hidden="1" x14ac:dyDescent="0.45">
      <c r="A1517" s="1" t="s">
        <v>59</v>
      </c>
      <c r="B1517" s="2" t="s">
        <v>80</v>
      </c>
      <c r="C1517" s="19">
        <v>45</v>
      </c>
      <c r="D1517" s="3" t="s">
        <v>460</v>
      </c>
      <c r="E1517" s="2" t="s">
        <v>35</v>
      </c>
      <c r="F1517" s="55">
        <v>241725</v>
      </c>
      <c r="G1517" s="15">
        <v>2014</v>
      </c>
      <c r="H1517" s="46">
        <v>14.76</v>
      </c>
      <c r="I1517" s="45">
        <v>7.0848000000000004</v>
      </c>
      <c r="J1517" s="45">
        <v>9547</v>
      </c>
      <c r="K1517" s="46">
        <v>1075.3235999999999</v>
      </c>
      <c r="L1517" s="45">
        <v>189</v>
      </c>
      <c r="M1517" s="27">
        <v>1896.7553015181375</v>
      </c>
      <c r="N1517" s="27">
        <v>24592.6</v>
      </c>
      <c r="O1517" s="27">
        <v>42421.33</v>
      </c>
      <c r="P1517" s="51">
        <f t="shared" si="23"/>
        <v>234767.24060000031</v>
      </c>
      <c r="Q1517" s="51">
        <f>ABS(Table_7[[#This Row],[列1]]-Table_7[[#This Row],[Listing Price (USD)]])/Table_7[[#This Row],[Listing Price (USD)]]</f>
        <v>2.8783780742578095E-2</v>
      </c>
      <c r="R1517" s="51">
        <f>(Table_7[[#This Row],[列2]]+Q2484)/2</f>
        <v>1.4391890371289047E-2</v>
      </c>
      <c r="S1517" s="71"/>
    </row>
    <row r="1518" spans="1:19" hidden="1" x14ac:dyDescent="0.45">
      <c r="A1518" s="1" t="s">
        <v>59</v>
      </c>
      <c r="B1518" s="2" t="s">
        <v>80</v>
      </c>
      <c r="C1518" s="19">
        <v>45</v>
      </c>
      <c r="D1518" s="3" t="s">
        <v>460</v>
      </c>
      <c r="E1518" s="2" t="s">
        <v>35</v>
      </c>
      <c r="F1518" s="55">
        <v>218645</v>
      </c>
      <c r="G1518" s="15">
        <v>2014</v>
      </c>
      <c r="H1518" s="46">
        <v>14.76</v>
      </c>
      <c r="I1518" s="45">
        <v>7.0848000000000004</v>
      </c>
      <c r="J1518" s="45">
        <v>9547</v>
      </c>
      <c r="K1518" s="46">
        <v>1075.3235999999999</v>
      </c>
      <c r="L1518" s="45">
        <v>189</v>
      </c>
      <c r="M1518" s="27">
        <v>1896.7553015181375</v>
      </c>
      <c r="N1518" s="27">
        <v>24592.6</v>
      </c>
      <c r="O1518" s="27">
        <v>42421.33</v>
      </c>
      <c r="P1518" s="51">
        <f t="shared" si="23"/>
        <v>234767.24060000031</v>
      </c>
      <c r="Q1518" s="51">
        <f>ABS(Table_7[[#This Row],[列1]]-Table_7[[#This Row],[Listing Price (USD)]])/Table_7[[#This Row],[Listing Price (USD)]]</f>
        <v>7.3737065105537791E-2</v>
      </c>
      <c r="R1518" s="51">
        <f>(Table_7[[#This Row],[列2]]+Q2485)/2</f>
        <v>3.6868532552768896E-2</v>
      </c>
      <c r="S1518" s="71"/>
    </row>
    <row r="1519" spans="1:19" hidden="1" x14ac:dyDescent="0.45">
      <c r="A1519" s="1" t="s">
        <v>59</v>
      </c>
      <c r="B1519" s="2" t="s">
        <v>80</v>
      </c>
      <c r="C1519" s="19">
        <v>45</v>
      </c>
      <c r="D1519" s="3" t="s">
        <v>460</v>
      </c>
      <c r="E1519" s="2" t="s">
        <v>35</v>
      </c>
      <c r="F1519" s="55">
        <v>194166</v>
      </c>
      <c r="G1519" s="15">
        <v>2014</v>
      </c>
      <c r="H1519" s="46">
        <v>14.76</v>
      </c>
      <c r="I1519" s="45">
        <v>7.0848000000000004</v>
      </c>
      <c r="J1519" s="45">
        <v>9547</v>
      </c>
      <c r="K1519" s="46">
        <v>1075.3235999999999</v>
      </c>
      <c r="L1519" s="45">
        <v>189</v>
      </c>
      <c r="M1519" s="27">
        <v>1896.7553015181375</v>
      </c>
      <c r="N1519" s="27">
        <v>24592.6</v>
      </c>
      <c r="O1519" s="27">
        <v>42421.33</v>
      </c>
      <c r="P1519" s="51">
        <f t="shared" si="23"/>
        <v>234767.24060000031</v>
      </c>
      <c r="Q1519" s="51">
        <f>ABS(Table_7[[#This Row],[列1]]-Table_7[[#This Row],[Listing Price (USD)]])/Table_7[[#This Row],[Listing Price (USD)]]</f>
        <v>0.20910581976247289</v>
      </c>
      <c r="R1519" s="51">
        <f>(Table_7[[#This Row],[列2]]+Q2486)/2</f>
        <v>0.10455290988123644</v>
      </c>
      <c r="S1519" s="71"/>
    </row>
    <row r="1520" spans="1:19" hidden="1" x14ac:dyDescent="0.45">
      <c r="A1520" s="1" t="s">
        <v>59</v>
      </c>
      <c r="B1520" s="2" t="s">
        <v>80</v>
      </c>
      <c r="C1520" s="19">
        <v>45</v>
      </c>
      <c r="D1520" s="3" t="s">
        <v>460</v>
      </c>
      <c r="E1520" s="2" t="s">
        <v>35</v>
      </c>
      <c r="F1520" s="55">
        <v>278165</v>
      </c>
      <c r="G1520" s="15">
        <v>2017</v>
      </c>
      <c r="H1520" s="46">
        <v>14.76</v>
      </c>
      <c r="I1520" s="45">
        <v>7.0848000000000004</v>
      </c>
      <c r="J1520" s="45">
        <v>9547</v>
      </c>
      <c r="K1520" s="46">
        <v>1075.3235999999999</v>
      </c>
      <c r="L1520" s="45">
        <v>189</v>
      </c>
      <c r="M1520" s="27">
        <v>1896.7553015181375</v>
      </c>
      <c r="N1520" s="27">
        <v>24592.6</v>
      </c>
      <c r="O1520" s="27">
        <v>42421.33</v>
      </c>
      <c r="P1520" s="51">
        <f t="shared" si="23"/>
        <v>273610.34959999769</v>
      </c>
      <c r="Q1520" s="51">
        <f>ABS(Table_7[[#This Row],[列1]]-Table_7[[#This Row],[Listing Price (USD)]])/Table_7[[#This Row],[Listing Price (USD)]]</f>
        <v>1.6373916200824377E-2</v>
      </c>
      <c r="R1520" s="51">
        <f>(Table_7[[#This Row],[列2]]+Q2487)/2</f>
        <v>8.1869581004121884E-3</v>
      </c>
      <c r="S1520" s="71"/>
    </row>
    <row r="1521" spans="1:19" hidden="1" x14ac:dyDescent="0.45">
      <c r="A1521" s="1" t="s">
        <v>59</v>
      </c>
      <c r="B1521" s="2" t="s">
        <v>80</v>
      </c>
      <c r="C1521" s="19">
        <v>45</v>
      </c>
      <c r="D1521" s="3" t="s">
        <v>460</v>
      </c>
      <c r="E1521" s="2" t="s">
        <v>35</v>
      </c>
      <c r="F1521" s="55">
        <v>255052</v>
      </c>
      <c r="G1521" s="15">
        <v>2018</v>
      </c>
      <c r="H1521" s="46">
        <v>14.76</v>
      </c>
      <c r="I1521" s="45">
        <v>7.0848000000000004</v>
      </c>
      <c r="J1521" s="45">
        <v>9547</v>
      </c>
      <c r="K1521" s="46">
        <v>1075.3235999999999</v>
      </c>
      <c r="L1521" s="45">
        <v>189</v>
      </c>
      <c r="M1521" s="27">
        <v>1896.7553015181375</v>
      </c>
      <c r="N1521" s="27">
        <v>24592.6</v>
      </c>
      <c r="O1521" s="27">
        <v>42421.33</v>
      </c>
      <c r="P1521" s="51">
        <f t="shared" si="23"/>
        <v>286558.0525999993</v>
      </c>
      <c r="Q1521" s="51">
        <f>ABS(Table_7[[#This Row],[列1]]-Table_7[[#This Row],[Listing Price (USD)]])/Table_7[[#This Row],[Listing Price (USD)]]</f>
        <v>0.12352795743612792</v>
      </c>
      <c r="R1521" s="51">
        <f>(Table_7[[#This Row],[列2]]+Q2488)/2</f>
        <v>6.176397871806396E-2</v>
      </c>
      <c r="S1521" s="71"/>
    </row>
    <row r="1522" spans="1:19" hidden="1" x14ac:dyDescent="0.45">
      <c r="A1522" s="1" t="s">
        <v>59</v>
      </c>
      <c r="B1522" s="2" t="s">
        <v>80</v>
      </c>
      <c r="C1522" s="19">
        <v>45</v>
      </c>
      <c r="D1522" s="3" t="s">
        <v>460</v>
      </c>
      <c r="E1522" s="2" t="s">
        <v>480</v>
      </c>
      <c r="F1522" s="55">
        <v>241725</v>
      </c>
      <c r="G1522" s="15">
        <v>2012</v>
      </c>
      <c r="H1522" s="46">
        <v>14.76</v>
      </c>
      <c r="I1522" s="45">
        <v>7.0848000000000004</v>
      </c>
      <c r="J1522" s="45">
        <v>9547</v>
      </c>
      <c r="K1522" s="46">
        <v>1075.3235999999999</v>
      </c>
      <c r="L1522" s="45">
        <v>189</v>
      </c>
      <c r="M1522" s="27">
        <v>909.79346666148103</v>
      </c>
      <c r="N1522" s="27">
        <v>36186.300000000003</v>
      </c>
      <c r="O1522" s="27">
        <v>19565.62</v>
      </c>
      <c r="P1522" s="51">
        <f t="shared" si="23"/>
        <v>230389.74179999827</v>
      </c>
      <c r="Q1522" s="51">
        <f>ABS(Table_7[[#This Row],[列1]]-Table_7[[#This Row],[Listing Price (USD)]])/Table_7[[#This Row],[Listing Price (USD)]]</f>
        <v>4.6893197641955646E-2</v>
      </c>
      <c r="R1522" s="51">
        <f>(Table_7[[#This Row],[列2]]+Q2489)/2</f>
        <v>2.3446598820977823E-2</v>
      </c>
      <c r="S1522" s="71"/>
    </row>
    <row r="1523" spans="1:19" hidden="1" x14ac:dyDescent="0.45">
      <c r="A1523" s="1" t="s">
        <v>59</v>
      </c>
      <c r="B1523" s="2" t="s">
        <v>80</v>
      </c>
      <c r="C1523" s="19">
        <v>45</v>
      </c>
      <c r="D1523" s="3" t="s">
        <v>460</v>
      </c>
      <c r="E1523" s="2" t="s">
        <v>239</v>
      </c>
      <c r="F1523" s="55">
        <v>193137</v>
      </c>
      <c r="G1523" s="15">
        <v>2017</v>
      </c>
      <c r="H1523" s="46">
        <v>14.76</v>
      </c>
      <c r="I1523" s="45">
        <v>7.0848000000000004</v>
      </c>
      <c r="J1523" s="45">
        <v>9547</v>
      </c>
      <c r="K1523" s="46">
        <v>1075.3235999999999</v>
      </c>
      <c r="L1523" s="45">
        <v>189</v>
      </c>
      <c r="M1523" s="27">
        <v>229.03186052077729</v>
      </c>
      <c r="N1523" s="27">
        <v>18683.400000000001</v>
      </c>
      <c r="O1523" s="27">
        <v>3353.62</v>
      </c>
      <c r="P1523" s="51">
        <f t="shared" si="23"/>
        <v>262642.87439999654</v>
      </c>
      <c r="Q1523" s="51">
        <f>ABS(Table_7[[#This Row],[列1]]-Table_7[[#This Row],[Listing Price (USD)]])/Table_7[[#This Row],[Listing Price (USD)]]</f>
        <v>0.35987860637783819</v>
      </c>
      <c r="R1523" s="51">
        <f>(Table_7[[#This Row],[列2]]+Q2490)/2</f>
        <v>0.1799393031889191</v>
      </c>
      <c r="S1523" s="71"/>
    </row>
    <row r="1524" spans="1:19" hidden="1" x14ac:dyDescent="0.45">
      <c r="A1524" s="1" t="s">
        <v>59</v>
      </c>
      <c r="B1524" s="2" t="s">
        <v>80</v>
      </c>
      <c r="C1524" s="19">
        <v>45</v>
      </c>
      <c r="D1524" s="3" t="s">
        <v>460</v>
      </c>
      <c r="E1524" s="2" t="s">
        <v>15</v>
      </c>
      <c r="F1524" s="55">
        <v>217431</v>
      </c>
      <c r="G1524" s="15">
        <v>2012</v>
      </c>
      <c r="H1524" s="46">
        <v>14.76</v>
      </c>
      <c r="I1524" s="45">
        <v>7.0848000000000004</v>
      </c>
      <c r="J1524" s="45">
        <v>9547</v>
      </c>
      <c r="K1524" s="46">
        <v>1075.3235999999999</v>
      </c>
      <c r="L1524" s="45">
        <v>189</v>
      </c>
      <c r="M1524" s="27">
        <v>1276.9626856482525</v>
      </c>
      <c r="N1524" s="27">
        <v>21333.9</v>
      </c>
      <c r="O1524" s="27">
        <v>4753.54</v>
      </c>
      <c r="P1524" s="51">
        <f t="shared" si="23"/>
        <v>202823.68740000128</v>
      </c>
      <c r="Q1524" s="51">
        <f>ABS(Table_7[[#This Row],[列1]]-Table_7[[#This Row],[Listing Price (USD)]])/Table_7[[#This Row],[Listing Price (USD)]]</f>
        <v>6.7181370641714949E-2</v>
      </c>
      <c r="R1524" s="51">
        <f>(Table_7[[#This Row],[列2]]+Q2491)/2</f>
        <v>3.3590685320857475E-2</v>
      </c>
      <c r="S1524" s="71"/>
    </row>
    <row r="1525" spans="1:19" hidden="1" x14ac:dyDescent="0.45">
      <c r="A1525" s="1" t="s">
        <v>59</v>
      </c>
      <c r="B1525" s="2" t="s">
        <v>80</v>
      </c>
      <c r="C1525" s="19">
        <v>45</v>
      </c>
      <c r="D1525" s="3" t="s">
        <v>460</v>
      </c>
      <c r="E1525" s="2" t="s">
        <v>15</v>
      </c>
      <c r="F1525" s="55">
        <v>182251</v>
      </c>
      <c r="G1525" s="15">
        <v>2017</v>
      </c>
      <c r="H1525" s="46">
        <v>14.76</v>
      </c>
      <c r="I1525" s="45">
        <v>7.0848000000000004</v>
      </c>
      <c r="J1525" s="45">
        <v>9547</v>
      </c>
      <c r="K1525" s="46">
        <v>1075.3235999999999</v>
      </c>
      <c r="L1525" s="45">
        <v>189</v>
      </c>
      <c r="M1525" s="27">
        <v>1276.9626856482525</v>
      </c>
      <c r="N1525" s="27">
        <v>21333.9</v>
      </c>
      <c r="O1525" s="27">
        <v>4753.54</v>
      </c>
      <c r="P1525" s="51">
        <f t="shared" si="23"/>
        <v>267562.20239999815</v>
      </c>
      <c r="Q1525" s="51">
        <f>ABS(Table_7[[#This Row],[列1]]-Table_7[[#This Row],[Listing Price (USD)]])/Table_7[[#This Row],[Listing Price (USD)]]</f>
        <v>0.46809730755934481</v>
      </c>
      <c r="R1525" s="51">
        <f>(Table_7[[#This Row],[列2]]+Q2492)/2</f>
        <v>0.23404865377967241</v>
      </c>
      <c r="S1525" s="71"/>
    </row>
    <row r="1526" spans="1:19" hidden="1" x14ac:dyDescent="0.45">
      <c r="A1526" s="1" t="s">
        <v>59</v>
      </c>
      <c r="B1526" s="2" t="s">
        <v>80</v>
      </c>
      <c r="C1526" s="19">
        <v>45</v>
      </c>
      <c r="D1526" s="3" t="s">
        <v>460</v>
      </c>
      <c r="E1526" s="2" t="s">
        <v>76</v>
      </c>
      <c r="F1526" s="55">
        <v>229546</v>
      </c>
      <c r="G1526" s="15">
        <v>2012</v>
      </c>
      <c r="H1526" s="46">
        <v>14.76</v>
      </c>
      <c r="I1526" s="45">
        <v>7.0848000000000004</v>
      </c>
      <c r="J1526" s="45">
        <v>9547</v>
      </c>
      <c r="K1526" s="46">
        <v>1075.3235999999999</v>
      </c>
      <c r="L1526" s="45">
        <v>189</v>
      </c>
      <c r="M1526" s="27">
        <v>720.28936833319051</v>
      </c>
      <c r="N1526" s="27">
        <v>6140.9</v>
      </c>
      <c r="O1526" s="27">
        <v>2659.28</v>
      </c>
      <c r="P1526" s="51">
        <f t="shared" si="23"/>
        <v>174625.47940000071</v>
      </c>
      <c r="Q1526" s="51">
        <f>ABS(Table_7[[#This Row],[列1]]-Table_7[[#This Row],[Listing Price (USD)]])/Table_7[[#This Row],[Listing Price (USD)]]</f>
        <v>0.23925714497311776</v>
      </c>
      <c r="R1526" s="51">
        <f>(Table_7[[#This Row],[列2]]+Q2493)/2</f>
        <v>0.11962857248655888</v>
      </c>
      <c r="S1526" s="71"/>
    </row>
    <row r="1527" spans="1:19" hidden="1" x14ac:dyDescent="0.45">
      <c r="A1527" s="1" t="s">
        <v>59</v>
      </c>
      <c r="B1527" s="2" t="s">
        <v>80</v>
      </c>
      <c r="C1527" s="19">
        <v>45</v>
      </c>
      <c r="D1527" s="3" t="s">
        <v>460</v>
      </c>
      <c r="E1527" s="2" t="s">
        <v>76</v>
      </c>
      <c r="F1527" s="55">
        <v>194351</v>
      </c>
      <c r="G1527" s="15">
        <v>2014</v>
      </c>
      <c r="H1527" s="46">
        <v>14.76</v>
      </c>
      <c r="I1527" s="45">
        <v>7.0848000000000004</v>
      </c>
      <c r="J1527" s="45">
        <v>9547</v>
      </c>
      <c r="K1527" s="46">
        <v>1075.3235999999999</v>
      </c>
      <c r="L1527" s="45">
        <v>189</v>
      </c>
      <c r="M1527" s="27">
        <v>720.28936833319051</v>
      </c>
      <c r="N1527" s="27">
        <v>6140.9</v>
      </c>
      <c r="O1527" s="27">
        <v>2659.28</v>
      </c>
      <c r="P1527" s="51">
        <f t="shared" si="23"/>
        <v>200520.8854000002</v>
      </c>
      <c r="Q1527" s="51">
        <f>ABS(Table_7[[#This Row],[列1]]-Table_7[[#This Row],[Listing Price (USD)]])/Table_7[[#This Row],[Listing Price (USD)]]</f>
        <v>3.1746095466450922E-2</v>
      </c>
      <c r="R1527" s="51">
        <f>(Table_7[[#This Row],[列2]]+Q2494)/2</f>
        <v>1.5873047733225461E-2</v>
      </c>
      <c r="S1527" s="71"/>
    </row>
    <row r="1528" spans="1:19" hidden="1" x14ac:dyDescent="0.45">
      <c r="A1528" s="1" t="s">
        <v>59</v>
      </c>
      <c r="B1528" s="3" t="s">
        <v>80</v>
      </c>
      <c r="C1528" s="19">
        <v>45</v>
      </c>
      <c r="D1528" s="3" t="s">
        <v>459</v>
      </c>
      <c r="E1528" s="2" t="s">
        <v>464</v>
      </c>
      <c r="F1528" s="55">
        <v>309900</v>
      </c>
      <c r="G1528" s="15">
        <v>2015</v>
      </c>
      <c r="H1528" s="46">
        <v>14.76</v>
      </c>
      <c r="I1528" s="45">
        <v>7.0848000000000004</v>
      </c>
      <c r="J1528" s="45">
        <v>9547</v>
      </c>
      <c r="K1528" s="46">
        <v>1075.3235999999999</v>
      </c>
      <c r="L1528" s="45">
        <v>189</v>
      </c>
      <c r="M1528" s="27">
        <v>3020.1734000000001</v>
      </c>
      <c r="N1528" s="27">
        <v>46802</v>
      </c>
      <c r="O1528" s="27">
        <v>122950</v>
      </c>
      <c r="P1528" s="51">
        <f t="shared" si="23"/>
        <v>288935.58999999537</v>
      </c>
      <c r="Q1528" s="51">
        <f>ABS(Table_7[[#This Row],[列1]]-Table_7[[#This Row],[Listing Price (USD)]])/Table_7[[#This Row],[Listing Price (USD)]]</f>
        <v>6.7648951274619659E-2</v>
      </c>
      <c r="R1528" s="51">
        <f>(Table_7[[#This Row],[列2]]+Q2495)/2</f>
        <v>3.382447563730983E-2</v>
      </c>
      <c r="S1528" s="71"/>
    </row>
    <row r="1529" spans="1:19" hidden="1" x14ac:dyDescent="0.45">
      <c r="A1529" s="1" t="s">
        <v>59</v>
      </c>
      <c r="B1529" s="3" t="s">
        <v>80</v>
      </c>
      <c r="C1529" s="19">
        <v>45</v>
      </c>
      <c r="D1529" s="3" t="s">
        <v>459</v>
      </c>
      <c r="E1529" s="2" t="s">
        <v>464</v>
      </c>
      <c r="F1529" s="55">
        <v>459000</v>
      </c>
      <c r="G1529" s="15">
        <v>2019</v>
      </c>
      <c r="H1529" s="46">
        <v>14.76</v>
      </c>
      <c r="I1529" s="45">
        <v>7.0848000000000004</v>
      </c>
      <c r="J1529" s="45">
        <v>9547</v>
      </c>
      <c r="K1529" s="46">
        <v>1075.3235999999999</v>
      </c>
      <c r="L1529" s="45">
        <v>189</v>
      </c>
      <c r="M1529" s="27">
        <v>3020.1734000000001</v>
      </c>
      <c r="N1529" s="27">
        <v>46802</v>
      </c>
      <c r="O1529" s="27">
        <v>122950</v>
      </c>
      <c r="P1529" s="51">
        <f t="shared" si="23"/>
        <v>340726.40199999808</v>
      </c>
      <c r="Q1529" s="51">
        <f>ABS(Table_7[[#This Row],[列1]]-Table_7[[#This Row],[Listing Price (USD)]])/Table_7[[#This Row],[Listing Price (USD)]]</f>
        <v>0.25767668409586475</v>
      </c>
      <c r="R1529" s="51">
        <f>(Table_7[[#This Row],[列2]]+Q2496)/2</f>
        <v>0.12883834204793237</v>
      </c>
      <c r="S1529" s="71"/>
    </row>
    <row r="1530" spans="1:19" hidden="1" x14ac:dyDescent="0.45">
      <c r="A1530" s="1" t="s">
        <v>59</v>
      </c>
      <c r="B1530" s="3" t="s">
        <v>80</v>
      </c>
      <c r="C1530" s="19">
        <v>45</v>
      </c>
      <c r="D1530" s="3" t="s">
        <v>459</v>
      </c>
      <c r="E1530" s="2" t="s">
        <v>504</v>
      </c>
      <c r="F1530" s="55">
        <v>229000</v>
      </c>
      <c r="G1530" s="15">
        <v>2012</v>
      </c>
      <c r="H1530" s="46">
        <v>14.76</v>
      </c>
      <c r="I1530" s="45">
        <v>7.0848000000000004</v>
      </c>
      <c r="J1530" s="45">
        <v>9547</v>
      </c>
      <c r="K1530" s="46">
        <v>1075.3235999999999</v>
      </c>
      <c r="L1530" s="45">
        <v>189</v>
      </c>
      <c r="M1530" s="27">
        <v>232.52780000000001</v>
      </c>
      <c r="N1530" s="27">
        <v>37388</v>
      </c>
      <c r="O1530" s="27">
        <v>10619.72</v>
      </c>
      <c r="P1530" s="51">
        <f t="shared" si="23"/>
        <v>232620.09699999838</v>
      </c>
      <c r="Q1530" s="51">
        <f>ABS(Table_7[[#This Row],[列1]]-Table_7[[#This Row],[Listing Price (USD)]])/Table_7[[#This Row],[Listing Price (USD)]]</f>
        <v>1.5808283842787683E-2</v>
      </c>
      <c r="R1530" s="51">
        <f>(Table_7[[#This Row],[列2]]+Q2497)/2</f>
        <v>7.9041419213938414E-3</v>
      </c>
      <c r="S1530" s="71"/>
    </row>
    <row r="1531" spans="1:19" hidden="1" x14ac:dyDescent="0.45">
      <c r="A1531" s="1" t="s">
        <v>59</v>
      </c>
      <c r="B1531" s="3" t="s">
        <v>80</v>
      </c>
      <c r="C1531" s="19">
        <v>45</v>
      </c>
      <c r="D1531" s="3" t="s">
        <v>459</v>
      </c>
      <c r="E1531" s="2" t="s">
        <v>491</v>
      </c>
      <c r="F1531" s="55">
        <v>249000</v>
      </c>
      <c r="G1531" s="15">
        <v>2013</v>
      </c>
      <c r="H1531" s="46">
        <v>14.76</v>
      </c>
      <c r="I1531" s="45">
        <v>7.0848000000000004</v>
      </c>
      <c r="J1531" s="45">
        <v>9547</v>
      </c>
      <c r="K1531" s="46">
        <v>1075.3235999999999</v>
      </c>
      <c r="L1531" s="45">
        <v>189</v>
      </c>
      <c r="M1531" s="27">
        <v>585.15030000000002</v>
      </c>
      <c r="N1531" s="27">
        <v>51342</v>
      </c>
      <c r="O1531" s="27">
        <v>21968.32</v>
      </c>
      <c r="P1531" s="51">
        <f t="shared" si="23"/>
        <v>271466.42399999796</v>
      </c>
      <c r="Q1531" s="51">
        <f>ABS(Table_7[[#This Row],[列1]]-Table_7[[#This Row],[Listing Price (USD)]])/Table_7[[#This Row],[Listing Price (USD)]]</f>
        <v>9.0226602409630374E-2</v>
      </c>
      <c r="R1531" s="51">
        <f>(Table_7[[#This Row],[列2]]+Q2498)/2</f>
        <v>4.5113301204815187E-2</v>
      </c>
      <c r="S1531" s="71"/>
    </row>
    <row r="1532" spans="1:19" hidden="1" x14ac:dyDescent="0.45">
      <c r="A1532" s="1" t="s">
        <v>59</v>
      </c>
      <c r="B1532" s="3" t="s">
        <v>80</v>
      </c>
      <c r="C1532" s="19">
        <v>45</v>
      </c>
      <c r="D1532" s="3" t="s">
        <v>459</v>
      </c>
      <c r="E1532" s="2" t="s">
        <v>506</v>
      </c>
      <c r="F1532" s="55">
        <v>388000</v>
      </c>
      <c r="G1532" s="15">
        <v>2018</v>
      </c>
      <c r="H1532" s="46">
        <v>14.76</v>
      </c>
      <c r="I1532" s="45">
        <v>7.0848000000000004</v>
      </c>
      <c r="J1532" s="45">
        <v>9547</v>
      </c>
      <c r="K1532" s="46">
        <v>1075.3235999999999</v>
      </c>
      <c r="L1532" s="45">
        <v>189</v>
      </c>
      <c r="M1532" s="27">
        <v>520.10530000000006</v>
      </c>
      <c r="N1532" s="27">
        <v>40922</v>
      </c>
      <c r="O1532" s="27">
        <v>17669.32</v>
      </c>
      <c r="P1532" s="51">
        <f t="shared" si="23"/>
        <v>316865.418999999</v>
      </c>
      <c r="Q1532" s="51">
        <f>ABS(Table_7[[#This Row],[列1]]-Table_7[[#This Row],[Listing Price (USD)]])/Table_7[[#This Row],[Listing Price (USD)]]</f>
        <v>0.18333654896907473</v>
      </c>
      <c r="R1532" s="51">
        <f>(Table_7[[#This Row],[列2]]+Q2499)/2</f>
        <v>9.1668274484537363E-2</v>
      </c>
      <c r="S1532" s="71"/>
    </row>
    <row r="1533" spans="1:19" hidden="1" x14ac:dyDescent="0.45">
      <c r="A1533" s="1" t="s">
        <v>59</v>
      </c>
      <c r="B1533" s="3" t="s">
        <v>80</v>
      </c>
      <c r="C1533" s="19">
        <v>45</v>
      </c>
      <c r="D1533" s="3" t="s">
        <v>459</v>
      </c>
      <c r="E1533" s="2" t="s">
        <v>482</v>
      </c>
      <c r="F1533" s="55">
        <v>295000</v>
      </c>
      <c r="G1533" s="15">
        <v>2014</v>
      </c>
      <c r="H1533" s="46">
        <v>14.76</v>
      </c>
      <c r="I1533" s="45">
        <v>7.0848000000000004</v>
      </c>
      <c r="J1533" s="45">
        <v>9547</v>
      </c>
      <c r="K1533" s="46">
        <v>1075.3235999999999</v>
      </c>
      <c r="L1533" s="45">
        <v>189</v>
      </c>
      <c r="M1533" s="27">
        <v>1740.8046999999999</v>
      </c>
      <c r="N1533" s="27">
        <v>47930</v>
      </c>
      <c r="O1533" s="27">
        <v>70426.880000000005</v>
      </c>
      <c r="P1533" s="51">
        <f t="shared" si="23"/>
        <v>278081.45499999746</v>
      </c>
      <c r="Q1533" s="51">
        <f>ABS(Table_7[[#This Row],[列1]]-Table_7[[#This Row],[Listing Price (USD)]])/Table_7[[#This Row],[Listing Price (USD)]]</f>
        <v>5.7351000000008624E-2</v>
      </c>
      <c r="R1533" s="51">
        <f>(Table_7[[#This Row],[列2]]+Q2500)/2</f>
        <v>2.8675500000004312E-2</v>
      </c>
      <c r="S1533" s="71"/>
    </row>
    <row r="1534" spans="1:19" hidden="1" x14ac:dyDescent="0.45">
      <c r="A1534" s="1" t="s">
        <v>59</v>
      </c>
      <c r="B1534" s="3" t="s">
        <v>80</v>
      </c>
      <c r="C1534" s="19">
        <v>45</v>
      </c>
      <c r="D1534" s="3" t="s">
        <v>459</v>
      </c>
      <c r="E1534" s="2" t="s">
        <v>490</v>
      </c>
      <c r="F1534" s="55">
        <v>349000</v>
      </c>
      <c r="G1534" s="15">
        <v>2017</v>
      </c>
      <c r="H1534" s="46">
        <v>14.76</v>
      </c>
      <c r="I1534" s="45">
        <v>7.0848000000000004</v>
      </c>
      <c r="J1534" s="45">
        <v>9547</v>
      </c>
      <c r="K1534" s="46">
        <v>1075.3235999999999</v>
      </c>
      <c r="L1534" s="45">
        <v>189</v>
      </c>
      <c r="M1534" s="27">
        <v>612.96910000000003</v>
      </c>
      <c r="N1534" s="27">
        <v>46198</v>
      </c>
      <c r="O1534" s="27">
        <v>19947.16</v>
      </c>
      <c r="P1534" s="51">
        <f t="shared" si="23"/>
        <v>313709.97199999838</v>
      </c>
      <c r="Q1534" s="51">
        <f>ABS(Table_7[[#This Row],[列1]]-Table_7[[#This Row],[Listing Price (USD)]])/Table_7[[#This Row],[Listing Price (USD)]]</f>
        <v>0.10111755873925966</v>
      </c>
      <c r="R1534" s="51">
        <f>(Table_7[[#This Row],[列2]]+Q2501)/2</f>
        <v>5.0558779369629832E-2</v>
      </c>
      <c r="S1534" s="71"/>
    </row>
    <row r="1535" spans="1:19" hidden="1" x14ac:dyDescent="0.45">
      <c r="A1535" s="1" t="s">
        <v>59</v>
      </c>
      <c r="B1535" s="3" t="s">
        <v>81</v>
      </c>
      <c r="C1535" s="19">
        <v>47</v>
      </c>
      <c r="D1535" s="3" t="s">
        <v>461</v>
      </c>
      <c r="E1535" s="2" t="s">
        <v>462</v>
      </c>
      <c r="F1535" s="55">
        <v>130000</v>
      </c>
      <c r="G1535" s="15">
        <v>2007</v>
      </c>
      <c r="H1535" s="46">
        <v>13.94</v>
      </c>
      <c r="I1535" s="45">
        <v>6.7239999999999993</v>
      </c>
      <c r="J1535" s="45">
        <v>10565</v>
      </c>
      <c r="K1535" s="46">
        <v>878.01947999999982</v>
      </c>
      <c r="L1535" s="45">
        <v>201</v>
      </c>
      <c r="M1535" s="27">
        <v>1090.5153897494101</v>
      </c>
      <c r="N1535" s="27">
        <v>6371.4</v>
      </c>
      <c r="O1535" s="27">
        <v>1782.16</v>
      </c>
      <c r="P1535" s="51">
        <f t="shared" si="23"/>
        <v>133463.07439999952</v>
      </c>
      <c r="Q1535" s="51">
        <f>ABS(Table_7[[#This Row],[列1]]-Table_7[[#This Row],[Listing Price (USD)]])/Table_7[[#This Row],[Listing Price (USD)]]</f>
        <v>2.6639033846150136E-2</v>
      </c>
      <c r="R1535" s="51">
        <f>(Table_7[[#This Row],[列2]]+Q2502)/2</f>
        <v>1.3319516923075068E-2</v>
      </c>
      <c r="S1535" s="71"/>
    </row>
    <row r="1536" spans="1:19" hidden="1" x14ac:dyDescent="0.45">
      <c r="A1536" s="1" t="s">
        <v>59</v>
      </c>
      <c r="B1536" s="2" t="s">
        <v>81</v>
      </c>
      <c r="C1536" s="19">
        <v>47</v>
      </c>
      <c r="D1536" s="3" t="s">
        <v>460</v>
      </c>
      <c r="E1536" s="2" t="s">
        <v>46</v>
      </c>
      <c r="F1536" s="55">
        <v>156696</v>
      </c>
      <c r="G1536" s="15">
        <v>2011</v>
      </c>
      <c r="H1536" s="46">
        <v>13.94</v>
      </c>
      <c r="I1536" s="45">
        <v>6.7239999999999993</v>
      </c>
      <c r="J1536" s="45">
        <v>10565</v>
      </c>
      <c r="K1536" s="46">
        <v>878.01947999999982</v>
      </c>
      <c r="L1536" s="45">
        <v>201</v>
      </c>
      <c r="M1536" s="27">
        <v>57.472012426685268</v>
      </c>
      <c r="N1536" s="27">
        <v>11544.2</v>
      </c>
      <c r="O1536" s="27">
        <v>7827.84</v>
      </c>
      <c r="P1536" s="51">
        <f t="shared" si="23"/>
        <v>194854.60319999902</v>
      </c>
      <c r="Q1536" s="51">
        <f>ABS(Table_7[[#This Row],[列1]]-Table_7[[#This Row],[Listing Price (USD)]])/Table_7[[#This Row],[Listing Price (USD)]]</f>
        <v>0.24351995711440638</v>
      </c>
      <c r="R1536" s="51">
        <f>(Table_7[[#This Row],[列2]]+Q2503)/2</f>
        <v>0.12175997855720319</v>
      </c>
      <c r="S1536" s="71"/>
    </row>
    <row r="1537" spans="1:19" hidden="1" x14ac:dyDescent="0.45">
      <c r="A1537" s="1" t="s">
        <v>59</v>
      </c>
      <c r="B1537" s="2" t="s">
        <v>81</v>
      </c>
      <c r="C1537" s="19">
        <v>47</v>
      </c>
      <c r="D1537" s="3" t="s">
        <v>460</v>
      </c>
      <c r="E1537" s="2" t="s">
        <v>3</v>
      </c>
      <c r="F1537" s="55">
        <v>169493</v>
      </c>
      <c r="G1537" s="15">
        <v>2008</v>
      </c>
      <c r="H1537" s="46">
        <v>13.94</v>
      </c>
      <c r="I1537" s="45">
        <v>6.7239999999999993</v>
      </c>
      <c r="J1537" s="45">
        <v>10565</v>
      </c>
      <c r="K1537" s="46">
        <v>878.01947999999982</v>
      </c>
      <c r="L1537" s="45">
        <v>201</v>
      </c>
      <c r="M1537" s="27">
        <v>2639.0087016482562</v>
      </c>
      <c r="N1537" s="27">
        <v>30468.7</v>
      </c>
      <c r="O1537" s="27">
        <v>62827.83</v>
      </c>
      <c r="P1537" s="51">
        <f t="shared" si="23"/>
        <v>191135.36619999929</v>
      </c>
      <c r="Q1537" s="51">
        <f>ABS(Table_7[[#This Row],[列1]]-Table_7[[#This Row],[Listing Price (USD)]])/Table_7[[#This Row],[Listing Price (USD)]]</f>
        <v>0.12768884968700353</v>
      </c>
      <c r="R1537" s="51">
        <f>(Table_7[[#This Row],[列2]]+Q2504)/2</f>
        <v>6.3844424843501765E-2</v>
      </c>
      <c r="S1537" s="71"/>
    </row>
    <row r="1538" spans="1:19" hidden="1" x14ac:dyDescent="0.45">
      <c r="A1538" s="1" t="s">
        <v>59</v>
      </c>
      <c r="B1538" s="2" t="s">
        <v>81</v>
      </c>
      <c r="C1538" s="19">
        <v>47</v>
      </c>
      <c r="D1538" s="3" t="s">
        <v>460</v>
      </c>
      <c r="E1538" s="2" t="s">
        <v>3</v>
      </c>
      <c r="F1538" s="55">
        <v>167628</v>
      </c>
      <c r="G1538" s="15">
        <v>2009</v>
      </c>
      <c r="H1538" s="46">
        <v>13.94</v>
      </c>
      <c r="I1538" s="45">
        <v>6.7239999999999993</v>
      </c>
      <c r="J1538" s="45">
        <v>10565</v>
      </c>
      <c r="K1538" s="46">
        <v>878.01947999999982</v>
      </c>
      <c r="L1538" s="45">
        <v>201</v>
      </c>
      <c r="M1538" s="27">
        <v>2639.0087016482562</v>
      </c>
      <c r="N1538" s="27">
        <v>30468.7</v>
      </c>
      <c r="O1538" s="27">
        <v>62827.83</v>
      </c>
      <c r="P1538" s="51">
        <f t="shared" ref="P1538:P1601" si="24">J1538*22.739+12947.703*G1538+1.856*N1538-26169390+64750.3</f>
        <v>204083.0692000009</v>
      </c>
      <c r="Q1538" s="51">
        <f>ABS(Table_7[[#This Row],[列1]]-Table_7[[#This Row],[Listing Price (USD)]])/Table_7[[#This Row],[Listing Price (USD)]]</f>
        <v>0.21747601355382692</v>
      </c>
      <c r="R1538" s="51">
        <f>(Table_7[[#This Row],[列2]]+Q2505)/2</f>
        <v>0.10873800677691346</v>
      </c>
      <c r="S1538" s="71"/>
    </row>
    <row r="1539" spans="1:19" hidden="1" x14ac:dyDescent="0.45">
      <c r="A1539" s="1" t="s">
        <v>59</v>
      </c>
      <c r="B1539" s="2" t="s">
        <v>81</v>
      </c>
      <c r="C1539" s="19">
        <v>47</v>
      </c>
      <c r="D1539" s="3" t="s">
        <v>460</v>
      </c>
      <c r="E1539" s="2" t="s">
        <v>25</v>
      </c>
      <c r="F1539" s="55">
        <v>194351</v>
      </c>
      <c r="G1539" s="15">
        <v>2007</v>
      </c>
      <c r="H1539" s="46">
        <v>13.94</v>
      </c>
      <c r="I1539" s="45">
        <v>6.7239999999999993</v>
      </c>
      <c r="J1539" s="45">
        <v>10565</v>
      </c>
      <c r="K1539" s="46">
        <v>878.01947999999982</v>
      </c>
      <c r="L1539" s="45">
        <v>201</v>
      </c>
      <c r="M1539" s="27">
        <v>188.92599593680674</v>
      </c>
      <c r="N1539" s="27">
        <v>16779.7</v>
      </c>
      <c r="O1539" s="27">
        <v>1073.48</v>
      </c>
      <c r="P1539" s="51">
        <f t="shared" si="24"/>
        <v>152780.87919999956</v>
      </c>
      <c r="Q1539" s="51">
        <f>ABS(Table_7[[#This Row],[列1]]-Table_7[[#This Row],[Listing Price (USD)]])/Table_7[[#This Row],[Listing Price (USD)]]</f>
        <v>0.21389198306157642</v>
      </c>
      <c r="R1539" s="51">
        <f>(Table_7[[#This Row],[列2]]+Q2506)/2</f>
        <v>0.10694599153078821</v>
      </c>
      <c r="S1539" s="71"/>
    </row>
    <row r="1540" spans="1:19" hidden="1" x14ac:dyDescent="0.45">
      <c r="A1540" s="1" t="s">
        <v>59</v>
      </c>
      <c r="B1540" s="2" t="s">
        <v>81</v>
      </c>
      <c r="C1540" s="19">
        <v>47</v>
      </c>
      <c r="D1540" s="3" t="s">
        <v>460</v>
      </c>
      <c r="E1540" s="2" t="s">
        <v>25</v>
      </c>
      <c r="F1540" s="55">
        <v>174916</v>
      </c>
      <c r="G1540" s="15">
        <v>2007</v>
      </c>
      <c r="H1540" s="46">
        <v>13.94</v>
      </c>
      <c r="I1540" s="45">
        <v>6.7239999999999993</v>
      </c>
      <c r="J1540" s="45">
        <v>10565</v>
      </c>
      <c r="K1540" s="46">
        <v>878.01947999999982</v>
      </c>
      <c r="L1540" s="45">
        <v>201</v>
      </c>
      <c r="M1540" s="27">
        <v>188.92599593680674</v>
      </c>
      <c r="N1540" s="27">
        <v>16779.7</v>
      </c>
      <c r="O1540" s="27">
        <v>1073.48</v>
      </c>
      <c r="P1540" s="51">
        <f t="shared" si="24"/>
        <v>152780.87919999956</v>
      </c>
      <c r="Q1540" s="51">
        <f>ABS(Table_7[[#This Row],[列1]]-Table_7[[#This Row],[Listing Price (USD)]])/Table_7[[#This Row],[Listing Price (USD)]]</f>
        <v>0.12654714720208809</v>
      </c>
      <c r="R1540" s="51">
        <f>(Table_7[[#This Row],[列2]]+Q2507)/2</f>
        <v>6.3273573601044047E-2</v>
      </c>
      <c r="S1540" s="71"/>
    </row>
    <row r="1541" spans="1:19" hidden="1" x14ac:dyDescent="0.45">
      <c r="A1541" s="1" t="s">
        <v>59</v>
      </c>
      <c r="B1541" s="2" t="s">
        <v>81</v>
      </c>
      <c r="C1541" s="19">
        <v>47</v>
      </c>
      <c r="D1541" s="3" t="s">
        <v>460</v>
      </c>
      <c r="E1541" s="2" t="s">
        <v>25</v>
      </c>
      <c r="F1541" s="55">
        <v>163991</v>
      </c>
      <c r="G1541" s="15">
        <v>2007</v>
      </c>
      <c r="H1541" s="46">
        <v>13.94</v>
      </c>
      <c r="I1541" s="45">
        <v>6.7239999999999993</v>
      </c>
      <c r="J1541" s="45">
        <v>10565</v>
      </c>
      <c r="K1541" s="46">
        <v>878.01947999999982</v>
      </c>
      <c r="L1541" s="45">
        <v>201</v>
      </c>
      <c r="M1541" s="27">
        <v>188.92599593680674</v>
      </c>
      <c r="N1541" s="27">
        <v>16779.7</v>
      </c>
      <c r="O1541" s="27">
        <v>1073.48</v>
      </c>
      <c r="P1541" s="51">
        <f t="shared" si="24"/>
        <v>152780.87919999956</v>
      </c>
      <c r="Q1541" s="51">
        <f>ABS(Table_7[[#This Row],[列1]]-Table_7[[#This Row],[Listing Price (USD)]])/Table_7[[#This Row],[Listing Price (USD)]]</f>
        <v>6.8358146483651183E-2</v>
      </c>
      <c r="R1541" s="51">
        <f>(Table_7[[#This Row],[列2]]+Q2508)/2</f>
        <v>3.4179073241825592E-2</v>
      </c>
      <c r="S1541" s="71"/>
    </row>
    <row r="1542" spans="1:19" hidden="1" x14ac:dyDescent="0.45">
      <c r="A1542" s="1" t="s">
        <v>59</v>
      </c>
      <c r="B1542" s="2" t="s">
        <v>81</v>
      </c>
      <c r="C1542" s="19">
        <v>47</v>
      </c>
      <c r="D1542" s="3" t="s">
        <v>460</v>
      </c>
      <c r="E1542" s="2" t="s">
        <v>25</v>
      </c>
      <c r="F1542" s="55">
        <v>139696</v>
      </c>
      <c r="G1542" s="15">
        <v>2009</v>
      </c>
      <c r="H1542" s="46">
        <v>13.94</v>
      </c>
      <c r="I1542" s="45">
        <v>6.7239999999999993</v>
      </c>
      <c r="J1542" s="45">
        <v>10565</v>
      </c>
      <c r="K1542" s="46">
        <v>878.01947999999982</v>
      </c>
      <c r="L1542" s="45">
        <v>201</v>
      </c>
      <c r="M1542" s="27">
        <v>188.92599593680674</v>
      </c>
      <c r="N1542" s="27">
        <v>16779.7</v>
      </c>
      <c r="O1542" s="27">
        <v>1073.48</v>
      </c>
      <c r="P1542" s="51">
        <f t="shared" si="24"/>
        <v>178676.28519999905</v>
      </c>
      <c r="Q1542" s="51">
        <f>ABS(Table_7[[#This Row],[列1]]-Table_7[[#This Row],[Listing Price (USD)]])/Table_7[[#This Row],[Listing Price (USD)]]</f>
        <v>0.27903651643568217</v>
      </c>
      <c r="R1542" s="51">
        <f>(Table_7[[#This Row],[列2]]+Q2509)/2</f>
        <v>0.13951825821784108</v>
      </c>
      <c r="S1542" s="71"/>
    </row>
    <row r="1543" spans="1:19" hidden="1" x14ac:dyDescent="0.45">
      <c r="A1543" s="1" t="s">
        <v>59</v>
      </c>
      <c r="B1543" s="2" t="s">
        <v>81</v>
      </c>
      <c r="C1543" s="19">
        <v>47</v>
      </c>
      <c r="D1543" s="3" t="s">
        <v>460</v>
      </c>
      <c r="E1543" s="2" t="s">
        <v>25</v>
      </c>
      <c r="F1543" s="55">
        <v>136046</v>
      </c>
      <c r="G1543" s="15">
        <v>2010</v>
      </c>
      <c r="H1543" s="46">
        <v>13.94</v>
      </c>
      <c r="I1543" s="45">
        <v>6.7239999999999993</v>
      </c>
      <c r="J1543" s="45">
        <v>10565</v>
      </c>
      <c r="K1543" s="46">
        <v>878.01947999999982</v>
      </c>
      <c r="L1543" s="45">
        <v>201</v>
      </c>
      <c r="M1543" s="27">
        <v>188.92599593680674</v>
      </c>
      <c r="N1543" s="27">
        <v>16779.7</v>
      </c>
      <c r="O1543" s="27">
        <v>1073.48</v>
      </c>
      <c r="P1543" s="51">
        <f t="shared" si="24"/>
        <v>191623.98819999694</v>
      </c>
      <c r="Q1543" s="51">
        <f>ABS(Table_7[[#This Row],[列1]]-Table_7[[#This Row],[Listing Price (USD)]])/Table_7[[#This Row],[Listing Price (USD)]]</f>
        <v>0.40852350087468164</v>
      </c>
      <c r="R1543" s="51">
        <f>(Table_7[[#This Row],[列2]]+Q2510)/2</f>
        <v>0.20426175043734082</v>
      </c>
      <c r="S1543" s="71"/>
    </row>
    <row r="1544" spans="1:19" hidden="1" x14ac:dyDescent="0.45">
      <c r="A1544" s="1" t="s">
        <v>59</v>
      </c>
      <c r="B1544" s="2" t="s">
        <v>81</v>
      </c>
      <c r="C1544" s="19">
        <v>47</v>
      </c>
      <c r="D1544" s="3" t="s">
        <v>460</v>
      </c>
      <c r="E1544" s="2" t="s">
        <v>25</v>
      </c>
      <c r="F1544" s="55">
        <v>285454</v>
      </c>
      <c r="G1544" s="15">
        <v>2019</v>
      </c>
      <c r="H1544" s="46">
        <v>13.94</v>
      </c>
      <c r="I1544" s="45">
        <v>6.7239999999999993</v>
      </c>
      <c r="J1544" s="45">
        <v>10565</v>
      </c>
      <c r="K1544" s="46">
        <v>878.01947999999982</v>
      </c>
      <c r="L1544" s="45">
        <v>201</v>
      </c>
      <c r="M1544" s="27">
        <v>188.92599593680674</v>
      </c>
      <c r="N1544" s="27">
        <v>16779.7</v>
      </c>
      <c r="O1544" s="27">
        <v>1073.48</v>
      </c>
      <c r="P1544" s="51">
        <f t="shared" si="24"/>
        <v>308153.31520000024</v>
      </c>
      <c r="Q1544" s="51">
        <f>ABS(Table_7[[#This Row],[列1]]-Table_7[[#This Row],[Listing Price (USD)]])/Table_7[[#This Row],[Listing Price (USD)]]</f>
        <v>7.9520045961872121E-2</v>
      </c>
      <c r="R1544" s="51">
        <f>(Table_7[[#This Row],[列2]]+Q2511)/2</f>
        <v>3.9760022980936061E-2</v>
      </c>
      <c r="S1544" s="71"/>
    </row>
    <row r="1545" spans="1:19" hidden="1" x14ac:dyDescent="0.45">
      <c r="A1545" s="1" t="s">
        <v>59</v>
      </c>
      <c r="B1545" s="2" t="s">
        <v>81</v>
      </c>
      <c r="C1545" s="19">
        <v>47</v>
      </c>
      <c r="D1545" s="3" t="s">
        <v>460</v>
      </c>
      <c r="E1545" s="2" t="s">
        <v>35</v>
      </c>
      <c r="F1545" s="55">
        <v>103249</v>
      </c>
      <c r="G1545" s="15">
        <v>2009</v>
      </c>
      <c r="H1545" s="46">
        <v>13.94</v>
      </c>
      <c r="I1545" s="45">
        <v>6.7239999999999993</v>
      </c>
      <c r="J1545" s="45">
        <v>10565</v>
      </c>
      <c r="K1545" s="46">
        <v>878.01947999999982</v>
      </c>
      <c r="L1545" s="45">
        <v>201</v>
      </c>
      <c r="M1545" s="27">
        <v>1896.7553015181375</v>
      </c>
      <c r="N1545" s="27">
        <v>24592.6</v>
      </c>
      <c r="O1545" s="27">
        <v>42421.33</v>
      </c>
      <c r="P1545" s="51">
        <f t="shared" si="24"/>
        <v>193177.02760000079</v>
      </c>
      <c r="Q1545" s="51">
        <f>ABS(Table_7[[#This Row],[列1]]-Table_7[[#This Row],[Listing Price (USD)]])/Table_7[[#This Row],[Listing Price (USD)]]</f>
        <v>0.87098206859147098</v>
      </c>
      <c r="R1545" s="51">
        <f>(Table_7[[#This Row],[列2]]+Q2512)/2</f>
        <v>0.43549103429573549</v>
      </c>
      <c r="S1545" s="71"/>
    </row>
    <row r="1546" spans="1:19" hidden="1" x14ac:dyDescent="0.45">
      <c r="A1546" s="1" t="s">
        <v>59</v>
      </c>
      <c r="B1546" s="2" t="s">
        <v>81</v>
      </c>
      <c r="C1546" s="19">
        <v>47</v>
      </c>
      <c r="D1546" s="3" t="s">
        <v>460</v>
      </c>
      <c r="E1546" s="2" t="s">
        <v>35</v>
      </c>
      <c r="F1546" s="55">
        <v>170057</v>
      </c>
      <c r="G1546" s="15">
        <v>2010</v>
      </c>
      <c r="H1546" s="46">
        <v>13.94</v>
      </c>
      <c r="I1546" s="45">
        <v>6.7239999999999993</v>
      </c>
      <c r="J1546" s="45">
        <v>10565</v>
      </c>
      <c r="K1546" s="46">
        <v>878.01947999999982</v>
      </c>
      <c r="L1546" s="45">
        <v>201</v>
      </c>
      <c r="M1546" s="27">
        <v>1896.7553015181375</v>
      </c>
      <c r="N1546" s="27">
        <v>24592.6</v>
      </c>
      <c r="O1546" s="27">
        <v>42421.33</v>
      </c>
      <c r="P1546" s="51">
        <f t="shared" si="24"/>
        <v>206124.73059999867</v>
      </c>
      <c r="Q1546" s="51">
        <f>ABS(Table_7[[#This Row],[列1]]-Table_7[[#This Row],[Listing Price (USD)]])/Table_7[[#This Row],[Listing Price (USD)]]</f>
        <v>0.21209200797378921</v>
      </c>
      <c r="R1546" s="51">
        <f>(Table_7[[#This Row],[列2]]+Q2513)/2</f>
        <v>0.10604600398689461</v>
      </c>
      <c r="S1546" s="71"/>
    </row>
    <row r="1547" spans="1:19" hidden="1" x14ac:dyDescent="0.45">
      <c r="A1547" s="1" t="s">
        <v>59</v>
      </c>
      <c r="B1547" s="2" t="s">
        <v>81</v>
      </c>
      <c r="C1547" s="19">
        <v>47</v>
      </c>
      <c r="D1547" s="3" t="s">
        <v>460</v>
      </c>
      <c r="E1547" s="2" t="s">
        <v>508</v>
      </c>
      <c r="F1547" s="55">
        <v>182204</v>
      </c>
      <c r="G1547" s="15">
        <v>2008</v>
      </c>
      <c r="H1547" s="46">
        <v>13.94</v>
      </c>
      <c r="I1547" s="45">
        <v>6.7239999999999993</v>
      </c>
      <c r="J1547" s="45">
        <v>10565</v>
      </c>
      <c r="K1547" s="46">
        <v>878.01947999999982</v>
      </c>
      <c r="L1547" s="45">
        <v>201</v>
      </c>
      <c r="M1547" s="27">
        <v>6.739691604797259</v>
      </c>
      <c r="N1547" s="27">
        <v>135844.5</v>
      </c>
      <c r="O1547" s="27">
        <v>12220.24236</v>
      </c>
      <c r="P1547" s="51">
        <f t="shared" si="24"/>
        <v>386712.85099999903</v>
      </c>
      <c r="Q1547" s="51">
        <f>ABS(Table_7[[#This Row],[列1]]-Table_7[[#This Row],[Listing Price (USD)]])/Table_7[[#This Row],[Listing Price (USD)]]</f>
        <v>1.1224169118131273</v>
      </c>
      <c r="R1547" s="51">
        <f>(Table_7[[#This Row],[列2]]+Q2514)/2</f>
        <v>0.56120845590656365</v>
      </c>
      <c r="S1547" s="71"/>
    </row>
    <row r="1548" spans="1:19" hidden="1" x14ac:dyDescent="0.45">
      <c r="A1548" s="1" t="s">
        <v>59</v>
      </c>
      <c r="B1548" s="2" t="s">
        <v>81</v>
      </c>
      <c r="C1548" s="19">
        <v>47</v>
      </c>
      <c r="D1548" s="3" t="s">
        <v>460</v>
      </c>
      <c r="E1548" s="2" t="s">
        <v>15</v>
      </c>
      <c r="F1548" s="55">
        <v>177346</v>
      </c>
      <c r="G1548" s="15">
        <v>2008</v>
      </c>
      <c r="H1548" s="46">
        <v>13.94</v>
      </c>
      <c r="I1548" s="45">
        <v>6.7239999999999993</v>
      </c>
      <c r="J1548" s="45">
        <v>10565</v>
      </c>
      <c r="K1548" s="46">
        <v>878.01947999999982</v>
      </c>
      <c r="L1548" s="45">
        <v>201</v>
      </c>
      <c r="M1548" s="27">
        <v>1276.9626856482525</v>
      </c>
      <c r="N1548" s="27">
        <v>21333.9</v>
      </c>
      <c r="O1548" s="27">
        <v>4753.54</v>
      </c>
      <c r="P1548" s="51">
        <f t="shared" si="24"/>
        <v>174181.17739999964</v>
      </c>
      <c r="Q1548" s="51">
        <f>ABS(Table_7[[#This Row],[列1]]-Table_7[[#This Row],[Listing Price (USD)]])/Table_7[[#This Row],[Listing Price (USD)]]</f>
        <v>1.7845469308585271E-2</v>
      </c>
      <c r="R1548" s="51">
        <f>(Table_7[[#This Row],[列2]]+Q2515)/2</f>
        <v>8.9227346542926356E-3</v>
      </c>
      <c r="S1548" s="71"/>
    </row>
    <row r="1549" spans="1:19" hidden="1" x14ac:dyDescent="0.45">
      <c r="A1549" s="1" t="s">
        <v>59</v>
      </c>
      <c r="B1549" s="2" t="s">
        <v>81</v>
      </c>
      <c r="C1549" s="19">
        <v>47</v>
      </c>
      <c r="D1549" s="3" t="s">
        <v>460</v>
      </c>
      <c r="E1549" s="2" t="s">
        <v>15</v>
      </c>
      <c r="F1549" s="55">
        <v>157904</v>
      </c>
      <c r="G1549" s="15">
        <v>2008</v>
      </c>
      <c r="H1549" s="46">
        <v>13.94</v>
      </c>
      <c r="I1549" s="45">
        <v>6.7239999999999993</v>
      </c>
      <c r="J1549" s="45">
        <v>10565</v>
      </c>
      <c r="K1549" s="46">
        <v>878.01947999999982</v>
      </c>
      <c r="L1549" s="45">
        <v>201</v>
      </c>
      <c r="M1549" s="27">
        <v>1276.9626856482525</v>
      </c>
      <c r="N1549" s="27">
        <v>21333.9</v>
      </c>
      <c r="O1549" s="27">
        <v>4753.54</v>
      </c>
      <c r="P1549" s="51">
        <f t="shared" si="24"/>
        <v>174181.17739999964</v>
      </c>
      <c r="Q1549" s="51">
        <f>ABS(Table_7[[#This Row],[列1]]-Table_7[[#This Row],[Listing Price (USD)]])/Table_7[[#This Row],[Listing Price (USD)]]</f>
        <v>0.10308274267909386</v>
      </c>
      <c r="R1549" s="51">
        <f>(Table_7[[#This Row],[列2]]+Q2516)/2</f>
        <v>5.1541371339546928E-2</v>
      </c>
      <c r="S1549" s="71"/>
    </row>
    <row r="1550" spans="1:19" hidden="1" x14ac:dyDescent="0.45">
      <c r="A1550" s="1" t="s">
        <v>59</v>
      </c>
      <c r="B1550" s="2" t="s">
        <v>81</v>
      </c>
      <c r="C1550" s="19">
        <v>47</v>
      </c>
      <c r="D1550" s="3" t="s">
        <v>460</v>
      </c>
      <c r="E1550" s="2" t="s">
        <v>15</v>
      </c>
      <c r="F1550" s="55">
        <v>132402</v>
      </c>
      <c r="G1550" s="15">
        <v>2009</v>
      </c>
      <c r="H1550" s="46">
        <v>13.94</v>
      </c>
      <c r="I1550" s="45">
        <v>6.7239999999999993</v>
      </c>
      <c r="J1550" s="45">
        <v>10565</v>
      </c>
      <c r="K1550" s="46">
        <v>878.01947999999982</v>
      </c>
      <c r="L1550" s="45">
        <v>201</v>
      </c>
      <c r="M1550" s="27">
        <v>1276.9626856482525</v>
      </c>
      <c r="N1550" s="27">
        <v>21333.9</v>
      </c>
      <c r="O1550" s="27">
        <v>4753.54</v>
      </c>
      <c r="P1550" s="51">
        <f t="shared" si="24"/>
        <v>187128.88040000125</v>
      </c>
      <c r="Q1550" s="51">
        <f>ABS(Table_7[[#This Row],[列1]]-Table_7[[#This Row],[Listing Price (USD)]])/Table_7[[#This Row],[Listing Price (USD)]]</f>
        <v>0.41333877433876565</v>
      </c>
      <c r="R1550" s="51">
        <f>(Table_7[[#This Row],[列2]]+Q2517)/2</f>
        <v>0.20666938716938282</v>
      </c>
      <c r="S1550" s="71"/>
    </row>
    <row r="1551" spans="1:19" hidden="1" x14ac:dyDescent="0.45">
      <c r="A1551" s="1" t="s">
        <v>59</v>
      </c>
      <c r="B1551" s="2" t="s">
        <v>81</v>
      </c>
      <c r="C1551" s="19">
        <v>47</v>
      </c>
      <c r="D1551" s="3" t="s">
        <v>460</v>
      </c>
      <c r="E1551" s="2" t="s">
        <v>76</v>
      </c>
      <c r="F1551" s="55">
        <v>202854</v>
      </c>
      <c r="G1551" s="15">
        <v>2007</v>
      </c>
      <c r="H1551" s="46">
        <v>13.94</v>
      </c>
      <c r="I1551" s="45">
        <v>6.7239999999999993</v>
      </c>
      <c r="J1551" s="45">
        <v>10565</v>
      </c>
      <c r="K1551" s="46">
        <v>878.01947999999982</v>
      </c>
      <c r="L1551" s="45">
        <v>201</v>
      </c>
      <c r="M1551" s="27">
        <v>720.28936833319051</v>
      </c>
      <c r="N1551" s="27">
        <v>6140.9</v>
      </c>
      <c r="O1551" s="27">
        <v>2659.28</v>
      </c>
      <c r="P1551" s="51">
        <f t="shared" si="24"/>
        <v>133035.26640000119</v>
      </c>
      <c r="Q1551" s="51">
        <f>ABS(Table_7[[#This Row],[列1]]-Table_7[[#This Row],[Listing Price (USD)]])/Table_7[[#This Row],[Listing Price (USD)]]</f>
        <v>0.3441821881747405</v>
      </c>
      <c r="R1551" s="51">
        <f>(Table_7[[#This Row],[列2]]+Q2518)/2</f>
        <v>0.17209109408737025</v>
      </c>
      <c r="S1551" s="71"/>
    </row>
    <row r="1552" spans="1:19" hidden="1" x14ac:dyDescent="0.45">
      <c r="A1552" s="1" t="s">
        <v>59</v>
      </c>
      <c r="B1552" s="2" t="s">
        <v>81</v>
      </c>
      <c r="C1552" s="19">
        <v>47</v>
      </c>
      <c r="D1552" s="3" t="s">
        <v>460</v>
      </c>
      <c r="E1552" s="2" t="s">
        <v>76</v>
      </c>
      <c r="F1552" s="55">
        <v>166580</v>
      </c>
      <c r="G1552" s="15">
        <v>2008</v>
      </c>
      <c r="H1552" s="46">
        <v>13.94</v>
      </c>
      <c r="I1552" s="45">
        <v>6.7239999999999993</v>
      </c>
      <c r="J1552" s="45">
        <v>10565</v>
      </c>
      <c r="K1552" s="46">
        <v>878.01947999999982</v>
      </c>
      <c r="L1552" s="45">
        <v>201</v>
      </c>
      <c r="M1552" s="27">
        <v>720.28936833319051</v>
      </c>
      <c r="N1552" s="27">
        <v>6140.9</v>
      </c>
      <c r="O1552" s="27">
        <v>2659.28</v>
      </c>
      <c r="P1552" s="51">
        <f t="shared" si="24"/>
        <v>145982.96939999907</v>
      </c>
      <c r="Q1552" s="51">
        <f>ABS(Table_7[[#This Row],[列1]]-Table_7[[#This Row],[Listing Price (USD)]])/Table_7[[#This Row],[Listing Price (USD)]]</f>
        <v>0.12364647976948571</v>
      </c>
      <c r="R1552" s="51">
        <f>(Table_7[[#This Row],[列2]]+Q2519)/2</f>
        <v>6.1823239884742857E-2</v>
      </c>
      <c r="S1552" s="71"/>
    </row>
    <row r="1553" spans="1:19" hidden="1" x14ac:dyDescent="0.45">
      <c r="A1553" s="1" t="s">
        <v>59</v>
      </c>
      <c r="B1553" s="3" t="s">
        <v>81</v>
      </c>
      <c r="C1553" s="19">
        <v>47</v>
      </c>
      <c r="D1553" s="3" t="s">
        <v>459</v>
      </c>
      <c r="E1553" s="2" t="s">
        <v>464</v>
      </c>
      <c r="F1553" s="55">
        <v>229000</v>
      </c>
      <c r="G1553" s="15">
        <v>2009</v>
      </c>
      <c r="H1553" s="46">
        <v>13.94</v>
      </c>
      <c r="I1553" s="45">
        <v>6.7239999999999993</v>
      </c>
      <c r="J1553" s="45">
        <v>10565</v>
      </c>
      <c r="K1553" s="46">
        <v>878.01947999999982</v>
      </c>
      <c r="L1553" s="45">
        <v>201</v>
      </c>
      <c r="M1553" s="27">
        <v>3020.1734000000001</v>
      </c>
      <c r="N1553" s="27">
        <v>46802</v>
      </c>
      <c r="O1553" s="27">
        <v>122950</v>
      </c>
      <c r="P1553" s="51">
        <f t="shared" si="24"/>
        <v>234397.67399999796</v>
      </c>
      <c r="Q1553" s="51">
        <f>ABS(Table_7[[#This Row],[列1]]-Table_7[[#This Row],[Listing Price (USD)]])/Table_7[[#This Row],[Listing Price (USD)]]</f>
        <v>2.3570628820951799E-2</v>
      </c>
      <c r="R1553" s="51">
        <f>(Table_7[[#This Row],[列2]]+Q2520)/2</f>
        <v>1.17853144104759E-2</v>
      </c>
      <c r="S1553" s="71"/>
    </row>
    <row r="1554" spans="1:19" hidden="1" x14ac:dyDescent="0.45">
      <c r="A1554" s="1" t="s">
        <v>59</v>
      </c>
      <c r="B1554" s="3" t="s">
        <v>81</v>
      </c>
      <c r="C1554" s="19">
        <v>47</v>
      </c>
      <c r="D1554" s="3" t="s">
        <v>459</v>
      </c>
      <c r="E1554" s="2" t="s">
        <v>463</v>
      </c>
      <c r="F1554" s="55">
        <v>219000</v>
      </c>
      <c r="G1554" s="15">
        <v>2011</v>
      </c>
      <c r="H1554" s="46">
        <v>13.94</v>
      </c>
      <c r="I1554" s="45">
        <v>6.7239999999999993</v>
      </c>
      <c r="J1554" s="45">
        <v>10565</v>
      </c>
      <c r="K1554" s="46">
        <v>878.01947999999982</v>
      </c>
      <c r="L1554" s="45">
        <v>201</v>
      </c>
      <c r="M1554" s="27">
        <v>2762.2330000000002</v>
      </c>
      <c r="N1554" s="27">
        <v>50018</v>
      </c>
      <c r="O1554" s="27">
        <v>8897.94</v>
      </c>
      <c r="P1554" s="51">
        <f t="shared" si="24"/>
        <v>266261.97599999903</v>
      </c>
      <c r="Q1554" s="51">
        <f>ABS(Table_7[[#This Row],[列1]]-Table_7[[#This Row],[Listing Price (USD)]])/Table_7[[#This Row],[Listing Price (USD)]]</f>
        <v>0.21580810958903668</v>
      </c>
      <c r="R1554" s="51">
        <f>(Table_7[[#This Row],[列2]]+Q2521)/2</f>
        <v>0.10790405479451834</v>
      </c>
      <c r="S1554" s="71"/>
    </row>
    <row r="1555" spans="1:19" hidden="1" x14ac:dyDescent="0.45">
      <c r="A1555" s="1" t="s">
        <v>59</v>
      </c>
      <c r="B1555" s="3" t="s">
        <v>81</v>
      </c>
      <c r="C1555" s="19">
        <v>47</v>
      </c>
      <c r="D1555" s="3" t="s">
        <v>459</v>
      </c>
      <c r="E1555" s="2" t="s">
        <v>319</v>
      </c>
      <c r="F1555" s="55">
        <v>199000</v>
      </c>
      <c r="G1555" s="15">
        <v>2008</v>
      </c>
      <c r="H1555" s="46">
        <v>13.94</v>
      </c>
      <c r="I1555" s="45">
        <v>6.7239999999999993</v>
      </c>
      <c r="J1555" s="45">
        <v>10565</v>
      </c>
      <c r="K1555" s="46">
        <v>878.01947999999982</v>
      </c>
      <c r="L1555" s="45">
        <v>201</v>
      </c>
      <c r="M1555" s="27">
        <v>1116.7267999999999</v>
      </c>
      <c r="N1555" s="27">
        <v>44269</v>
      </c>
      <c r="O1555" s="27">
        <v>61343.7</v>
      </c>
      <c r="P1555" s="51">
        <f t="shared" si="24"/>
        <v>216748.72299999668</v>
      </c>
      <c r="Q1555" s="51">
        <f>ABS(Table_7[[#This Row],[列1]]-Table_7[[#This Row],[Listing Price (USD)]])/Table_7[[#This Row],[Listing Price (USD)]]</f>
        <v>8.9189562814053672E-2</v>
      </c>
      <c r="R1555" s="51">
        <f>(Table_7[[#This Row],[列2]]+Q2522)/2</f>
        <v>4.4594781407026836E-2</v>
      </c>
      <c r="S1555" s="71"/>
    </row>
    <row r="1556" spans="1:19" hidden="1" x14ac:dyDescent="0.45">
      <c r="A1556" s="1" t="s">
        <v>59</v>
      </c>
      <c r="B1556" s="3" t="s">
        <v>81</v>
      </c>
      <c r="C1556" s="19">
        <v>47</v>
      </c>
      <c r="D1556" s="3" t="s">
        <v>459</v>
      </c>
      <c r="E1556" s="2" t="s">
        <v>504</v>
      </c>
      <c r="F1556" s="55">
        <v>185000</v>
      </c>
      <c r="G1556" s="15">
        <v>2008</v>
      </c>
      <c r="H1556" s="46">
        <v>13.94</v>
      </c>
      <c r="I1556" s="45">
        <v>6.7239999999999993</v>
      </c>
      <c r="J1556" s="45">
        <v>10565</v>
      </c>
      <c r="K1556" s="46">
        <v>878.01947999999982</v>
      </c>
      <c r="L1556" s="45">
        <v>201</v>
      </c>
      <c r="M1556" s="27">
        <v>232.52780000000001</v>
      </c>
      <c r="N1556" s="27">
        <v>37388</v>
      </c>
      <c r="O1556" s="27">
        <v>10619.72</v>
      </c>
      <c r="P1556" s="51">
        <f t="shared" si="24"/>
        <v>203977.58699999674</v>
      </c>
      <c r="Q1556" s="51">
        <f>ABS(Table_7[[#This Row],[列1]]-Table_7[[#This Row],[Listing Price (USD)]])/Table_7[[#This Row],[Listing Price (USD)]]</f>
        <v>0.10258155135133373</v>
      </c>
      <c r="R1556" s="51">
        <f>(Table_7[[#This Row],[列2]]+Q2523)/2</f>
        <v>5.1290775675666866E-2</v>
      </c>
      <c r="S1556" s="71"/>
    </row>
    <row r="1557" spans="1:19" hidden="1" x14ac:dyDescent="0.45">
      <c r="A1557" s="1" t="s">
        <v>59</v>
      </c>
      <c r="B1557" s="3" t="s">
        <v>81</v>
      </c>
      <c r="C1557" s="19">
        <v>47</v>
      </c>
      <c r="D1557" s="3" t="s">
        <v>459</v>
      </c>
      <c r="E1557" s="2" t="s">
        <v>509</v>
      </c>
      <c r="F1557" s="55">
        <v>198900</v>
      </c>
      <c r="G1557" s="15">
        <v>2008</v>
      </c>
      <c r="H1557" s="46">
        <v>13.94</v>
      </c>
      <c r="I1557" s="45">
        <v>6.7239999999999993</v>
      </c>
      <c r="J1557" s="45">
        <v>10565</v>
      </c>
      <c r="K1557" s="46">
        <v>878.01947999999982</v>
      </c>
      <c r="L1557" s="45">
        <v>201</v>
      </c>
      <c r="M1557" s="27">
        <v>620.08590000000004</v>
      </c>
      <c r="N1557" s="27">
        <v>48244</v>
      </c>
      <c r="O1557" s="27">
        <v>19758.259999999998</v>
      </c>
      <c r="P1557" s="51">
        <f t="shared" si="24"/>
        <v>224126.32299999817</v>
      </c>
      <c r="Q1557" s="51">
        <f>ABS(Table_7[[#This Row],[列1]]-Table_7[[#This Row],[Listing Price (USD)]])/Table_7[[#This Row],[Listing Price (USD)]]</f>
        <v>0.12682917546504863</v>
      </c>
      <c r="R1557" s="51">
        <f>(Table_7[[#This Row],[列2]]+Q2524)/2</f>
        <v>6.3414587732524313E-2</v>
      </c>
      <c r="S1557" s="71"/>
    </row>
    <row r="1558" spans="1:19" hidden="1" x14ac:dyDescent="0.45">
      <c r="A1558" s="1" t="s">
        <v>59</v>
      </c>
      <c r="B1558" s="2" t="s">
        <v>82</v>
      </c>
      <c r="C1558" s="19">
        <v>47</v>
      </c>
      <c r="D1558" s="3" t="s">
        <v>460</v>
      </c>
      <c r="E1558" s="2" t="s">
        <v>25</v>
      </c>
      <c r="F1558" s="55">
        <v>137266</v>
      </c>
      <c r="G1558" s="15">
        <v>2010</v>
      </c>
      <c r="H1558" s="46">
        <v>13.874400000000001</v>
      </c>
      <c r="I1558" s="45">
        <v>6.7239999999999993</v>
      </c>
      <c r="J1558" s="45">
        <v>10565</v>
      </c>
      <c r="K1558" s="46">
        <v>878.01947999999982</v>
      </c>
      <c r="L1558" s="45">
        <v>201</v>
      </c>
      <c r="M1558" s="27">
        <v>188.92599593680674</v>
      </c>
      <c r="N1558" s="27">
        <v>16779.7</v>
      </c>
      <c r="O1558" s="27">
        <v>1073.48</v>
      </c>
      <c r="P1558" s="51">
        <f t="shared" si="24"/>
        <v>191623.98819999694</v>
      </c>
      <c r="Q1558" s="51">
        <f>ABS(Table_7[[#This Row],[列1]]-Table_7[[#This Row],[Listing Price (USD)]])/Table_7[[#This Row],[Listing Price (USD)]]</f>
        <v>0.39600475135865354</v>
      </c>
      <c r="R1558" s="51">
        <f>(Table_7[[#This Row],[列2]]+Q2525)/2</f>
        <v>0.19800237567932677</v>
      </c>
      <c r="S1558" s="71"/>
    </row>
    <row r="1559" spans="1:19" hidden="1" x14ac:dyDescent="0.45">
      <c r="A1559" s="1" t="s">
        <v>59</v>
      </c>
      <c r="B1559" s="2" t="s">
        <v>82</v>
      </c>
      <c r="C1559" s="19">
        <v>47</v>
      </c>
      <c r="D1559" s="3" t="s">
        <v>460</v>
      </c>
      <c r="E1559" s="2" t="s">
        <v>25</v>
      </c>
      <c r="F1559" s="55">
        <v>133622</v>
      </c>
      <c r="G1559" s="15">
        <v>2010</v>
      </c>
      <c r="H1559" s="46">
        <v>13.874400000000001</v>
      </c>
      <c r="I1559" s="45">
        <v>6.7239999999999993</v>
      </c>
      <c r="J1559" s="45">
        <v>10565</v>
      </c>
      <c r="K1559" s="46">
        <v>878.01947999999982</v>
      </c>
      <c r="L1559" s="45">
        <v>201</v>
      </c>
      <c r="M1559" s="27">
        <v>188.92599593680674</v>
      </c>
      <c r="N1559" s="27">
        <v>16779.7</v>
      </c>
      <c r="O1559" s="27">
        <v>1073.48</v>
      </c>
      <c r="P1559" s="51">
        <f t="shared" si="24"/>
        <v>191623.98819999694</v>
      </c>
      <c r="Q1559" s="51">
        <f>ABS(Table_7[[#This Row],[列1]]-Table_7[[#This Row],[Listing Price (USD)]])/Table_7[[#This Row],[Listing Price (USD)]]</f>
        <v>0.43407513882442217</v>
      </c>
      <c r="R1559" s="51">
        <f>(Table_7[[#This Row],[列2]]+Q2526)/2</f>
        <v>0.21703756941221108</v>
      </c>
      <c r="S1559" s="71"/>
    </row>
    <row r="1560" spans="1:19" hidden="1" x14ac:dyDescent="0.45">
      <c r="A1560" s="1" t="s">
        <v>59</v>
      </c>
      <c r="B1560" s="2" t="s">
        <v>83</v>
      </c>
      <c r="C1560" s="19">
        <v>47</v>
      </c>
      <c r="D1560" s="3" t="s">
        <v>460</v>
      </c>
      <c r="E1560" s="2" t="s">
        <v>46</v>
      </c>
      <c r="F1560" s="55">
        <v>302459</v>
      </c>
      <c r="G1560" s="15">
        <v>2019</v>
      </c>
      <c r="H1560" s="46">
        <v>14.76</v>
      </c>
      <c r="I1560" s="45">
        <v>8.6919999999999984</v>
      </c>
      <c r="J1560" s="45">
        <v>10697</v>
      </c>
      <c r="K1560" s="46">
        <v>1231.4015999999999</v>
      </c>
      <c r="L1560" s="45">
        <v>200</v>
      </c>
      <c r="M1560" s="27">
        <v>57.472012426685268</v>
      </c>
      <c r="N1560" s="27">
        <v>11544.2</v>
      </c>
      <c r="O1560" s="27">
        <v>7827.84</v>
      </c>
      <c r="P1560" s="51">
        <f t="shared" si="24"/>
        <v>301437.77520000114</v>
      </c>
      <c r="Q1560" s="51">
        <f>ABS(Table_7[[#This Row],[列1]]-Table_7[[#This Row],[Listing Price (USD)]])/Table_7[[#This Row],[Listing Price (USD)]]</f>
        <v>3.3764073808313236E-3</v>
      </c>
      <c r="R1560" s="51">
        <f>(Table_7[[#This Row],[列2]]+Q2527)/2</f>
        <v>1.6882036904156618E-3</v>
      </c>
      <c r="S1560" s="71"/>
    </row>
    <row r="1561" spans="1:19" hidden="1" x14ac:dyDescent="0.45">
      <c r="A1561" s="1" t="s">
        <v>59</v>
      </c>
      <c r="B1561" s="2" t="s">
        <v>83</v>
      </c>
      <c r="C1561" s="19">
        <v>47</v>
      </c>
      <c r="D1561" s="3" t="s">
        <v>460</v>
      </c>
      <c r="E1561" s="2" t="s">
        <v>15</v>
      </c>
      <c r="F1561" s="55">
        <v>467004</v>
      </c>
      <c r="G1561" s="15">
        <v>2019</v>
      </c>
      <c r="H1561" s="46">
        <v>14.76</v>
      </c>
      <c r="I1561" s="45">
        <v>8.6919999999999984</v>
      </c>
      <c r="J1561" s="45">
        <v>10697</v>
      </c>
      <c r="K1561" s="46">
        <v>1231.4015999999999</v>
      </c>
      <c r="L1561" s="45">
        <v>200</v>
      </c>
      <c r="M1561" s="27">
        <v>1276.9626856482525</v>
      </c>
      <c r="N1561" s="27">
        <v>21333.9</v>
      </c>
      <c r="O1561" s="27">
        <v>4753.54</v>
      </c>
      <c r="P1561" s="51">
        <f t="shared" si="24"/>
        <v>319607.45840000286</v>
      </c>
      <c r="Q1561" s="51">
        <f>ABS(Table_7[[#This Row],[列1]]-Table_7[[#This Row],[Listing Price (USD)]])/Table_7[[#This Row],[Listing Price (USD)]]</f>
        <v>0.31562158268451052</v>
      </c>
      <c r="R1561" s="51">
        <f>(Table_7[[#This Row],[列2]]+Q2528)/2</f>
        <v>0.15781079134225526</v>
      </c>
      <c r="S1561" s="71"/>
    </row>
    <row r="1562" spans="1:19" hidden="1" x14ac:dyDescent="0.45">
      <c r="A1562" s="1" t="s">
        <v>59</v>
      </c>
      <c r="B1562" s="2" t="s">
        <v>83</v>
      </c>
      <c r="C1562" s="19">
        <v>47</v>
      </c>
      <c r="D1562" s="3" t="s">
        <v>460</v>
      </c>
      <c r="E1562" s="2" t="s">
        <v>76</v>
      </c>
      <c r="F1562" s="55">
        <v>340115</v>
      </c>
      <c r="G1562" s="15">
        <v>2019</v>
      </c>
      <c r="H1562" s="46">
        <v>14.76</v>
      </c>
      <c r="I1562" s="45">
        <v>8.6919999999999984</v>
      </c>
      <c r="J1562" s="45">
        <v>10697</v>
      </c>
      <c r="K1562" s="46">
        <v>1231.4015999999999</v>
      </c>
      <c r="L1562" s="45">
        <v>200</v>
      </c>
      <c r="M1562" s="27">
        <v>720.28936833319051</v>
      </c>
      <c r="N1562" s="27">
        <v>6140.9</v>
      </c>
      <c r="O1562" s="27">
        <v>2659.28</v>
      </c>
      <c r="P1562" s="51">
        <f t="shared" si="24"/>
        <v>291409.25040000229</v>
      </c>
      <c r="Q1562" s="51">
        <f>ABS(Table_7[[#This Row],[列1]]-Table_7[[#This Row],[Listing Price (USD)]])/Table_7[[#This Row],[Listing Price (USD)]]</f>
        <v>0.14320376813724098</v>
      </c>
      <c r="R1562" s="51">
        <f>(Table_7[[#This Row],[列2]]+Q2529)/2</f>
        <v>7.1601884068620489E-2</v>
      </c>
      <c r="S1562" s="71"/>
    </row>
    <row r="1563" spans="1:19" hidden="1" x14ac:dyDescent="0.45">
      <c r="A1563" s="1" t="s">
        <v>59</v>
      </c>
      <c r="B1563" s="3" t="s">
        <v>83</v>
      </c>
      <c r="C1563" s="19">
        <v>47</v>
      </c>
      <c r="D1563" s="3" t="s">
        <v>459</v>
      </c>
      <c r="E1563" s="2" t="s">
        <v>482</v>
      </c>
      <c r="F1563" s="55">
        <v>469000</v>
      </c>
      <c r="G1563" s="15">
        <v>2019</v>
      </c>
      <c r="H1563" s="46">
        <v>14.76</v>
      </c>
      <c r="I1563" s="45">
        <v>8.6919999999999984</v>
      </c>
      <c r="J1563" s="45">
        <v>10697</v>
      </c>
      <c r="K1563" s="46">
        <v>1231.4015999999999</v>
      </c>
      <c r="L1563" s="45">
        <v>200</v>
      </c>
      <c r="M1563" s="27">
        <v>1740.8046999999999</v>
      </c>
      <c r="N1563" s="27">
        <v>47930</v>
      </c>
      <c r="O1563" s="27">
        <v>70426.880000000005</v>
      </c>
      <c r="P1563" s="51">
        <f t="shared" si="24"/>
        <v>368969.81999999954</v>
      </c>
      <c r="Q1563" s="51">
        <f>ABS(Table_7[[#This Row],[列1]]-Table_7[[#This Row],[Listing Price (USD)]])/Table_7[[#This Row],[Listing Price (USD)]]</f>
        <v>0.2132839658848624</v>
      </c>
      <c r="R1563" s="51">
        <f>(Table_7[[#This Row],[列2]]+Q2530)/2</f>
        <v>0.1066419829424312</v>
      </c>
      <c r="S1563" s="71"/>
    </row>
    <row r="1564" spans="1:19" hidden="1" x14ac:dyDescent="0.45">
      <c r="A1564" s="1" t="s">
        <v>59</v>
      </c>
      <c r="B1564" s="2" t="s">
        <v>85</v>
      </c>
      <c r="C1564" s="19">
        <v>47</v>
      </c>
      <c r="D1564" s="3" t="s">
        <v>460</v>
      </c>
      <c r="E1564" s="2" t="s">
        <v>46</v>
      </c>
      <c r="F1564" s="55">
        <v>102034</v>
      </c>
      <c r="G1564" s="15">
        <v>2005</v>
      </c>
      <c r="H1564" s="46">
        <v>14.169600000000001</v>
      </c>
      <c r="I1564" s="45">
        <v>5.5759999999999996</v>
      </c>
      <c r="J1564" s="45">
        <v>11012</v>
      </c>
      <c r="K1564" s="46">
        <v>898.04052000000001</v>
      </c>
      <c r="L1564" s="45">
        <v>216</v>
      </c>
      <c r="M1564" s="27">
        <v>57.472012426685268</v>
      </c>
      <c r="N1564" s="27">
        <v>11544.2</v>
      </c>
      <c r="O1564" s="27">
        <v>7827.84</v>
      </c>
      <c r="P1564" s="51">
        <f t="shared" si="24"/>
        <v>127332.71820000112</v>
      </c>
      <c r="Q1564" s="51">
        <f>ABS(Table_7[[#This Row],[列1]]-Table_7[[#This Row],[Listing Price (USD)]])/Table_7[[#This Row],[Listing Price (USD)]]</f>
        <v>0.2479440010192791</v>
      </c>
      <c r="R1564" s="51">
        <f>(Table_7[[#This Row],[列2]]+Q2531)/2</f>
        <v>0.12397200050963955</v>
      </c>
      <c r="S1564" s="71"/>
    </row>
    <row r="1565" spans="1:19" hidden="1" x14ac:dyDescent="0.45">
      <c r="A1565" s="1" t="s">
        <v>59</v>
      </c>
      <c r="B1565" s="2" t="s">
        <v>85</v>
      </c>
      <c r="C1565" s="19">
        <v>47</v>
      </c>
      <c r="D1565" s="3" t="s">
        <v>460</v>
      </c>
      <c r="E1565" s="2" t="s">
        <v>46</v>
      </c>
      <c r="F1565" s="55">
        <v>151837</v>
      </c>
      <c r="G1565" s="15">
        <v>2006</v>
      </c>
      <c r="H1565" s="46">
        <v>14.169600000000001</v>
      </c>
      <c r="I1565" s="45">
        <v>5.5759999999999996</v>
      </c>
      <c r="J1565" s="45">
        <v>11012</v>
      </c>
      <c r="K1565" s="46">
        <v>898.04052000000001</v>
      </c>
      <c r="L1565" s="45">
        <v>216</v>
      </c>
      <c r="M1565" s="27">
        <v>57.472012426685268</v>
      </c>
      <c r="N1565" s="27">
        <v>11544.2</v>
      </c>
      <c r="O1565" s="27">
        <v>7827.84</v>
      </c>
      <c r="P1565" s="51">
        <f t="shared" si="24"/>
        <v>140280.42119999899</v>
      </c>
      <c r="Q1565" s="51">
        <f>ABS(Table_7[[#This Row],[列1]]-Table_7[[#This Row],[Listing Price (USD)]])/Table_7[[#This Row],[Listing Price (USD)]]</f>
        <v>7.6111743514433283E-2</v>
      </c>
      <c r="R1565" s="51">
        <f>(Table_7[[#This Row],[列2]]+Q2532)/2</f>
        <v>3.8055871757216642E-2</v>
      </c>
      <c r="S1565" s="71"/>
    </row>
    <row r="1566" spans="1:19" hidden="1" x14ac:dyDescent="0.45">
      <c r="A1566" s="1" t="s">
        <v>59</v>
      </c>
      <c r="B1566" s="2" t="s">
        <v>85</v>
      </c>
      <c r="C1566" s="19">
        <v>47</v>
      </c>
      <c r="D1566" s="3" t="s">
        <v>460</v>
      </c>
      <c r="E1566" s="2" t="s">
        <v>15</v>
      </c>
      <c r="F1566" s="55">
        <v>151876</v>
      </c>
      <c r="G1566" s="15">
        <v>2006</v>
      </c>
      <c r="H1566" s="46">
        <v>14.169600000000001</v>
      </c>
      <c r="I1566" s="45">
        <v>5.5759999999999996</v>
      </c>
      <c r="J1566" s="45">
        <v>11012</v>
      </c>
      <c r="K1566" s="46">
        <v>898.04052000000001</v>
      </c>
      <c r="L1566" s="45">
        <v>216</v>
      </c>
      <c r="M1566" s="27">
        <v>1276.9626856482525</v>
      </c>
      <c r="N1566" s="27">
        <v>21333.9</v>
      </c>
      <c r="O1566" s="27">
        <v>4753.54</v>
      </c>
      <c r="P1566" s="51">
        <f t="shared" si="24"/>
        <v>158450.10440000071</v>
      </c>
      <c r="Q1566" s="51">
        <f>ABS(Table_7[[#This Row],[列1]]-Table_7[[#This Row],[Listing Price (USD)]])/Table_7[[#This Row],[Listing Price (USD)]]</f>
        <v>4.3285999104537315E-2</v>
      </c>
      <c r="R1566" s="51">
        <f>(Table_7[[#This Row],[列2]]+Q2533)/2</f>
        <v>2.1642999552268657E-2</v>
      </c>
      <c r="S1566" s="71"/>
    </row>
    <row r="1567" spans="1:19" hidden="1" x14ac:dyDescent="0.45">
      <c r="A1567" s="1" t="s">
        <v>59</v>
      </c>
      <c r="B1567" s="2" t="s">
        <v>85</v>
      </c>
      <c r="C1567" s="19">
        <v>47</v>
      </c>
      <c r="D1567" s="3" t="s">
        <v>460</v>
      </c>
      <c r="E1567" s="2" t="s">
        <v>15</v>
      </c>
      <c r="F1567" s="55">
        <v>151876</v>
      </c>
      <c r="G1567" s="15">
        <v>2006</v>
      </c>
      <c r="H1567" s="46">
        <v>14.169600000000001</v>
      </c>
      <c r="I1567" s="45">
        <v>5.5759999999999996</v>
      </c>
      <c r="J1567" s="45">
        <v>11012</v>
      </c>
      <c r="K1567" s="46">
        <v>898.04052000000001</v>
      </c>
      <c r="L1567" s="45">
        <v>216</v>
      </c>
      <c r="M1567" s="27">
        <v>1276.9626856482525</v>
      </c>
      <c r="N1567" s="27">
        <v>21333.9</v>
      </c>
      <c r="O1567" s="27">
        <v>4753.54</v>
      </c>
      <c r="P1567" s="51">
        <f t="shared" si="24"/>
        <v>158450.10440000071</v>
      </c>
      <c r="Q1567" s="51">
        <f>ABS(Table_7[[#This Row],[列1]]-Table_7[[#This Row],[Listing Price (USD)]])/Table_7[[#This Row],[Listing Price (USD)]]</f>
        <v>4.3285999104537315E-2</v>
      </c>
      <c r="R1567" s="51">
        <f>(Table_7[[#This Row],[列2]]+Q2534)/2</f>
        <v>2.1642999552268657E-2</v>
      </c>
      <c r="S1567" s="71"/>
    </row>
    <row r="1568" spans="1:19" hidden="1" x14ac:dyDescent="0.45">
      <c r="A1568" s="1" t="s">
        <v>59</v>
      </c>
      <c r="B1568" s="2" t="s">
        <v>85</v>
      </c>
      <c r="C1568" s="19">
        <v>47</v>
      </c>
      <c r="D1568" s="3" t="s">
        <v>460</v>
      </c>
      <c r="E1568" s="2" t="s">
        <v>15</v>
      </c>
      <c r="F1568" s="55">
        <v>151876</v>
      </c>
      <c r="G1568" s="15">
        <v>2006</v>
      </c>
      <c r="H1568" s="46">
        <v>14.169600000000001</v>
      </c>
      <c r="I1568" s="45">
        <v>5.5759999999999996</v>
      </c>
      <c r="J1568" s="45">
        <v>11012</v>
      </c>
      <c r="K1568" s="46">
        <v>898.04052000000001</v>
      </c>
      <c r="L1568" s="45">
        <v>216</v>
      </c>
      <c r="M1568" s="27">
        <v>1276.9626856482525</v>
      </c>
      <c r="N1568" s="27">
        <v>21333.9</v>
      </c>
      <c r="O1568" s="27">
        <v>4753.54</v>
      </c>
      <c r="P1568" s="51">
        <f t="shared" si="24"/>
        <v>158450.10440000071</v>
      </c>
      <c r="Q1568" s="51">
        <f>ABS(Table_7[[#This Row],[列1]]-Table_7[[#This Row],[Listing Price (USD)]])/Table_7[[#This Row],[Listing Price (USD)]]</f>
        <v>4.3285999104537315E-2</v>
      </c>
      <c r="R1568" s="51">
        <f>(Table_7[[#This Row],[列2]]+Q2535)/2</f>
        <v>2.1642999552268657E-2</v>
      </c>
      <c r="S1568" s="71"/>
    </row>
    <row r="1569" spans="1:19" hidden="1" x14ac:dyDescent="0.45">
      <c r="A1569" s="1" t="s">
        <v>59</v>
      </c>
      <c r="B1569" s="3" t="s">
        <v>85</v>
      </c>
      <c r="C1569" s="19">
        <v>47</v>
      </c>
      <c r="D1569" s="3" t="s">
        <v>459</v>
      </c>
      <c r="E1569" s="2" t="s">
        <v>464</v>
      </c>
      <c r="F1569" s="55">
        <v>229000</v>
      </c>
      <c r="G1569" s="15">
        <v>2006</v>
      </c>
      <c r="H1569" s="46">
        <v>14.169600000000001</v>
      </c>
      <c r="I1569" s="45">
        <v>5.5759999999999996</v>
      </c>
      <c r="J1569" s="45">
        <v>11012</v>
      </c>
      <c r="K1569" s="46">
        <v>898.04052000000001</v>
      </c>
      <c r="L1569" s="45">
        <v>216</v>
      </c>
      <c r="M1569" s="27">
        <v>3020.1734000000001</v>
      </c>
      <c r="N1569" s="27">
        <v>46802</v>
      </c>
      <c r="O1569" s="27">
        <v>122950</v>
      </c>
      <c r="P1569" s="51">
        <f t="shared" si="24"/>
        <v>205718.89799999743</v>
      </c>
      <c r="Q1569" s="51">
        <f>ABS(Table_7[[#This Row],[列1]]-Table_7[[#This Row],[Listing Price (USD)]])/Table_7[[#This Row],[Listing Price (USD)]]</f>
        <v>0.10166420087337369</v>
      </c>
      <c r="R1569" s="51">
        <f>(Table_7[[#This Row],[列2]]+Q2536)/2</f>
        <v>5.0832100436686845E-2</v>
      </c>
      <c r="S1569" s="71"/>
    </row>
    <row r="1570" spans="1:19" hidden="1" x14ac:dyDescent="0.45">
      <c r="A1570" s="1" t="s">
        <v>59</v>
      </c>
      <c r="B1570" s="3" t="s">
        <v>85</v>
      </c>
      <c r="C1570" s="19">
        <v>47</v>
      </c>
      <c r="D1570" s="3" t="s">
        <v>459</v>
      </c>
      <c r="E1570" s="2" t="s">
        <v>479</v>
      </c>
      <c r="F1570" s="55">
        <v>195000</v>
      </c>
      <c r="G1570" s="15">
        <v>2005</v>
      </c>
      <c r="H1570" s="46">
        <v>14.169600000000001</v>
      </c>
      <c r="I1570" s="45">
        <v>5.5759999999999996</v>
      </c>
      <c r="J1570" s="45">
        <v>11012</v>
      </c>
      <c r="K1570" s="46">
        <v>898.04052000000001</v>
      </c>
      <c r="L1570" s="45">
        <v>216</v>
      </c>
      <c r="M1570" s="27">
        <v>41.0931</v>
      </c>
      <c r="N1570" s="27">
        <v>43658</v>
      </c>
      <c r="O1570" s="27">
        <v>15144.94</v>
      </c>
      <c r="P1570" s="51">
        <f t="shared" si="24"/>
        <v>186935.93100000097</v>
      </c>
      <c r="Q1570" s="51">
        <f>ABS(Table_7[[#This Row],[列1]]-Table_7[[#This Row],[Listing Price (USD)]])/Table_7[[#This Row],[Listing Price (USD)]]</f>
        <v>4.1354199999995019E-2</v>
      </c>
      <c r="R1570" s="51">
        <f>(Table_7[[#This Row],[列2]]+Q2537)/2</f>
        <v>2.0677099999997509E-2</v>
      </c>
      <c r="S1570" s="71"/>
    </row>
    <row r="1571" spans="1:19" hidden="1" x14ac:dyDescent="0.45">
      <c r="A1571" s="1" t="s">
        <v>59</v>
      </c>
      <c r="B1571" s="3" t="s">
        <v>85</v>
      </c>
      <c r="C1571" s="19">
        <v>47</v>
      </c>
      <c r="D1571" s="3" t="s">
        <v>459</v>
      </c>
      <c r="E1571" s="2" t="s">
        <v>483</v>
      </c>
      <c r="F1571" s="55">
        <v>185000</v>
      </c>
      <c r="G1571" s="15">
        <v>2005</v>
      </c>
      <c r="H1571" s="46">
        <v>14.169600000000001</v>
      </c>
      <c r="I1571" s="45">
        <v>5.5759999999999996</v>
      </c>
      <c r="J1571" s="45">
        <v>11012</v>
      </c>
      <c r="K1571" s="46">
        <v>898.04052000000001</v>
      </c>
      <c r="L1571" s="45">
        <v>216</v>
      </c>
      <c r="M1571" s="27">
        <v>598.91589999999997</v>
      </c>
      <c r="N1571" s="27">
        <v>38979</v>
      </c>
      <c r="O1571" s="27">
        <v>20630.52</v>
      </c>
      <c r="P1571" s="51">
        <f t="shared" si="24"/>
        <v>178251.70700000151</v>
      </c>
      <c r="Q1571" s="51">
        <f>ABS(Table_7[[#This Row],[列1]]-Table_7[[#This Row],[Listing Price (USD)]])/Table_7[[#This Row],[Listing Price (USD)]]</f>
        <v>3.6477259459451308E-2</v>
      </c>
      <c r="R1571" s="51">
        <f>(Table_7[[#This Row],[列2]]+Q2538)/2</f>
        <v>1.8238629729725654E-2</v>
      </c>
      <c r="S1571" s="71"/>
    </row>
    <row r="1572" spans="1:19" hidden="1" x14ac:dyDescent="0.45">
      <c r="A1572" s="1" t="s">
        <v>59</v>
      </c>
      <c r="B1572" s="3" t="s">
        <v>85</v>
      </c>
      <c r="C1572" s="19">
        <v>47</v>
      </c>
      <c r="D1572" s="3" t="s">
        <v>459</v>
      </c>
      <c r="E1572" s="2" t="s">
        <v>312</v>
      </c>
      <c r="F1572" s="56">
        <v>299000</v>
      </c>
      <c r="G1572" s="43">
        <v>2006</v>
      </c>
      <c r="H1572" s="45">
        <v>14.169600000000001</v>
      </c>
      <c r="I1572" s="45">
        <v>5.5759999999999996</v>
      </c>
      <c r="J1572" s="45">
        <v>11012</v>
      </c>
      <c r="K1572" s="45">
        <v>898.04052000000001</v>
      </c>
      <c r="L1572" s="45">
        <v>216</v>
      </c>
      <c r="M1572" s="27">
        <v>247.9667</v>
      </c>
      <c r="N1572" s="27">
        <v>42232</v>
      </c>
      <c r="O1572" s="27">
        <v>9903.7999999999993</v>
      </c>
      <c r="P1572" s="51">
        <f t="shared" si="24"/>
        <v>197236.97799999936</v>
      </c>
      <c r="Q1572" s="51">
        <f>ABS(Table_7[[#This Row],[列1]]-Table_7[[#This Row],[Listing Price (USD)]])/Table_7[[#This Row],[Listing Price (USD)]]</f>
        <v>0.34034455518394863</v>
      </c>
      <c r="R1572" s="51">
        <f>(Table_7[[#This Row],[列2]]+Q2539)/2</f>
        <v>0.17017227759197431</v>
      </c>
      <c r="S1572" s="71"/>
    </row>
    <row r="1573" spans="1:19" hidden="1" x14ac:dyDescent="0.45">
      <c r="A1573" s="1" t="s">
        <v>354</v>
      </c>
      <c r="B1573" s="3" t="s">
        <v>88</v>
      </c>
      <c r="C1573" s="19">
        <v>48</v>
      </c>
      <c r="D1573" s="3" t="s">
        <v>461</v>
      </c>
      <c r="E1573" s="2" t="s">
        <v>346</v>
      </c>
      <c r="F1573" s="55">
        <v>289000</v>
      </c>
      <c r="G1573" s="15">
        <v>2017</v>
      </c>
      <c r="H1573" s="46">
        <v>15.579999999999998</v>
      </c>
      <c r="I1573" s="45">
        <v>7.0848000000000004</v>
      </c>
      <c r="J1573" s="45">
        <v>13296</v>
      </c>
      <c r="K1573" s="46">
        <v>1123.9768799999999</v>
      </c>
      <c r="L1573" s="45">
        <v>401</v>
      </c>
      <c r="M1573" s="27">
        <v>96.621481289487306</v>
      </c>
      <c r="N1573" s="27">
        <v>21310.9</v>
      </c>
      <c r="O1573" s="27">
        <v>514.61516577032478</v>
      </c>
      <c r="P1573" s="51">
        <f t="shared" si="24"/>
        <v>352768.02539999707</v>
      </c>
      <c r="Q1573" s="51">
        <f>ABS(Table_7[[#This Row],[列1]]-Table_7[[#This Row],[Listing Price (USD)]])/Table_7[[#This Row],[Listing Price (USD)]]</f>
        <v>0.22065060692040511</v>
      </c>
      <c r="R1573" s="51">
        <f>(Table_7[[#This Row],[列2]]+Q2540)/2</f>
        <v>0.11032530346020256</v>
      </c>
      <c r="S1573" s="71"/>
    </row>
    <row r="1574" spans="1:19" hidden="1" x14ac:dyDescent="0.45">
      <c r="A1574" s="1" t="s">
        <v>354</v>
      </c>
      <c r="B1574" s="3" t="s">
        <v>88</v>
      </c>
      <c r="C1574" s="19">
        <v>48</v>
      </c>
      <c r="D1574" s="3" t="s">
        <v>461</v>
      </c>
      <c r="E1574" s="2" t="s">
        <v>346</v>
      </c>
      <c r="F1574" s="55">
        <v>275000</v>
      </c>
      <c r="G1574" s="15">
        <v>2018</v>
      </c>
      <c r="H1574" s="46">
        <v>15.579999999999998</v>
      </c>
      <c r="I1574" s="45">
        <v>7.0848000000000004</v>
      </c>
      <c r="J1574" s="45">
        <v>13296</v>
      </c>
      <c r="K1574" s="46">
        <v>1123.9768799999999</v>
      </c>
      <c r="L1574" s="45">
        <v>401</v>
      </c>
      <c r="M1574" s="27">
        <v>96.621481289487306</v>
      </c>
      <c r="N1574" s="27">
        <v>21310.9</v>
      </c>
      <c r="O1574" s="27">
        <v>514.61516577032478</v>
      </c>
      <c r="P1574" s="51">
        <f t="shared" si="24"/>
        <v>365715.72839999868</v>
      </c>
      <c r="Q1574" s="51">
        <f>ABS(Table_7[[#This Row],[列1]]-Table_7[[#This Row],[Listing Price (USD)]])/Table_7[[#This Row],[Listing Price (USD)]]</f>
        <v>0.32987537599999522</v>
      </c>
      <c r="R1574" s="51">
        <f>(Table_7[[#This Row],[列2]]+Q2541)/2</f>
        <v>0.16493768799999761</v>
      </c>
      <c r="S1574" s="71"/>
    </row>
    <row r="1575" spans="1:19" hidden="1" x14ac:dyDescent="0.45">
      <c r="A1575" s="1" t="s">
        <v>59</v>
      </c>
      <c r="B1575" s="2" t="s">
        <v>88</v>
      </c>
      <c r="C1575" s="19">
        <v>48</v>
      </c>
      <c r="D1575" s="3" t="s">
        <v>460</v>
      </c>
      <c r="E1575" s="2" t="s">
        <v>46</v>
      </c>
      <c r="F1575" s="55">
        <v>170064</v>
      </c>
      <c r="G1575" s="15">
        <v>2013</v>
      </c>
      <c r="H1575" s="46">
        <v>15.579999999999998</v>
      </c>
      <c r="I1575" s="45">
        <v>7.0848000000000004</v>
      </c>
      <c r="J1575" s="45">
        <v>13296</v>
      </c>
      <c r="K1575" s="46">
        <v>1123.9768799999999</v>
      </c>
      <c r="L1575" s="45">
        <v>401</v>
      </c>
      <c r="M1575" s="27">
        <v>57.472012426685268</v>
      </c>
      <c r="N1575" s="27">
        <v>11544.2</v>
      </c>
      <c r="O1575" s="27">
        <v>7827.84</v>
      </c>
      <c r="P1575" s="51">
        <f t="shared" si="24"/>
        <v>282850.21819999738</v>
      </c>
      <c r="Q1575" s="51">
        <f>ABS(Table_7[[#This Row],[列1]]-Table_7[[#This Row],[Listing Price (USD)]])/Table_7[[#This Row],[Listing Price (USD)]]</f>
        <v>0.66319866756043244</v>
      </c>
      <c r="R1575" s="51">
        <f>(Table_7[[#This Row],[列2]]+Q2542)/2</f>
        <v>0.33159933378021622</v>
      </c>
      <c r="S1575" s="71"/>
    </row>
    <row r="1576" spans="1:19" hidden="1" x14ac:dyDescent="0.45">
      <c r="A1576" s="1" t="s">
        <v>59</v>
      </c>
      <c r="B1576" s="2" t="s">
        <v>88</v>
      </c>
      <c r="C1576" s="19">
        <v>48</v>
      </c>
      <c r="D1576" s="3" t="s">
        <v>460</v>
      </c>
      <c r="E1576" s="2" t="s">
        <v>46</v>
      </c>
      <c r="F1576" s="55">
        <v>224728</v>
      </c>
      <c r="G1576" s="15">
        <v>2014</v>
      </c>
      <c r="H1576" s="46">
        <v>15.579999999999998</v>
      </c>
      <c r="I1576" s="45">
        <v>7.0848000000000004</v>
      </c>
      <c r="J1576" s="45">
        <v>13296</v>
      </c>
      <c r="K1576" s="46">
        <v>1123.9768799999999</v>
      </c>
      <c r="L1576" s="45">
        <v>401</v>
      </c>
      <c r="M1576" s="27">
        <v>57.472012426685268</v>
      </c>
      <c r="N1576" s="27">
        <v>11544.2</v>
      </c>
      <c r="O1576" s="27">
        <v>7827.84</v>
      </c>
      <c r="P1576" s="51">
        <f t="shared" si="24"/>
        <v>295797.92119999899</v>
      </c>
      <c r="Q1576" s="51">
        <f>ABS(Table_7[[#This Row],[列1]]-Table_7[[#This Row],[Listing Price (USD)]])/Table_7[[#This Row],[Listing Price (USD)]]</f>
        <v>0.31624862589441011</v>
      </c>
      <c r="R1576" s="51">
        <f>(Table_7[[#This Row],[列2]]+Q2543)/2</f>
        <v>0.15812431294720505</v>
      </c>
      <c r="S1576" s="71"/>
    </row>
    <row r="1577" spans="1:19" hidden="1" x14ac:dyDescent="0.45">
      <c r="A1577" s="1" t="s">
        <v>59</v>
      </c>
      <c r="B1577" s="2" t="s">
        <v>88</v>
      </c>
      <c r="C1577" s="19">
        <v>48</v>
      </c>
      <c r="D1577" s="3" t="s">
        <v>460</v>
      </c>
      <c r="E1577" s="2" t="s">
        <v>46</v>
      </c>
      <c r="F1577" s="55">
        <v>233829</v>
      </c>
      <c r="G1577" s="15">
        <v>2015</v>
      </c>
      <c r="H1577" s="46">
        <v>15.579999999999998</v>
      </c>
      <c r="I1577" s="45">
        <v>7.0848000000000004</v>
      </c>
      <c r="J1577" s="45">
        <v>13296</v>
      </c>
      <c r="K1577" s="46">
        <v>1123.9768799999999</v>
      </c>
      <c r="L1577" s="45">
        <v>401</v>
      </c>
      <c r="M1577" s="27">
        <v>57.472012426685268</v>
      </c>
      <c r="N1577" s="27">
        <v>11544.2</v>
      </c>
      <c r="O1577" s="27">
        <v>7827.84</v>
      </c>
      <c r="P1577" s="51">
        <f t="shared" si="24"/>
        <v>308745.62419999688</v>
      </c>
      <c r="Q1577" s="51">
        <f>ABS(Table_7[[#This Row],[列1]]-Table_7[[#This Row],[Listing Price (USD)]])/Table_7[[#This Row],[Listing Price (USD)]]</f>
        <v>0.32039064530061234</v>
      </c>
      <c r="R1577" s="51">
        <f>(Table_7[[#This Row],[列2]]+Q2544)/2</f>
        <v>0.16019532265030617</v>
      </c>
      <c r="S1577" s="71"/>
    </row>
    <row r="1578" spans="1:19" hidden="1" x14ac:dyDescent="0.45">
      <c r="A1578" s="1" t="s">
        <v>59</v>
      </c>
      <c r="B1578" s="2" t="s">
        <v>88</v>
      </c>
      <c r="C1578" s="19">
        <v>48</v>
      </c>
      <c r="D1578" s="3" t="s">
        <v>460</v>
      </c>
      <c r="E1578" s="2" t="s">
        <v>46</v>
      </c>
      <c r="F1578" s="55">
        <v>224728</v>
      </c>
      <c r="G1578" s="15">
        <v>2015</v>
      </c>
      <c r="H1578" s="46">
        <v>15.579999999999998</v>
      </c>
      <c r="I1578" s="45">
        <v>7.0848000000000004</v>
      </c>
      <c r="J1578" s="45">
        <v>13296</v>
      </c>
      <c r="K1578" s="46">
        <v>1123.9768799999999</v>
      </c>
      <c r="L1578" s="45">
        <v>401</v>
      </c>
      <c r="M1578" s="27">
        <v>57.472012426685268</v>
      </c>
      <c r="N1578" s="27">
        <v>11544.2</v>
      </c>
      <c r="O1578" s="27">
        <v>7827.84</v>
      </c>
      <c r="P1578" s="51">
        <f t="shared" si="24"/>
        <v>308745.62419999688</v>
      </c>
      <c r="Q1578" s="51">
        <f>ABS(Table_7[[#This Row],[列1]]-Table_7[[#This Row],[Listing Price (USD)]])/Table_7[[#This Row],[Listing Price (USD)]]</f>
        <v>0.37386362269052753</v>
      </c>
      <c r="R1578" s="51">
        <f>(Table_7[[#This Row],[列2]]+Q2545)/2</f>
        <v>0.18693181134526377</v>
      </c>
      <c r="S1578" s="71"/>
    </row>
    <row r="1579" spans="1:19" hidden="1" x14ac:dyDescent="0.45">
      <c r="A1579" s="1" t="s">
        <v>59</v>
      </c>
      <c r="B1579" s="2" t="s">
        <v>88</v>
      </c>
      <c r="C1579" s="19">
        <v>48</v>
      </c>
      <c r="D1579" s="3" t="s">
        <v>460</v>
      </c>
      <c r="E1579" s="2" t="s">
        <v>46</v>
      </c>
      <c r="F1579" s="55">
        <v>217439</v>
      </c>
      <c r="G1579" s="15">
        <v>2015</v>
      </c>
      <c r="H1579" s="46">
        <v>15.579999999999998</v>
      </c>
      <c r="I1579" s="45">
        <v>7.0848000000000004</v>
      </c>
      <c r="J1579" s="45">
        <v>13296</v>
      </c>
      <c r="K1579" s="46">
        <v>1123.9768799999999</v>
      </c>
      <c r="L1579" s="45">
        <v>401</v>
      </c>
      <c r="M1579" s="27">
        <v>57.472012426685268</v>
      </c>
      <c r="N1579" s="27">
        <v>11544.2</v>
      </c>
      <c r="O1579" s="27">
        <v>7827.84</v>
      </c>
      <c r="P1579" s="51">
        <f t="shared" si="24"/>
        <v>308745.62419999688</v>
      </c>
      <c r="Q1579" s="51">
        <f>ABS(Table_7[[#This Row],[列1]]-Table_7[[#This Row],[Listing Price (USD)]])/Table_7[[#This Row],[Listing Price (USD)]]</f>
        <v>0.41991834123591848</v>
      </c>
      <c r="R1579" s="51">
        <f>(Table_7[[#This Row],[列2]]+Q2546)/2</f>
        <v>0.20995917061795924</v>
      </c>
      <c r="S1579" s="71"/>
    </row>
    <row r="1580" spans="1:19" hidden="1" x14ac:dyDescent="0.45">
      <c r="A1580" s="1" t="s">
        <v>59</v>
      </c>
      <c r="B1580" s="2" t="s">
        <v>88</v>
      </c>
      <c r="C1580" s="19">
        <v>48</v>
      </c>
      <c r="D1580" s="3" t="s">
        <v>460</v>
      </c>
      <c r="E1580" s="2" t="s">
        <v>46</v>
      </c>
      <c r="F1580" s="55">
        <v>180382</v>
      </c>
      <c r="G1580" s="15">
        <v>2015</v>
      </c>
      <c r="H1580" s="46">
        <v>15.579999999999998</v>
      </c>
      <c r="I1580" s="45">
        <v>7.0848000000000004</v>
      </c>
      <c r="J1580" s="45">
        <v>13296</v>
      </c>
      <c r="K1580" s="46">
        <v>1123.9768799999999</v>
      </c>
      <c r="L1580" s="45">
        <v>401</v>
      </c>
      <c r="M1580" s="27">
        <v>57.472012426685268</v>
      </c>
      <c r="N1580" s="27">
        <v>11544.2</v>
      </c>
      <c r="O1580" s="27">
        <v>7827.84</v>
      </c>
      <c r="P1580" s="51">
        <f t="shared" si="24"/>
        <v>308745.62419999688</v>
      </c>
      <c r="Q1580" s="51">
        <f>ABS(Table_7[[#This Row],[列1]]-Table_7[[#This Row],[Listing Price (USD)]])/Table_7[[#This Row],[Listing Price (USD)]]</f>
        <v>0.71162102759697132</v>
      </c>
      <c r="R1580" s="51">
        <f>(Table_7[[#This Row],[列2]]+Q2547)/2</f>
        <v>0.35581051379848566</v>
      </c>
      <c r="S1580" s="71"/>
    </row>
    <row r="1581" spans="1:19" hidden="1" x14ac:dyDescent="0.45">
      <c r="A1581" s="1" t="s">
        <v>59</v>
      </c>
      <c r="B1581" s="2" t="s">
        <v>88</v>
      </c>
      <c r="C1581" s="19">
        <v>48</v>
      </c>
      <c r="D1581" s="3" t="s">
        <v>460</v>
      </c>
      <c r="E1581" s="2" t="s">
        <v>46</v>
      </c>
      <c r="F1581" s="55">
        <v>290324</v>
      </c>
      <c r="G1581" s="15">
        <v>2017</v>
      </c>
      <c r="H1581" s="46">
        <v>15.579999999999998</v>
      </c>
      <c r="I1581" s="45">
        <v>7.0848000000000004</v>
      </c>
      <c r="J1581" s="45">
        <v>13296</v>
      </c>
      <c r="K1581" s="46">
        <v>1123.9768799999999</v>
      </c>
      <c r="L1581" s="45">
        <v>401</v>
      </c>
      <c r="M1581" s="27">
        <v>57.472012426685268</v>
      </c>
      <c r="N1581" s="27">
        <v>11544.2</v>
      </c>
      <c r="O1581" s="27">
        <v>7827.84</v>
      </c>
      <c r="P1581" s="51">
        <f t="shared" si="24"/>
        <v>334641.03019999637</v>
      </c>
      <c r="Q1581" s="51">
        <f>ABS(Table_7[[#This Row],[列1]]-Table_7[[#This Row],[Listing Price (USD)]])/Table_7[[#This Row],[Listing Price (USD)]]</f>
        <v>0.15264680219339899</v>
      </c>
      <c r="R1581" s="51">
        <f>(Table_7[[#This Row],[列2]]+Q2548)/2</f>
        <v>7.6323401096699495E-2</v>
      </c>
      <c r="S1581" s="71"/>
    </row>
    <row r="1582" spans="1:19" hidden="1" x14ac:dyDescent="0.45">
      <c r="A1582" s="1" t="s">
        <v>59</v>
      </c>
      <c r="B1582" s="2" t="s">
        <v>88</v>
      </c>
      <c r="C1582" s="19">
        <v>48</v>
      </c>
      <c r="D1582" s="3" t="s">
        <v>460</v>
      </c>
      <c r="E1582" s="2" t="s">
        <v>46</v>
      </c>
      <c r="F1582" s="55">
        <v>258839</v>
      </c>
      <c r="G1582" s="15">
        <v>2018</v>
      </c>
      <c r="H1582" s="46">
        <v>15.579999999999998</v>
      </c>
      <c r="I1582" s="45">
        <v>7.0848000000000004</v>
      </c>
      <c r="J1582" s="45">
        <v>13296</v>
      </c>
      <c r="K1582" s="46">
        <v>1123.9768799999999</v>
      </c>
      <c r="L1582" s="45">
        <v>401</v>
      </c>
      <c r="M1582" s="27">
        <v>57.472012426685268</v>
      </c>
      <c r="N1582" s="27">
        <v>11544.2</v>
      </c>
      <c r="O1582" s="27">
        <v>7827.84</v>
      </c>
      <c r="P1582" s="51">
        <f t="shared" si="24"/>
        <v>347588.73319999798</v>
      </c>
      <c r="Q1582" s="51">
        <f>ABS(Table_7[[#This Row],[列1]]-Table_7[[#This Row],[Listing Price (USD)]])/Table_7[[#This Row],[Listing Price (USD)]]</f>
        <v>0.3428762018088386</v>
      </c>
      <c r="R1582" s="51">
        <f>(Table_7[[#This Row],[列2]]+Q2549)/2</f>
        <v>0.1714381009044193</v>
      </c>
      <c r="S1582" s="71"/>
    </row>
    <row r="1583" spans="1:19" hidden="1" x14ac:dyDescent="0.45">
      <c r="A1583" s="1" t="s">
        <v>59</v>
      </c>
      <c r="B1583" s="2" t="s">
        <v>88</v>
      </c>
      <c r="C1583" s="19">
        <v>48</v>
      </c>
      <c r="D1583" s="3" t="s">
        <v>460</v>
      </c>
      <c r="E1583" s="2" t="s">
        <v>3</v>
      </c>
      <c r="F1583" s="55">
        <v>200425</v>
      </c>
      <c r="G1583" s="15">
        <v>2014</v>
      </c>
      <c r="H1583" s="46">
        <v>15.579999999999998</v>
      </c>
      <c r="I1583" s="45">
        <v>7.0848000000000004</v>
      </c>
      <c r="J1583" s="45">
        <v>13296</v>
      </c>
      <c r="K1583" s="46">
        <v>1123.9768799999999</v>
      </c>
      <c r="L1583" s="45">
        <v>401</v>
      </c>
      <c r="M1583" s="27">
        <v>2639.0087016482562</v>
      </c>
      <c r="N1583" s="27">
        <v>30468.7</v>
      </c>
      <c r="O1583" s="27">
        <v>62827.83</v>
      </c>
      <c r="P1583" s="51">
        <f t="shared" si="24"/>
        <v>330921.79320000036</v>
      </c>
      <c r="Q1583" s="51">
        <f>ABS(Table_7[[#This Row],[列1]]-Table_7[[#This Row],[Listing Price (USD)]])/Table_7[[#This Row],[Listing Price (USD)]]</f>
        <v>0.65110037769739482</v>
      </c>
      <c r="R1583" s="51">
        <f>(Table_7[[#This Row],[列2]]+Q2550)/2</f>
        <v>0.32555018884869741</v>
      </c>
      <c r="S1583" s="71"/>
    </row>
    <row r="1584" spans="1:19" hidden="1" x14ac:dyDescent="0.45">
      <c r="A1584" s="1" t="s">
        <v>59</v>
      </c>
      <c r="B1584" s="2" t="s">
        <v>88</v>
      </c>
      <c r="C1584" s="19">
        <v>48</v>
      </c>
      <c r="D1584" s="3" t="s">
        <v>460</v>
      </c>
      <c r="E1584" s="2" t="s">
        <v>3</v>
      </c>
      <c r="F1584" s="55">
        <v>340115</v>
      </c>
      <c r="G1584" s="15">
        <v>2015</v>
      </c>
      <c r="H1584" s="46">
        <v>15.579999999999998</v>
      </c>
      <c r="I1584" s="45">
        <v>7.0848000000000004</v>
      </c>
      <c r="J1584" s="45">
        <v>13296</v>
      </c>
      <c r="K1584" s="46">
        <v>1123.9768799999999</v>
      </c>
      <c r="L1584" s="45">
        <v>401</v>
      </c>
      <c r="M1584" s="27">
        <v>2639.0087016482562</v>
      </c>
      <c r="N1584" s="27">
        <v>30468.7</v>
      </c>
      <c r="O1584" s="27">
        <v>62827.83</v>
      </c>
      <c r="P1584" s="51">
        <f t="shared" si="24"/>
        <v>343869.49619999825</v>
      </c>
      <c r="Q1584" s="51">
        <f>ABS(Table_7[[#This Row],[列1]]-Table_7[[#This Row],[Listing Price (USD)]])/Table_7[[#This Row],[Listing Price (USD)]]</f>
        <v>1.103890213603707E-2</v>
      </c>
      <c r="R1584" s="51">
        <f>(Table_7[[#This Row],[列2]]+Q2551)/2</f>
        <v>5.5194510680185351E-3</v>
      </c>
      <c r="S1584" s="71"/>
    </row>
    <row r="1585" spans="1:19" hidden="1" x14ac:dyDescent="0.45">
      <c r="A1585" s="1" t="s">
        <v>59</v>
      </c>
      <c r="B1585" s="2" t="s">
        <v>88</v>
      </c>
      <c r="C1585" s="19">
        <v>48</v>
      </c>
      <c r="D1585" s="3" t="s">
        <v>460</v>
      </c>
      <c r="E1585" s="2" t="s">
        <v>25</v>
      </c>
      <c r="F1585" s="55">
        <v>208928</v>
      </c>
      <c r="G1585" s="15">
        <v>2012</v>
      </c>
      <c r="H1585" s="46">
        <v>15.579999999999998</v>
      </c>
      <c r="I1585" s="45">
        <v>7.0848000000000004</v>
      </c>
      <c r="J1585" s="45">
        <v>13296</v>
      </c>
      <c r="K1585" s="46">
        <v>1123.9768799999999</v>
      </c>
      <c r="L1585" s="45">
        <v>401</v>
      </c>
      <c r="M1585" s="27">
        <v>188.92599593680674</v>
      </c>
      <c r="N1585" s="27">
        <v>16779.7</v>
      </c>
      <c r="O1585" s="27">
        <v>1073.48</v>
      </c>
      <c r="P1585" s="51">
        <f t="shared" si="24"/>
        <v>279619.60319999902</v>
      </c>
      <c r="Q1585" s="51">
        <f>ABS(Table_7[[#This Row],[列1]]-Table_7[[#This Row],[Listing Price (USD)]])/Table_7[[#This Row],[Listing Price (USD)]]</f>
        <v>0.33835389799356247</v>
      </c>
      <c r="R1585" s="51">
        <f>(Table_7[[#This Row],[列2]]+Q2552)/2</f>
        <v>0.16917694899678123</v>
      </c>
      <c r="S1585" s="71"/>
    </row>
    <row r="1586" spans="1:19" hidden="1" x14ac:dyDescent="0.45">
      <c r="A1586" s="1" t="s">
        <v>59</v>
      </c>
      <c r="B1586" s="2" t="s">
        <v>88</v>
      </c>
      <c r="C1586" s="19">
        <v>48</v>
      </c>
      <c r="D1586" s="3" t="s">
        <v>460</v>
      </c>
      <c r="E1586" s="2" t="s">
        <v>25</v>
      </c>
      <c r="F1586" s="55">
        <v>206498</v>
      </c>
      <c r="G1586" s="15">
        <v>2012</v>
      </c>
      <c r="H1586" s="46">
        <v>15.579999999999998</v>
      </c>
      <c r="I1586" s="45">
        <v>7.0848000000000004</v>
      </c>
      <c r="J1586" s="45">
        <v>13296</v>
      </c>
      <c r="K1586" s="46">
        <v>1123.9768799999999</v>
      </c>
      <c r="L1586" s="45">
        <v>401</v>
      </c>
      <c r="M1586" s="27">
        <v>188.92599593680674</v>
      </c>
      <c r="N1586" s="27">
        <v>16779.7</v>
      </c>
      <c r="O1586" s="27">
        <v>1073.48</v>
      </c>
      <c r="P1586" s="51">
        <f t="shared" si="24"/>
        <v>279619.60319999902</v>
      </c>
      <c r="Q1586" s="51">
        <f>ABS(Table_7[[#This Row],[列1]]-Table_7[[#This Row],[Listing Price (USD)]])/Table_7[[#This Row],[Listing Price (USD)]]</f>
        <v>0.35410320293658543</v>
      </c>
      <c r="R1586" s="51">
        <f>(Table_7[[#This Row],[列2]]+Q2553)/2</f>
        <v>0.17705160146829271</v>
      </c>
      <c r="S1586" s="71"/>
    </row>
    <row r="1587" spans="1:19" hidden="1" x14ac:dyDescent="0.45">
      <c r="A1587" s="1" t="s">
        <v>59</v>
      </c>
      <c r="B1587" s="2" t="s">
        <v>88</v>
      </c>
      <c r="C1587" s="19">
        <v>48</v>
      </c>
      <c r="D1587" s="3" t="s">
        <v>460</v>
      </c>
      <c r="E1587" s="2" t="s">
        <v>25</v>
      </c>
      <c r="F1587" s="55">
        <v>200425</v>
      </c>
      <c r="G1587" s="15">
        <v>2012</v>
      </c>
      <c r="H1587" s="46">
        <v>15.579999999999998</v>
      </c>
      <c r="I1587" s="45">
        <v>7.0848000000000004</v>
      </c>
      <c r="J1587" s="45">
        <v>13296</v>
      </c>
      <c r="K1587" s="46">
        <v>1123.9768799999999</v>
      </c>
      <c r="L1587" s="45">
        <v>401</v>
      </c>
      <c r="M1587" s="27">
        <v>188.92599593680674</v>
      </c>
      <c r="N1587" s="27">
        <v>16779.7</v>
      </c>
      <c r="O1587" s="27">
        <v>1073.48</v>
      </c>
      <c r="P1587" s="51">
        <f t="shared" si="24"/>
        <v>279619.60319999902</v>
      </c>
      <c r="Q1587" s="51">
        <f>ABS(Table_7[[#This Row],[列1]]-Table_7[[#This Row],[Listing Price (USD)]])/Table_7[[#This Row],[Listing Price (USD)]]</f>
        <v>0.39513335761506313</v>
      </c>
      <c r="R1587" s="51">
        <f>(Table_7[[#This Row],[列2]]+Q2554)/2</f>
        <v>0.19756667880753156</v>
      </c>
      <c r="S1587" s="71"/>
    </row>
    <row r="1588" spans="1:19" hidden="1" x14ac:dyDescent="0.45">
      <c r="A1588" s="1" t="s">
        <v>59</v>
      </c>
      <c r="B1588" s="2" t="s">
        <v>88</v>
      </c>
      <c r="C1588" s="19">
        <v>48</v>
      </c>
      <c r="D1588" s="3" t="s">
        <v>460</v>
      </c>
      <c r="E1588" s="2" t="s">
        <v>15</v>
      </c>
      <c r="F1588" s="55">
        <v>224719</v>
      </c>
      <c r="G1588" s="15">
        <v>2014</v>
      </c>
      <c r="H1588" s="46">
        <v>15.579999999999998</v>
      </c>
      <c r="I1588" s="45">
        <v>7.0848000000000004</v>
      </c>
      <c r="J1588" s="45">
        <v>13296</v>
      </c>
      <c r="K1588" s="46">
        <v>1123.9768799999999</v>
      </c>
      <c r="L1588" s="45">
        <v>401</v>
      </c>
      <c r="M1588" s="27">
        <v>1276.9626856482525</v>
      </c>
      <c r="N1588" s="27">
        <v>21333.9</v>
      </c>
      <c r="O1588" s="27">
        <v>4753.54</v>
      </c>
      <c r="P1588" s="51">
        <f t="shared" si="24"/>
        <v>313967.60440000071</v>
      </c>
      <c r="Q1588" s="51">
        <f>ABS(Table_7[[#This Row],[列1]]-Table_7[[#This Row],[Listing Price (USD)]])/Table_7[[#This Row],[Listing Price (USD)]]</f>
        <v>0.3971564683004139</v>
      </c>
      <c r="R1588" s="51">
        <f>(Table_7[[#This Row],[列2]]+Q2555)/2</f>
        <v>0.19857823415020695</v>
      </c>
      <c r="S1588" s="71"/>
    </row>
    <row r="1589" spans="1:19" hidden="1" x14ac:dyDescent="0.45">
      <c r="A1589" s="1" t="s">
        <v>59</v>
      </c>
      <c r="B1589" s="2" t="s">
        <v>88</v>
      </c>
      <c r="C1589" s="19">
        <v>48</v>
      </c>
      <c r="D1589" s="3" t="s">
        <v>460</v>
      </c>
      <c r="E1589" s="2" t="s">
        <v>15</v>
      </c>
      <c r="F1589" s="55">
        <v>206385</v>
      </c>
      <c r="G1589" s="15">
        <v>2015</v>
      </c>
      <c r="H1589" s="46">
        <v>15.579999999999998</v>
      </c>
      <c r="I1589" s="45">
        <v>7.0848000000000004</v>
      </c>
      <c r="J1589" s="45">
        <v>13296</v>
      </c>
      <c r="K1589" s="46">
        <v>1123.9768799999999</v>
      </c>
      <c r="L1589" s="45">
        <v>401</v>
      </c>
      <c r="M1589" s="27">
        <v>1276.9626856482525</v>
      </c>
      <c r="N1589" s="27">
        <v>21333.9</v>
      </c>
      <c r="O1589" s="27">
        <v>4753.54</v>
      </c>
      <c r="P1589" s="51">
        <f t="shared" si="24"/>
        <v>326915.30739999859</v>
      </c>
      <c r="Q1589" s="51">
        <f>ABS(Table_7[[#This Row],[列1]]-Table_7[[#This Row],[Listing Price (USD)]])/Table_7[[#This Row],[Listing Price (USD)]]</f>
        <v>0.58400711001283323</v>
      </c>
      <c r="R1589" s="51">
        <f>(Table_7[[#This Row],[列2]]+Q2556)/2</f>
        <v>0.29200355500641662</v>
      </c>
      <c r="S1589" s="71"/>
    </row>
    <row r="1590" spans="1:19" hidden="1" x14ac:dyDescent="0.45">
      <c r="A1590" s="1" t="s">
        <v>59</v>
      </c>
      <c r="B1590" s="2" t="s">
        <v>88</v>
      </c>
      <c r="C1590" s="19">
        <v>48</v>
      </c>
      <c r="D1590" s="3" t="s">
        <v>460</v>
      </c>
      <c r="E1590" s="2" t="s">
        <v>15</v>
      </c>
      <c r="F1590" s="55">
        <v>206377</v>
      </c>
      <c r="G1590" s="15">
        <v>2015</v>
      </c>
      <c r="H1590" s="46">
        <v>15.579999999999998</v>
      </c>
      <c r="I1590" s="45">
        <v>7.0848000000000004</v>
      </c>
      <c r="J1590" s="45">
        <v>13296</v>
      </c>
      <c r="K1590" s="46">
        <v>1123.9768799999999</v>
      </c>
      <c r="L1590" s="45">
        <v>401</v>
      </c>
      <c r="M1590" s="27">
        <v>1276.9626856482525</v>
      </c>
      <c r="N1590" s="27">
        <v>21333.9</v>
      </c>
      <c r="O1590" s="27">
        <v>4753.54</v>
      </c>
      <c r="P1590" s="51">
        <f t="shared" si="24"/>
        <v>326915.30739999859</v>
      </c>
      <c r="Q1590" s="51">
        <f>ABS(Table_7[[#This Row],[列1]]-Table_7[[#This Row],[Listing Price (USD)]])/Table_7[[#This Row],[Listing Price (USD)]]</f>
        <v>0.58406851247958147</v>
      </c>
      <c r="R1590" s="51">
        <f>(Table_7[[#This Row],[列2]]+Q2557)/2</f>
        <v>0.29203425623979073</v>
      </c>
      <c r="S1590" s="71"/>
    </row>
    <row r="1591" spans="1:19" hidden="1" x14ac:dyDescent="0.45">
      <c r="A1591" s="1" t="s">
        <v>59</v>
      </c>
      <c r="B1591" s="2" t="s">
        <v>88</v>
      </c>
      <c r="C1591" s="19">
        <v>48</v>
      </c>
      <c r="D1591" s="3" t="s">
        <v>460</v>
      </c>
      <c r="E1591" s="2" t="s">
        <v>76</v>
      </c>
      <c r="F1591" s="55">
        <v>340115</v>
      </c>
      <c r="G1591" s="15">
        <v>2016</v>
      </c>
      <c r="H1591" s="46">
        <v>15.579999999999998</v>
      </c>
      <c r="I1591" s="45">
        <v>7.0848000000000004</v>
      </c>
      <c r="J1591" s="45">
        <v>13296</v>
      </c>
      <c r="K1591" s="46">
        <v>1123.9768799999999</v>
      </c>
      <c r="L1591" s="45">
        <v>401</v>
      </c>
      <c r="M1591" s="27">
        <v>720.28936833319051</v>
      </c>
      <c r="N1591" s="27">
        <v>6140.9</v>
      </c>
      <c r="O1591" s="27">
        <v>2659.28</v>
      </c>
      <c r="P1591" s="51">
        <f t="shared" si="24"/>
        <v>311664.80239999964</v>
      </c>
      <c r="Q1591" s="51">
        <f>ABS(Table_7[[#This Row],[列1]]-Table_7[[#This Row],[Listing Price (USD)]])/Table_7[[#This Row],[Listing Price (USD)]]</f>
        <v>8.3648758802170917E-2</v>
      </c>
      <c r="R1591" s="51">
        <f>(Table_7[[#This Row],[列2]]+Q2558)/2</f>
        <v>4.1824379401085458E-2</v>
      </c>
      <c r="S1591" s="71"/>
    </row>
    <row r="1592" spans="1:19" hidden="1" x14ac:dyDescent="0.45">
      <c r="A1592" s="1" t="s">
        <v>59</v>
      </c>
      <c r="B1592" s="3" t="s">
        <v>88</v>
      </c>
      <c r="C1592" s="19">
        <v>48</v>
      </c>
      <c r="D1592" s="3" t="s">
        <v>459</v>
      </c>
      <c r="E1592" s="2" t="s">
        <v>464</v>
      </c>
      <c r="F1592" s="55">
        <v>389000</v>
      </c>
      <c r="G1592" s="15">
        <v>2016</v>
      </c>
      <c r="H1592" s="46">
        <v>15.579999999999998</v>
      </c>
      <c r="I1592" s="45">
        <v>7.0848000000000004</v>
      </c>
      <c r="J1592" s="45">
        <v>13296</v>
      </c>
      <c r="K1592" s="46">
        <v>1123.9768799999999</v>
      </c>
      <c r="L1592" s="45">
        <v>401</v>
      </c>
      <c r="M1592" s="27">
        <v>3020.1734000000001</v>
      </c>
      <c r="N1592" s="27">
        <v>46802</v>
      </c>
      <c r="O1592" s="27">
        <v>122950</v>
      </c>
      <c r="P1592" s="51">
        <f t="shared" si="24"/>
        <v>387131.80399999692</v>
      </c>
      <c r="Q1592" s="51">
        <f>ABS(Table_7[[#This Row],[列1]]-Table_7[[#This Row],[Listing Price (USD)]])/Table_7[[#This Row],[Listing Price (USD)]]</f>
        <v>4.8025604113189754E-3</v>
      </c>
      <c r="R1592" s="51">
        <f>(Table_7[[#This Row],[列2]]+Q2559)/2</f>
        <v>2.4012802056594877E-3</v>
      </c>
      <c r="S1592" s="71"/>
    </row>
    <row r="1593" spans="1:19" hidden="1" x14ac:dyDescent="0.45">
      <c r="A1593" s="1" t="s">
        <v>59</v>
      </c>
      <c r="B1593" s="3" t="s">
        <v>88</v>
      </c>
      <c r="C1593" s="19">
        <v>48</v>
      </c>
      <c r="D1593" s="3" t="s">
        <v>459</v>
      </c>
      <c r="E1593" s="2" t="s">
        <v>487</v>
      </c>
      <c r="F1593" s="56">
        <v>375000</v>
      </c>
      <c r="G1593" s="43">
        <v>2016</v>
      </c>
      <c r="H1593" s="45">
        <v>15.579999999999998</v>
      </c>
      <c r="I1593" s="45">
        <v>7.0848000000000004</v>
      </c>
      <c r="J1593" s="45">
        <v>13296</v>
      </c>
      <c r="K1593" s="45">
        <v>1123.9768799999999</v>
      </c>
      <c r="L1593" s="45">
        <v>401</v>
      </c>
      <c r="M1593" s="27">
        <v>1789.9333999999999</v>
      </c>
      <c r="N1593" s="27">
        <v>40003</v>
      </c>
      <c r="O1593" s="27">
        <v>60296.14</v>
      </c>
      <c r="P1593" s="51">
        <f t="shared" si="24"/>
        <v>374512.85999999865</v>
      </c>
      <c r="Q1593" s="51">
        <f>ABS(Table_7[[#This Row],[列1]]-Table_7[[#This Row],[Listing Price (USD)]])/Table_7[[#This Row],[Listing Price (USD)]]</f>
        <v>1.2990400000036074E-3</v>
      </c>
      <c r="R1593" s="51">
        <f>(Table_7[[#This Row],[列2]]+Q2560)/2</f>
        <v>6.4952000000180368E-4</v>
      </c>
      <c r="S1593" s="71"/>
    </row>
    <row r="1594" spans="1:19" hidden="1" x14ac:dyDescent="0.45">
      <c r="A1594" s="1" t="s">
        <v>59</v>
      </c>
      <c r="B1594" s="3" t="s">
        <v>88</v>
      </c>
      <c r="C1594" s="19">
        <v>48</v>
      </c>
      <c r="D1594" s="3" t="s">
        <v>459</v>
      </c>
      <c r="E1594" s="2" t="s">
        <v>515</v>
      </c>
      <c r="F1594" s="56">
        <v>397500</v>
      </c>
      <c r="G1594" s="43">
        <v>2016</v>
      </c>
      <c r="H1594" s="45">
        <v>15.579999999999998</v>
      </c>
      <c r="I1594" s="45">
        <v>7.0848000000000004</v>
      </c>
      <c r="J1594" s="45">
        <v>13296</v>
      </c>
      <c r="K1594" s="45">
        <v>1123.9768799999999</v>
      </c>
      <c r="L1594" s="45">
        <v>401</v>
      </c>
      <c r="M1594" s="27">
        <v>556.99260000000004</v>
      </c>
      <c r="N1594" s="27">
        <v>42831</v>
      </c>
      <c r="O1594" s="27">
        <v>17471.759999999998</v>
      </c>
      <c r="P1594" s="51">
        <f t="shared" si="24"/>
        <v>379761.62799999787</v>
      </c>
      <c r="Q1594" s="51">
        <f>ABS(Table_7[[#This Row],[列1]]-Table_7[[#This Row],[Listing Price (USD)]])/Table_7[[#This Row],[Listing Price (USD)]]</f>
        <v>4.4624835220131137E-2</v>
      </c>
      <c r="R1594" s="51">
        <f>(Table_7[[#This Row],[列2]]+Q2561)/2</f>
        <v>2.2312417610065569E-2</v>
      </c>
      <c r="S1594" s="71"/>
    </row>
    <row r="1595" spans="1:19" hidden="1" x14ac:dyDescent="0.45">
      <c r="A1595" s="1" t="s">
        <v>59</v>
      </c>
      <c r="B1595" s="3" t="s">
        <v>88</v>
      </c>
      <c r="C1595" s="19">
        <v>48</v>
      </c>
      <c r="D1595" s="3" t="s">
        <v>459</v>
      </c>
      <c r="E1595" s="2" t="s">
        <v>490</v>
      </c>
      <c r="F1595" s="55">
        <v>359500</v>
      </c>
      <c r="G1595" s="15">
        <v>2013</v>
      </c>
      <c r="H1595" s="46">
        <v>15.579999999999998</v>
      </c>
      <c r="I1595" s="45">
        <v>7.0848000000000004</v>
      </c>
      <c r="J1595" s="45">
        <v>13296</v>
      </c>
      <c r="K1595" s="46">
        <v>1123.9768799999999</v>
      </c>
      <c r="L1595" s="45">
        <v>401</v>
      </c>
      <c r="M1595" s="27">
        <v>612.96910000000003</v>
      </c>
      <c r="N1595" s="27">
        <v>46198</v>
      </c>
      <c r="O1595" s="27">
        <v>19947.16</v>
      </c>
      <c r="P1595" s="51">
        <f t="shared" si="24"/>
        <v>347167.67099999933</v>
      </c>
      <c r="Q1595" s="51">
        <f>ABS(Table_7[[#This Row],[列1]]-Table_7[[#This Row],[Listing Price (USD)]])/Table_7[[#This Row],[Listing Price (USD)]]</f>
        <v>3.4304114047289759E-2</v>
      </c>
      <c r="R1595" s="51">
        <f>(Table_7[[#This Row],[列2]]+Q2562)/2</f>
        <v>1.715205702364488E-2</v>
      </c>
      <c r="S1595" s="71"/>
    </row>
    <row r="1596" spans="1:19" hidden="1" x14ac:dyDescent="0.45">
      <c r="A1596" s="1" t="s">
        <v>59</v>
      </c>
      <c r="B1596" s="3" t="s">
        <v>313</v>
      </c>
      <c r="C1596" s="19">
        <v>49</v>
      </c>
      <c r="D1596" s="3" t="s">
        <v>461</v>
      </c>
      <c r="E1596" s="2" t="s">
        <v>364</v>
      </c>
      <c r="F1596" s="55">
        <v>240000</v>
      </c>
      <c r="G1596" s="15">
        <v>2008</v>
      </c>
      <c r="H1596" s="46">
        <v>14.75</v>
      </c>
      <c r="I1596" s="45">
        <v>5.75</v>
      </c>
      <c r="J1596" s="44">
        <v>12935</v>
      </c>
      <c r="K1596" s="46">
        <v>1024</v>
      </c>
      <c r="L1596" s="44">
        <v>235</v>
      </c>
      <c r="M1596" s="27">
        <v>1.0434148148148099</v>
      </c>
      <c r="N1596" s="27">
        <v>8551.2000000000007</v>
      </c>
      <c r="O1596" s="27">
        <v>2109.5004966750644</v>
      </c>
      <c r="P1596" s="51">
        <f t="shared" si="24"/>
        <v>204347.91619999631</v>
      </c>
      <c r="Q1596" s="51">
        <f>ABS(Table_7[[#This Row],[列1]]-Table_7[[#This Row],[Listing Price (USD)]])/Table_7[[#This Row],[Listing Price (USD)]]</f>
        <v>0.14855034916668203</v>
      </c>
      <c r="R1596" s="51">
        <f>(Table_7[[#This Row],[列2]]+Q2563)/2</f>
        <v>7.4275174583341014E-2</v>
      </c>
      <c r="S1596" s="71"/>
    </row>
    <row r="1597" spans="1:19" hidden="1" x14ac:dyDescent="0.45">
      <c r="A1597" s="1" t="s">
        <v>59</v>
      </c>
      <c r="B1597" s="3" t="s">
        <v>313</v>
      </c>
      <c r="C1597" s="19">
        <v>49</v>
      </c>
      <c r="D1597" s="3" t="s">
        <v>461</v>
      </c>
      <c r="E1597" s="2" t="s">
        <v>462</v>
      </c>
      <c r="F1597" s="55">
        <v>239000</v>
      </c>
      <c r="G1597" s="15">
        <v>2009</v>
      </c>
      <c r="H1597" s="46">
        <v>14.75</v>
      </c>
      <c r="I1597" s="45">
        <v>5.75</v>
      </c>
      <c r="J1597" s="44">
        <v>12935</v>
      </c>
      <c r="K1597" s="46">
        <v>1024</v>
      </c>
      <c r="L1597" s="44">
        <v>235</v>
      </c>
      <c r="M1597" s="27">
        <v>1090.5153897494101</v>
      </c>
      <c r="N1597" s="27">
        <v>6371.4</v>
      </c>
      <c r="O1597" s="27">
        <v>1782.16</v>
      </c>
      <c r="P1597" s="51">
        <f t="shared" si="24"/>
        <v>213249.91039999871</v>
      </c>
      <c r="Q1597" s="51">
        <f>ABS(Table_7[[#This Row],[列1]]-Table_7[[#This Row],[Listing Price (USD)]])/Table_7[[#This Row],[Listing Price (USD)]]</f>
        <v>0.10774096066946146</v>
      </c>
      <c r="R1597" s="51">
        <f>(Table_7[[#This Row],[列2]]+Q2564)/2</f>
        <v>5.3870480334730728E-2</v>
      </c>
      <c r="S1597" s="71"/>
    </row>
    <row r="1598" spans="1:19" hidden="1" x14ac:dyDescent="0.45">
      <c r="A1598" s="1" t="s">
        <v>59</v>
      </c>
      <c r="B1598" s="3" t="s">
        <v>313</v>
      </c>
      <c r="C1598" s="19">
        <v>49</v>
      </c>
      <c r="D1598" s="3" t="s">
        <v>459</v>
      </c>
      <c r="E1598" s="2" t="s">
        <v>464</v>
      </c>
      <c r="F1598" s="55">
        <v>249000</v>
      </c>
      <c r="G1598" s="15">
        <v>2008</v>
      </c>
      <c r="H1598" s="46">
        <v>14.75</v>
      </c>
      <c r="I1598" s="45">
        <v>5.75</v>
      </c>
      <c r="J1598" s="44">
        <v>12935</v>
      </c>
      <c r="K1598" s="46">
        <v>1024</v>
      </c>
      <c r="L1598" s="44">
        <v>235</v>
      </c>
      <c r="M1598" s="27">
        <v>3020.1734000000001</v>
      </c>
      <c r="N1598" s="27">
        <v>46802</v>
      </c>
      <c r="O1598" s="27">
        <v>122950</v>
      </c>
      <c r="P1598" s="51">
        <f t="shared" si="24"/>
        <v>275341.40099999605</v>
      </c>
      <c r="Q1598" s="51">
        <f>ABS(Table_7[[#This Row],[列1]]-Table_7[[#This Row],[Listing Price (USD)]])/Table_7[[#This Row],[Listing Price (USD)]]</f>
        <v>0.10578875903612873</v>
      </c>
      <c r="R1598" s="51">
        <f>(Table_7[[#This Row],[列2]]+Q2565)/2</f>
        <v>5.2894379518064367E-2</v>
      </c>
      <c r="S1598" s="71"/>
    </row>
    <row r="1599" spans="1:19" hidden="1" x14ac:dyDescent="0.45">
      <c r="A1599" s="1" t="s">
        <v>59</v>
      </c>
      <c r="B1599" s="3" t="s">
        <v>313</v>
      </c>
      <c r="C1599" s="19">
        <v>49</v>
      </c>
      <c r="D1599" s="3" t="s">
        <v>459</v>
      </c>
      <c r="E1599" s="2" t="s">
        <v>319</v>
      </c>
      <c r="F1599" s="55">
        <v>269000</v>
      </c>
      <c r="G1599" s="15">
        <v>2007</v>
      </c>
      <c r="H1599" s="46">
        <v>14.75</v>
      </c>
      <c r="I1599" s="45">
        <v>5.75</v>
      </c>
      <c r="J1599" s="44">
        <v>12935</v>
      </c>
      <c r="K1599" s="46">
        <v>1024</v>
      </c>
      <c r="L1599" s="44">
        <v>235</v>
      </c>
      <c r="M1599" s="27">
        <v>1116.7267999999999</v>
      </c>
      <c r="N1599" s="27">
        <v>44269</v>
      </c>
      <c r="O1599" s="27">
        <v>61343.7</v>
      </c>
      <c r="P1599" s="51">
        <f t="shared" si="24"/>
        <v>257692.4499999985</v>
      </c>
      <c r="Q1599" s="51">
        <f>ABS(Table_7[[#This Row],[列1]]-Table_7[[#This Row],[Listing Price (USD)]])/Table_7[[#This Row],[Listing Price (USD)]]</f>
        <v>4.2035501858741643E-2</v>
      </c>
      <c r="R1599" s="51">
        <f>(Table_7[[#This Row],[列2]]+Q2566)/2</f>
        <v>2.1017750929370822E-2</v>
      </c>
      <c r="S1599" s="71"/>
    </row>
    <row r="1600" spans="1:19" hidden="1" x14ac:dyDescent="0.45">
      <c r="A1600" s="1" t="s">
        <v>59</v>
      </c>
      <c r="B1600" s="3" t="s">
        <v>313</v>
      </c>
      <c r="C1600" s="19">
        <v>49</v>
      </c>
      <c r="D1600" s="3" t="s">
        <v>459</v>
      </c>
      <c r="E1600" s="2" t="s">
        <v>319</v>
      </c>
      <c r="F1600" s="55">
        <v>238000</v>
      </c>
      <c r="G1600" s="15">
        <v>2008</v>
      </c>
      <c r="H1600" s="46">
        <v>14.75</v>
      </c>
      <c r="I1600" s="45">
        <v>5.75</v>
      </c>
      <c r="J1600" s="44">
        <v>12935</v>
      </c>
      <c r="K1600" s="46">
        <v>1024</v>
      </c>
      <c r="L1600" s="44">
        <v>235</v>
      </c>
      <c r="M1600" s="27">
        <v>1116.7267999999999</v>
      </c>
      <c r="N1600" s="27">
        <v>44269</v>
      </c>
      <c r="O1600" s="27">
        <v>61343.7</v>
      </c>
      <c r="P1600" s="51">
        <f t="shared" si="24"/>
        <v>270640.15299999638</v>
      </c>
      <c r="Q1600" s="51">
        <f>ABS(Table_7[[#This Row],[列1]]-Table_7[[#This Row],[Listing Price (USD)]])/Table_7[[#This Row],[Listing Price (USD)]]</f>
        <v>0.13714349999998479</v>
      </c>
      <c r="R1600" s="51">
        <f>(Table_7[[#This Row],[列2]]+Q2567)/2</f>
        <v>6.8571749999992396E-2</v>
      </c>
      <c r="S1600" s="71"/>
    </row>
    <row r="1601" spans="1:19" hidden="1" x14ac:dyDescent="0.45">
      <c r="A1601" s="1" t="s">
        <v>59</v>
      </c>
      <c r="B1601" s="3" t="s">
        <v>313</v>
      </c>
      <c r="C1601" s="19">
        <v>49</v>
      </c>
      <c r="D1601" s="3" t="s">
        <v>459</v>
      </c>
      <c r="E1601" s="2" t="s">
        <v>482</v>
      </c>
      <c r="F1601" s="55">
        <v>215000</v>
      </c>
      <c r="G1601" s="15">
        <v>2008</v>
      </c>
      <c r="H1601" s="46">
        <v>14.75</v>
      </c>
      <c r="I1601" s="45">
        <v>5.75</v>
      </c>
      <c r="J1601" s="44">
        <v>12935</v>
      </c>
      <c r="K1601" s="46">
        <v>1024</v>
      </c>
      <c r="L1601" s="44">
        <v>235</v>
      </c>
      <c r="M1601" s="27">
        <v>1740.8046999999999</v>
      </c>
      <c r="N1601" s="27">
        <v>47930</v>
      </c>
      <c r="O1601" s="27">
        <v>70426.880000000005</v>
      </c>
      <c r="P1601" s="51">
        <f t="shared" si="24"/>
        <v>277434.96899999602</v>
      </c>
      <c r="Q1601" s="51">
        <f>ABS(Table_7[[#This Row],[列1]]-Table_7[[#This Row],[Listing Price (USD)]])/Table_7[[#This Row],[Listing Price (USD)]]</f>
        <v>0.29039520465114432</v>
      </c>
      <c r="R1601" s="51">
        <f>(Table_7[[#This Row],[列2]]+Q2568)/2</f>
        <v>0.14519760232557216</v>
      </c>
      <c r="S1601" s="71"/>
    </row>
    <row r="1602" spans="1:19" hidden="1" x14ac:dyDescent="0.45">
      <c r="A1602" s="1" t="s">
        <v>59</v>
      </c>
      <c r="B1602" s="3" t="s">
        <v>313</v>
      </c>
      <c r="C1602" s="19">
        <v>49</v>
      </c>
      <c r="D1602" s="3" t="s">
        <v>459</v>
      </c>
      <c r="E1602" s="2" t="s">
        <v>515</v>
      </c>
      <c r="F1602" s="56">
        <v>259000</v>
      </c>
      <c r="G1602" s="43">
        <v>2009</v>
      </c>
      <c r="H1602" s="46">
        <v>14.75</v>
      </c>
      <c r="I1602" s="45">
        <v>5.75</v>
      </c>
      <c r="J1602" s="44">
        <v>12935</v>
      </c>
      <c r="K1602" s="46">
        <v>1024</v>
      </c>
      <c r="L1602" s="44">
        <v>235</v>
      </c>
      <c r="M1602" s="27">
        <v>556.99260000000004</v>
      </c>
      <c r="N1602" s="27">
        <v>42831</v>
      </c>
      <c r="O1602" s="27">
        <v>17471.759999999998</v>
      </c>
      <c r="P1602" s="51">
        <f t="shared" ref="P1602:P1665" si="25">J1602*22.739+12947.703*G1602+1.856*N1602-26169390+64750.3</f>
        <v>280918.92799999862</v>
      </c>
      <c r="Q1602" s="51">
        <f>ABS(Table_7[[#This Row],[列1]]-Table_7[[#This Row],[Listing Price (USD)]])/Table_7[[#This Row],[Listing Price (USD)]]</f>
        <v>8.4629065637060297E-2</v>
      </c>
      <c r="R1602" s="51">
        <f>(Table_7[[#This Row],[列2]]+Q2569)/2</f>
        <v>4.2314532818530148E-2</v>
      </c>
      <c r="S1602" s="71"/>
    </row>
    <row r="1603" spans="1:19" hidden="1" x14ac:dyDescent="0.45">
      <c r="A1603" s="1" t="s">
        <v>354</v>
      </c>
      <c r="B1603" s="3" t="s">
        <v>90</v>
      </c>
      <c r="C1603" s="19">
        <v>49</v>
      </c>
      <c r="D1603" s="3" t="s">
        <v>461</v>
      </c>
      <c r="E1603" s="2" t="s">
        <v>470</v>
      </c>
      <c r="F1603" s="55">
        <v>185000</v>
      </c>
      <c r="G1603" s="15">
        <v>2011</v>
      </c>
      <c r="H1603" s="46">
        <v>14.76</v>
      </c>
      <c r="I1603" s="45">
        <v>5.5759999999999996</v>
      </c>
      <c r="J1603" s="45">
        <v>12453</v>
      </c>
      <c r="K1603" s="46">
        <v>1182.9636</v>
      </c>
      <c r="L1603" s="45">
        <v>235</v>
      </c>
      <c r="M1603" s="27">
        <v>1.3702814814814799</v>
      </c>
      <c r="N1603" s="27">
        <v>8400.2000000000007</v>
      </c>
      <c r="O1603" s="27">
        <v>2915.9007634038121</v>
      </c>
      <c r="P1603" s="51">
        <f t="shared" si="25"/>
        <v>231950.57120000123</v>
      </c>
      <c r="Q1603" s="51">
        <f>ABS(Table_7[[#This Row],[列1]]-Table_7[[#This Row],[Listing Price (USD)]])/Table_7[[#This Row],[Listing Price (USD)]]</f>
        <v>0.25378687135135797</v>
      </c>
      <c r="R1603" s="51">
        <f>(Table_7[[#This Row],[列2]]+Q2570)/2</f>
        <v>0.12689343567567898</v>
      </c>
      <c r="S1603" s="71"/>
    </row>
    <row r="1604" spans="1:19" hidden="1" x14ac:dyDescent="0.45">
      <c r="A1604" s="1" t="s">
        <v>354</v>
      </c>
      <c r="B1604" s="3" t="s">
        <v>90</v>
      </c>
      <c r="C1604" s="19">
        <v>49</v>
      </c>
      <c r="D1604" s="3" t="s">
        <v>461</v>
      </c>
      <c r="E1604" s="2" t="s">
        <v>345</v>
      </c>
      <c r="F1604" s="55">
        <v>265000</v>
      </c>
      <c r="G1604" s="15">
        <v>2007</v>
      </c>
      <c r="H1604" s="46">
        <v>14.76</v>
      </c>
      <c r="I1604" s="45">
        <v>5.5759999999999996</v>
      </c>
      <c r="J1604" s="45">
        <v>12453</v>
      </c>
      <c r="K1604" s="46">
        <v>1182.9636</v>
      </c>
      <c r="L1604" s="45">
        <v>235</v>
      </c>
      <c r="M1604" s="27">
        <v>78.844702329078544</v>
      </c>
      <c r="N1604" s="27">
        <v>433.3</v>
      </c>
      <c r="O1604" s="27">
        <v>1104.9060167832522</v>
      </c>
      <c r="P1604" s="51">
        <f t="shared" si="25"/>
        <v>165373.19279999955</v>
      </c>
      <c r="Q1604" s="51">
        <f>ABS(Table_7[[#This Row],[列1]]-Table_7[[#This Row],[Listing Price (USD)]])/Table_7[[#This Row],[Listing Price (USD)]]</f>
        <v>0.3759502158490583</v>
      </c>
      <c r="R1604" s="51">
        <f>(Table_7[[#This Row],[列2]]+Q2571)/2</f>
        <v>0.18797510792452915</v>
      </c>
      <c r="S1604" s="71"/>
    </row>
    <row r="1605" spans="1:19" hidden="1" x14ac:dyDescent="0.45">
      <c r="A1605" s="1" t="s">
        <v>59</v>
      </c>
      <c r="B1605" s="3" t="s">
        <v>90</v>
      </c>
      <c r="C1605" s="19">
        <v>49</v>
      </c>
      <c r="D1605" s="3" t="s">
        <v>461</v>
      </c>
      <c r="E1605" s="2" t="s">
        <v>364</v>
      </c>
      <c r="F1605" s="55">
        <v>189000</v>
      </c>
      <c r="G1605" s="15">
        <v>2006</v>
      </c>
      <c r="H1605" s="46">
        <v>14.76</v>
      </c>
      <c r="I1605" s="45">
        <v>5.5759999999999996</v>
      </c>
      <c r="J1605" s="45">
        <v>12453</v>
      </c>
      <c r="K1605" s="46">
        <v>1182.9636</v>
      </c>
      <c r="L1605" s="45">
        <v>235</v>
      </c>
      <c r="M1605" s="27">
        <v>1.0434148148148099</v>
      </c>
      <c r="N1605" s="27">
        <v>8551.2000000000007</v>
      </c>
      <c r="O1605" s="27">
        <v>2109.5004966750644</v>
      </c>
      <c r="P1605" s="51">
        <f t="shared" si="25"/>
        <v>167492.31219999789</v>
      </c>
      <c r="Q1605" s="51">
        <f>ABS(Table_7[[#This Row],[列1]]-Table_7[[#This Row],[Listing Price (USD)]])/Table_7[[#This Row],[Listing Price (USD)]]</f>
        <v>0.11379728994710112</v>
      </c>
      <c r="R1605" s="51">
        <f>(Table_7[[#This Row],[列2]]+Q2572)/2</f>
        <v>5.6898644973550558E-2</v>
      </c>
      <c r="S1605" s="71"/>
    </row>
    <row r="1606" spans="1:19" hidden="1" x14ac:dyDescent="0.45">
      <c r="A1606" s="1" t="s">
        <v>354</v>
      </c>
      <c r="B1606" s="3" t="s">
        <v>90</v>
      </c>
      <c r="C1606" s="19">
        <v>49</v>
      </c>
      <c r="D1606" s="3" t="s">
        <v>461</v>
      </c>
      <c r="E1606" s="2" t="s">
        <v>364</v>
      </c>
      <c r="F1606" s="55">
        <v>230000</v>
      </c>
      <c r="G1606" s="15">
        <v>2014</v>
      </c>
      <c r="H1606" s="46">
        <v>14.76</v>
      </c>
      <c r="I1606" s="45">
        <v>5.5759999999999996</v>
      </c>
      <c r="J1606" s="45">
        <v>12453</v>
      </c>
      <c r="K1606" s="46">
        <v>1182.9636</v>
      </c>
      <c r="L1606" s="45">
        <v>235</v>
      </c>
      <c r="M1606" s="27">
        <v>1.0434148148148099</v>
      </c>
      <c r="N1606" s="27">
        <v>8551.2000000000007</v>
      </c>
      <c r="O1606" s="27">
        <v>2109.5004966750644</v>
      </c>
      <c r="P1606" s="51">
        <f t="shared" si="25"/>
        <v>271073.93619999959</v>
      </c>
      <c r="Q1606" s="51">
        <f>ABS(Table_7[[#This Row],[列1]]-Table_7[[#This Row],[Listing Price (USD)]])/Table_7[[#This Row],[Listing Price (USD)]]</f>
        <v>0.17858233130434603</v>
      </c>
      <c r="R1606" s="51">
        <f>(Table_7[[#This Row],[列2]]+Q2573)/2</f>
        <v>8.9291165652173016E-2</v>
      </c>
      <c r="S1606" s="71"/>
    </row>
    <row r="1607" spans="1:19" hidden="1" x14ac:dyDescent="0.45">
      <c r="A1607" s="1" t="s">
        <v>354</v>
      </c>
      <c r="B1607" s="3" t="s">
        <v>90</v>
      </c>
      <c r="C1607" s="19">
        <v>49</v>
      </c>
      <c r="D1607" s="3" t="s">
        <v>461</v>
      </c>
      <c r="E1607" s="2" t="s">
        <v>447</v>
      </c>
      <c r="F1607" s="55">
        <v>206574</v>
      </c>
      <c r="G1607" s="15">
        <v>2007</v>
      </c>
      <c r="H1607" s="46">
        <v>14.76</v>
      </c>
      <c r="I1607" s="45">
        <v>5.5759999999999996</v>
      </c>
      <c r="J1607" s="45">
        <v>12453</v>
      </c>
      <c r="K1607" s="46">
        <v>1182.9636</v>
      </c>
      <c r="L1607" s="45">
        <v>235</v>
      </c>
      <c r="M1607" s="27">
        <v>96.621481289487278</v>
      </c>
      <c r="N1607" s="27">
        <v>16666</v>
      </c>
      <c r="O1607" s="27">
        <v>521.5798800343282</v>
      </c>
      <c r="P1607" s="51">
        <f t="shared" si="25"/>
        <v>195501.08400000184</v>
      </c>
      <c r="Q1607" s="51">
        <f>ABS(Table_7[[#This Row],[列1]]-Table_7[[#This Row],[Listing Price (USD)]])/Table_7[[#This Row],[Listing Price (USD)]]</f>
        <v>5.3602660547785119E-2</v>
      </c>
      <c r="R1607" s="51">
        <f>(Table_7[[#This Row],[列2]]+Q2574)/2</f>
        <v>2.680133027389256E-2</v>
      </c>
      <c r="S1607" s="71"/>
    </row>
    <row r="1608" spans="1:19" hidden="1" x14ac:dyDescent="0.45">
      <c r="A1608" s="1" t="s">
        <v>354</v>
      </c>
      <c r="B1608" s="3" t="s">
        <v>90</v>
      </c>
      <c r="C1608" s="19">
        <v>49</v>
      </c>
      <c r="D1608" s="3" t="s">
        <v>461</v>
      </c>
      <c r="E1608" s="2" t="s">
        <v>447</v>
      </c>
      <c r="F1608" s="55">
        <v>187131</v>
      </c>
      <c r="G1608" s="15">
        <v>2010</v>
      </c>
      <c r="H1608" s="46">
        <v>14.76</v>
      </c>
      <c r="I1608" s="45">
        <v>5.5759999999999996</v>
      </c>
      <c r="J1608" s="45">
        <v>12453</v>
      </c>
      <c r="K1608" s="46">
        <v>1182.9636</v>
      </c>
      <c r="L1608" s="45">
        <v>235</v>
      </c>
      <c r="M1608" s="27">
        <v>96.621481289487278</v>
      </c>
      <c r="N1608" s="27">
        <v>16666</v>
      </c>
      <c r="O1608" s="27">
        <v>521.5798800343282</v>
      </c>
      <c r="P1608" s="51">
        <f t="shared" si="25"/>
        <v>234344.19299999921</v>
      </c>
      <c r="Q1608" s="51">
        <f>ABS(Table_7[[#This Row],[列1]]-Table_7[[#This Row],[Listing Price (USD)]])/Table_7[[#This Row],[Listing Price (USD)]]</f>
        <v>0.25230022283854203</v>
      </c>
      <c r="R1608" s="51">
        <f>(Table_7[[#This Row],[列2]]+Q2575)/2</f>
        <v>0.12615011141927102</v>
      </c>
      <c r="S1608" s="71"/>
    </row>
    <row r="1609" spans="1:19" hidden="1" x14ac:dyDescent="0.45">
      <c r="A1609" s="1" t="s">
        <v>59</v>
      </c>
      <c r="B1609" s="2" t="s">
        <v>90</v>
      </c>
      <c r="C1609" s="19">
        <v>49</v>
      </c>
      <c r="D1609" s="3" t="s">
        <v>460</v>
      </c>
      <c r="E1609" s="2" t="s">
        <v>46</v>
      </c>
      <c r="F1609" s="55">
        <v>176138</v>
      </c>
      <c r="G1609" s="15">
        <v>2011</v>
      </c>
      <c r="H1609" s="46">
        <v>14.76</v>
      </c>
      <c r="I1609" s="45">
        <v>5.5759999999999996</v>
      </c>
      <c r="J1609" s="45">
        <v>12453</v>
      </c>
      <c r="K1609" s="46">
        <v>1182.9636</v>
      </c>
      <c r="L1609" s="45">
        <v>235</v>
      </c>
      <c r="M1609" s="27">
        <v>57.472012426685268</v>
      </c>
      <c r="N1609" s="27">
        <v>11544.2</v>
      </c>
      <c r="O1609" s="27">
        <v>7827.84</v>
      </c>
      <c r="P1609" s="51">
        <f t="shared" si="25"/>
        <v>237785.8351999998</v>
      </c>
      <c r="Q1609" s="51">
        <f>ABS(Table_7[[#This Row],[列1]]-Table_7[[#This Row],[Listing Price (USD)]])/Table_7[[#This Row],[Listing Price (USD)]]</f>
        <v>0.34999736115999841</v>
      </c>
      <c r="R1609" s="51">
        <f>(Table_7[[#This Row],[列2]]+Q2576)/2</f>
        <v>0.17499868057999921</v>
      </c>
      <c r="S1609" s="71"/>
    </row>
    <row r="1610" spans="1:19" hidden="1" x14ac:dyDescent="0.45">
      <c r="A1610" s="1" t="s">
        <v>59</v>
      </c>
      <c r="B1610" s="2" t="s">
        <v>90</v>
      </c>
      <c r="C1610" s="19">
        <v>49</v>
      </c>
      <c r="D1610" s="3" t="s">
        <v>460</v>
      </c>
      <c r="E1610" s="2" t="s">
        <v>3</v>
      </c>
      <c r="F1610" s="55">
        <v>205292</v>
      </c>
      <c r="G1610" s="15">
        <v>2011</v>
      </c>
      <c r="H1610" s="46">
        <v>14.76</v>
      </c>
      <c r="I1610" s="45">
        <v>5.5759999999999996</v>
      </c>
      <c r="J1610" s="45">
        <v>12453</v>
      </c>
      <c r="K1610" s="46">
        <v>1182.9636</v>
      </c>
      <c r="L1610" s="45">
        <v>235</v>
      </c>
      <c r="M1610" s="27">
        <v>2639.0087016482562</v>
      </c>
      <c r="N1610" s="27">
        <v>30468.7</v>
      </c>
      <c r="O1610" s="27">
        <v>62827.83</v>
      </c>
      <c r="P1610" s="51">
        <f t="shared" si="25"/>
        <v>272909.70720000117</v>
      </c>
      <c r="Q1610" s="51">
        <f>ABS(Table_7[[#This Row],[列1]]-Table_7[[#This Row],[Listing Price (USD)]])/Table_7[[#This Row],[Listing Price (USD)]]</f>
        <v>0.32937331800557823</v>
      </c>
      <c r="R1610" s="51">
        <f>(Table_7[[#This Row],[列2]]+Q2577)/2</f>
        <v>0.16468665900278912</v>
      </c>
      <c r="S1610" s="71"/>
    </row>
    <row r="1611" spans="1:19" hidden="1" x14ac:dyDescent="0.45">
      <c r="A1611" s="1" t="s">
        <v>59</v>
      </c>
      <c r="B1611" s="2" t="s">
        <v>90</v>
      </c>
      <c r="C1611" s="19">
        <v>49</v>
      </c>
      <c r="D1611" s="3" t="s">
        <v>460</v>
      </c>
      <c r="E1611" s="2" t="s">
        <v>498</v>
      </c>
      <c r="F1611" s="55">
        <v>193186</v>
      </c>
      <c r="G1611" s="15">
        <v>2008</v>
      </c>
      <c r="H1611" s="46">
        <v>14.76</v>
      </c>
      <c r="I1611" s="45">
        <v>5.5759999999999996</v>
      </c>
      <c r="J1611" s="45">
        <v>12453</v>
      </c>
      <c r="K1611" s="46">
        <v>1182.9636</v>
      </c>
      <c r="L1611" s="45">
        <v>235</v>
      </c>
      <c r="M1611" s="27">
        <v>1276.9626860000001</v>
      </c>
      <c r="N1611" s="27">
        <v>21333.9</v>
      </c>
      <c r="O1611" s="27">
        <v>4753.54</v>
      </c>
      <c r="P1611" s="51">
        <f t="shared" si="25"/>
        <v>217112.40940000041</v>
      </c>
      <c r="Q1611" s="51">
        <f>ABS(Table_7[[#This Row],[列1]]-Table_7[[#This Row],[Listing Price (USD)]])/Table_7[[#This Row],[Listing Price (USD)]]</f>
        <v>0.1238516735167166</v>
      </c>
      <c r="R1611" s="51">
        <f>(Table_7[[#This Row],[列2]]+Q2578)/2</f>
        <v>6.1925836758358298E-2</v>
      </c>
      <c r="S1611" s="71"/>
    </row>
    <row r="1612" spans="1:19" hidden="1" x14ac:dyDescent="0.45">
      <c r="A1612" s="1" t="s">
        <v>59</v>
      </c>
      <c r="B1612" s="2" t="s">
        <v>90</v>
      </c>
      <c r="C1612" s="19">
        <v>49</v>
      </c>
      <c r="D1612" s="3" t="s">
        <v>460</v>
      </c>
      <c r="E1612" s="2" t="s">
        <v>25</v>
      </c>
      <c r="F1612" s="55">
        <v>194359</v>
      </c>
      <c r="G1612" s="15">
        <v>2006</v>
      </c>
      <c r="H1612" s="46">
        <v>14.76</v>
      </c>
      <c r="I1612" s="45">
        <v>5.5759999999999996</v>
      </c>
      <c r="J1612" s="45">
        <v>12453</v>
      </c>
      <c r="K1612" s="46">
        <v>1182.9636</v>
      </c>
      <c r="L1612" s="45">
        <v>235</v>
      </c>
      <c r="M1612" s="27">
        <v>188.92599593680674</v>
      </c>
      <c r="N1612" s="27">
        <v>16779.7</v>
      </c>
      <c r="O1612" s="27">
        <v>1073.48</v>
      </c>
      <c r="P1612" s="51">
        <f t="shared" si="25"/>
        <v>182764.40819999872</v>
      </c>
      <c r="Q1612" s="51">
        <f>ABS(Table_7[[#This Row],[列1]]-Table_7[[#This Row],[Listing Price (USD)]])/Table_7[[#This Row],[Listing Price (USD)]]</f>
        <v>5.9655543607454634E-2</v>
      </c>
      <c r="R1612" s="51">
        <f>(Table_7[[#This Row],[列2]]+Q2579)/2</f>
        <v>2.9827771803727317E-2</v>
      </c>
      <c r="S1612" s="71"/>
    </row>
    <row r="1613" spans="1:19" hidden="1" x14ac:dyDescent="0.45">
      <c r="A1613" s="1" t="s">
        <v>59</v>
      </c>
      <c r="B1613" s="2" t="s">
        <v>90</v>
      </c>
      <c r="C1613" s="19">
        <v>49</v>
      </c>
      <c r="D1613" s="3" t="s">
        <v>460</v>
      </c>
      <c r="E1613" s="2" t="s">
        <v>25</v>
      </c>
      <c r="F1613" s="55">
        <v>194351</v>
      </c>
      <c r="G1613" s="15">
        <v>2006</v>
      </c>
      <c r="H1613" s="46">
        <v>14.76</v>
      </c>
      <c r="I1613" s="45">
        <v>5.5759999999999996</v>
      </c>
      <c r="J1613" s="45">
        <v>12453</v>
      </c>
      <c r="K1613" s="46">
        <v>1182.9636</v>
      </c>
      <c r="L1613" s="45">
        <v>235</v>
      </c>
      <c r="M1613" s="27">
        <v>188.92599593680674</v>
      </c>
      <c r="N1613" s="27">
        <v>16779.7</v>
      </c>
      <c r="O1613" s="27">
        <v>1073.48</v>
      </c>
      <c r="P1613" s="51">
        <f t="shared" si="25"/>
        <v>182764.40819999872</v>
      </c>
      <c r="Q1613" s="51">
        <f>ABS(Table_7[[#This Row],[列1]]-Table_7[[#This Row],[Listing Price (USD)]])/Table_7[[#This Row],[Listing Price (USD)]]</f>
        <v>5.9616836548313491E-2</v>
      </c>
      <c r="R1613" s="51">
        <f>(Table_7[[#This Row],[列2]]+Q2580)/2</f>
        <v>2.9808418274156746E-2</v>
      </c>
      <c r="S1613" s="71"/>
    </row>
    <row r="1614" spans="1:19" hidden="1" x14ac:dyDescent="0.45">
      <c r="A1614" s="1" t="s">
        <v>59</v>
      </c>
      <c r="B1614" s="2" t="s">
        <v>90</v>
      </c>
      <c r="C1614" s="19">
        <v>49</v>
      </c>
      <c r="D1614" s="3" t="s">
        <v>460</v>
      </c>
      <c r="E1614" s="2" t="s">
        <v>25</v>
      </c>
      <c r="F1614" s="55">
        <v>188278</v>
      </c>
      <c r="G1614" s="15">
        <v>2006</v>
      </c>
      <c r="H1614" s="46">
        <v>14.76</v>
      </c>
      <c r="I1614" s="45">
        <v>5.5759999999999996</v>
      </c>
      <c r="J1614" s="45">
        <v>12453</v>
      </c>
      <c r="K1614" s="46">
        <v>1182.9636</v>
      </c>
      <c r="L1614" s="45">
        <v>235</v>
      </c>
      <c r="M1614" s="27">
        <v>188.92599593680674</v>
      </c>
      <c r="N1614" s="27">
        <v>16779.7</v>
      </c>
      <c r="O1614" s="27">
        <v>1073.48</v>
      </c>
      <c r="P1614" s="51">
        <f t="shared" si="25"/>
        <v>182764.40819999872</v>
      </c>
      <c r="Q1614" s="51">
        <f>ABS(Table_7[[#This Row],[列1]]-Table_7[[#This Row],[Listing Price (USD)]])/Table_7[[#This Row],[Listing Price (USD)]]</f>
        <v>2.928431255909493E-2</v>
      </c>
      <c r="R1614" s="51">
        <f>(Table_7[[#This Row],[列2]]+Q2581)/2</f>
        <v>1.4642156279547465E-2</v>
      </c>
      <c r="S1614" s="71"/>
    </row>
    <row r="1615" spans="1:19" hidden="1" x14ac:dyDescent="0.45">
      <c r="A1615" s="1" t="s">
        <v>59</v>
      </c>
      <c r="B1615" s="2" t="s">
        <v>90</v>
      </c>
      <c r="C1615" s="19">
        <v>49</v>
      </c>
      <c r="D1615" s="3" t="s">
        <v>460</v>
      </c>
      <c r="E1615" s="2" t="s">
        <v>25</v>
      </c>
      <c r="F1615" s="55">
        <v>185858</v>
      </c>
      <c r="G1615" s="15">
        <v>2006</v>
      </c>
      <c r="H1615" s="46">
        <v>14.76</v>
      </c>
      <c r="I1615" s="45">
        <v>5.5759999999999996</v>
      </c>
      <c r="J1615" s="45">
        <v>12453</v>
      </c>
      <c r="K1615" s="46">
        <v>1182.9636</v>
      </c>
      <c r="L1615" s="45">
        <v>235</v>
      </c>
      <c r="M1615" s="27">
        <v>188.92599593680674</v>
      </c>
      <c r="N1615" s="27">
        <v>16779.7</v>
      </c>
      <c r="O1615" s="27">
        <v>1073.48</v>
      </c>
      <c r="P1615" s="51">
        <f t="shared" si="25"/>
        <v>182764.40819999872</v>
      </c>
      <c r="Q1615" s="51">
        <f>ABS(Table_7[[#This Row],[列1]]-Table_7[[#This Row],[Listing Price (USD)]])/Table_7[[#This Row],[Listing Price (USD)]]</f>
        <v>1.66449213916069E-2</v>
      </c>
      <c r="R1615" s="51">
        <f>(Table_7[[#This Row],[列2]]+Q2582)/2</f>
        <v>8.3224606958034499E-3</v>
      </c>
      <c r="S1615" s="71"/>
    </row>
    <row r="1616" spans="1:19" hidden="1" x14ac:dyDescent="0.45">
      <c r="A1616" s="1" t="s">
        <v>59</v>
      </c>
      <c r="B1616" s="2" t="s">
        <v>90</v>
      </c>
      <c r="C1616" s="19">
        <v>49</v>
      </c>
      <c r="D1616" s="3" t="s">
        <v>460</v>
      </c>
      <c r="E1616" s="2" t="s">
        <v>25</v>
      </c>
      <c r="F1616" s="55">
        <v>200425</v>
      </c>
      <c r="G1616" s="15">
        <v>2008</v>
      </c>
      <c r="H1616" s="46">
        <v>14.76</v>
      </c>
      <c r="I1616" s="45">
        <v>5.5759999999999996</v>
      </c>
      <c r="J1616" s="45">
        <v>12453</v>
      </c>
      <c r="K1616" s="46">
        <v>1182.9636</v>
      </c>
      <c r="L1616" s="45">
        <v>235</v>
      </c>
      <c r="M1616" s="27">
        <v>188.92599593680674</v>
      </c>
      <c r="N1616" s="27">
        <v>16779.7</v>
      </c>
      <c r="O1616" s="27">
        <v>1073.48</v>
      </c>
      <c r="P1616" s="51">
        <f t="shared" si="25"/>
        <v>208659.81419999822</v>
      </c>
      <c r="Q1616" s="51">
        <f>ABS(Table_7[[#This Row],[列1]]-Table_7[[#This Row],[Listing Price (USD)]])/Table_7[[#This Row],[Listing Price (USD)]]</f>
        <v>4.1086761631524103E-2</v>
      </c>
      <c r="R1616" s="51">
        <f>(Table_7[[#This Row],[列2]]+Q2583)/2</f>
        <v>2.0543380815762052E-2</v>
      </c>
      <c r="S1616" s="71"/>
    </row>
    <row r="1617" spans="1:19" hidden="1" x14ac:dyDescent="0.45">
      <c r="A1617" s="1" t="s">
        <v>59</v>
      </c>
      <c r="B1617" s="2" t="s">
        <v>90</v>
      </c>
      <c r="C1617" s="19">
        <v>49</v>
      </c>
      <c r="D1617" s="3" t="s">
        <v>460</v>
      </c>
      <c r="E1617" s="2" t="s">
        <v>25</v>
      </c>
      <c r="F1617" s="55">
        <v>199183</v>
      </c>
      <c r="G1617" s="15">
        <v>2010</v>
      </c>
      <c r="H1617" s="46">
        <v>14.76</v>
      </c>
      <c r="I1617" s="45">
        <v>5.5759999999999996</v>
      </c>
      <c r="J1617" s="45">
        <v>12453</v>
      </c>
      <c r="K1617" s="46">
        <v>1182.9636</v>
      </c>
      <c r="L1617" s="45">
        <v>235</v>
      </c>
      <c r="M1617" s="27">
        <v>188.92599593680674</v>
      </c>
      <c r="N1617" s="27">
        <v>16779.7</v>
      </c>
      <c r="O1617" s="27">
        <v>1073.48</v>
      </c>
      <c r="P1617" s="51">
        <f t="shared" si="25"/>
        <v>234555.22019999771</v>
      </c>
      <c r="Q1617" s="51">
        <f>ABS(Table_7[[#This Row],[列1]]-Table_7[[#This Row],[Listing Price (USD)]])/Table_7[[#This Row],[Listing Price (USD)]]</f>
        <v>0.17758654202415725</v>
      </c>
      <c r="R1617" s="51">
        <f>(Table_7[[#This Row],[列2]]+Q2584)/2</f>
        <v>8.8793271012078623E-2</v>
      </c>
      <c r="S1617" s="71"/>
    </row>
    <row r="1618" spans="1:19" hidden="1" x14ac:dyDescent="0.45">
      <c r="A1618" s="1" t="s">
        <v>59</v>
      </c>
      <c r="B1618" s="2" t="s">
        <v>90</v>
      </c>
      <c r="C1618" s="19">
        <v>49</v>
      </c>
      <c r="D1618" s="3" t="s">
        <v>460</v>
      </c>
      <c r="E1618" s="2" t="s">
        <v>25</v>
      </c>
      <c r="F1618" s="55">
        <v>188285</v>
      </c>
      <c r="G1618" s="15">
        <v>2010</v>
      </c>
      <c r="H1618" s="46">
        <v>14.76</v>
      </c>
      <c r="I1618" s="45">
        <v>5.5759999999999996</v>
      </c>
      <c r="J1618" s="45">
        <v>12453</v>
      </c>
      <c r="K1618" s="46">
        <v>1182.9636</v>
      </c>
      <c r="L1618" s="45">
        <v>235</v>
      </c>
      <c r="M1618" s="27">
        <v>188.92599593680674</v>
      </c>
      <c r="N1618" s="27">
        <v>16779.7</v>
      </c>
      <c r="O1618" s="27">
        <v>1073.48</v>
      </c>
      <c r="P1618" s="51">
        <f t="shared" si="25"/>
        <v>234555.22019999771</v>
      </c>
      <c r="Q1618" s="51">
        <f>ABS(Table_7[[#This Row],[列1]]-Table_7[[#This Row],[Listing Price (USD)]])/Table_7[[#This Row],[Listing Price (USD)]]</f>
        <v>0.24574565260109787</v>
      </c>
      <c r="R1618" s="51">
        <f>(Table_7[[#This Row],[列2]]+Q2585)/2</f>
        <v>0.12287282630054894</v>
      </c>
      <c r="S1618" s="71"/>
    </row>
    <row r="1619" spans="1:19" hidden="1" x14ac:dyDescent="0.45">
      <c r="A1619" s="1" t="s">
        <v>59</v>
      </c>
      <c r="B1619" s="2" t="s">
        <v>90</v>
      </c>
      <c r="C1619" s="19">
        <v>49</v>
      </c>
      <c r="D1619" s="3" t="s">
        <v>460</v>
      </c>
      <c r="E1619" s="2" t="s">
        <v>25</v>
      </c>
      <c r="F1619" s="55">
        <v>163984</v>
      </c>
      <c r="G1619" s="15">
        <v>2010</v>
      </c>
      <c r="H1619" s="46">
        <v>14.76</v>
      </c>
      <c r="I1619" s="45">
        <v>5.5759999999999996</v>
      </c>
      <c r="J1619" s="45">
        <v>12453</v>
      </c>
      <c r="K1619" s="46">
        <v>1182.9636</v>
      </c>
      <c r="L1619" s="45">
        <v>235</v>
      </c>
      <c r="M1619" s="27">
        <v>188.92599593680674</v>
      </c>
      <c r="N1619" s="27">
        <v>16779.7</v>
      </c>
      <c r="O1619" s="27">
        <v>1073.48</v>
      </c>
      <c r="P1619" s="51">
        <f t="shared" si="25"/>
        <v>234555.22019999771</v>
      </c>
      <c r="Q1619" s="51">
        <f>ABS(Table_7[[#This Row],[列1]]-Table_7[[#This Row],[Listing Price (USD)]])/Table_7[[#This Row],[Listing Price (USD)]]</f>
        <v>0.43035430407843273</v>
      </c>
      <c r="R1619" s="51">
        <f>(Table_7[[#This Row],[列2]]+Q2586)/2</f>
        <v>0.21517715203921636</v>
      </c>
      <c r="S1619" s="71"/>
    </row>
    <row r="1620" spans="1:19" hidden="1" x14ac:dyDescent="0.45">
      <c r="A1620" s="1" t="s">
        <v>59</v>
      </c>
      <c r="B1620" s="2" t="s">
        <v>90</v>
      </c>
      <c r="C1620" s="19">
        <v>49</v>
      </c>
      <c r="D1620" s="3" t="s">
        <v>460</v>
      </c>
      <c r="E1620" s="2" t="s">
        <v>25</v>
      </c>
      <c r="F1620" s="55">
        <v>151837</v>
      </c>
      <c r="G1620" s="15">
        <v>2010</v>
      </c>
      <c r="H1620" s="46">
        <v>14.76</v>
      </c>
      <c r="I1620" s="45">
        <v>5.5759999999999996</v>
      </c>
      <c r="J1620" s="45">
        <v>12453</v>
      </c>
      <c r="K1620" s="46">
        <v>1182.9636</v>
      </c>
      <c r="L1620" s="45">
        <v>235</v>
      </c>
      <c r="M1620" s="27">
        <v>188.92599593680674</v>
      </c>
      <c r="N1620" s="27">
        <v>16779.7</v>
      </c>
      <c r="O1620" s="27">
        <v>1073.48</v>
      </c>
      <c r="P1620" s="51">
        <f t="shared" si="25"/>
        <v>234555.22019999771</v>
      </c>
      <c r="Q1620" s="51">
        <f>ABS(Table_7[[#This Row],[列1]]-Table_7[[#This Row],[Listing Price (USD)]])/Table_7[[#This Row],[Listing Price (USD)]]</f>
        <v>0.54478302521781719</v>
      </c>
      <c r="R1620" s="51">
        <f>(Table_7[[#This Row],[列2]]+Q2587)/2</f>
        <v>0.27239151260890859</v>
      </c>
      <c r="S1620" s="71"/>
    </row>
    <row r="1621" spans="1:19" hidden="1" x14ac:dyDescent="0.45">
      <c r="A1621" s="1" t="s">
        <v>59</v>
      </c>
      <c r="B1621" s="2" t="s">
        <v>90</v>
      </c>
      <c r="C1621" s="19">
        <v>49</v>
      </c>
      <c r="D1621" s="3" t="s">
        <v>460</v>
      </c>
      <c r="E1621" s="2" t="s">
        <v>25</v>
      </c>
      <c r="F1621" s="55">
        <v>185856</v>
      </c>
      <c r="G1621" s="15">
        <v>2011</v>
      </c>
      <c r="H1621" s="46">
        <v>14.76</v>
      </c>
      <c r="I1621" s="45">
        <v>5.5759999999999996</v>
      </c>
      <c r="J1621" s="45">
        <v>12453</v>
      </c>
      <c r="K1621" s="46">
        <v>1182.9636</v>
      </c>
      <c r="L1621" s="45">
        <v>235</v>
      </c>
      <c r="M1621" s="27">
        <v>188.92599593680674</v>
      </c>
      <c r="N1621" s="27">
        <v>16779.7</v>
      </c>
      <c r="O1621" s="27">
        <v>1073.48</v>
      </c>
      <c r="P1621" s="51">
        <f t="shared" si="25"/>
        <v>247502.92319999932</v>
      </c>
      <c r="Q1621" s="51">
        <f>ABS(Table_7[[#This Row],[列1]]-Table_7[[#This Row],[Listing Price (USD)]])/Table_7[[#This Row],[Listing Price (USD)]]</f>
        <v>0.33169186466941786</v>
      </c>
      <c r="R1621" s="51">
        <f>(Table_7[[#This Row],[列2]]+Q2588)/2</f>
        <v>0.16584593233470893</v>
      </c>
      <c r="S1621" s="71"/>
    </row>
    <row r="1622" spans="1:19" hidden="1" x14ac:dyDescent="0.45">
      <c r="A1622" s="1" t="s">
        <v>59</v>
      </c>
      <c r="B1622" s="2" t="s">
        <v>90</v>
      </c>
      <c r="C1622" s="19">
        <v>49</v>
      </c>
      <c r="D1622" s="3" t="s">
        <v>460</v>
      </c>
      <c r="E1622" s="2" t="s">
        <v>35</v>
      </c>
      <c r="F1622" s="55">
        <v>205284</v>
      </c>
      <c r="G1622" s="15">
        <v>2006</v>
      </c>
      <c r="H1622" s="46">
        <v>14.76</v>
      </c>
      <c r="I1622" s="45">
        <v>5.5759999999999996</v>
      </c>
      <c r="J1622" s="45">
        <v>12453</v>
      </c>
      <c r="K1622" s="46">
        <v>1182.9636</v>
      </c>
      <c r="L1622" s="45">
        <v>235</v>
      </c>
      <c r="M1622" s="27">
        <v>1896.7553015181375</v>
      </c>
      <c r="N1622" s="27">
        <v>24592.6</v>
      </c>
      <c r="O1622" s="27">
        <v>42421.33</v>
      </c>
      <c r="P1622" s="51">
        <f t="shared" si="25"/>
        <v>197265.15060000046</v>
      </c>
      <c r="Q1622" s="51">
        <f>ABS(Table_7[[#This Row],[列1]]-Table_7[[#This Row],[Listing Price (USD)]])/Table_7[[#This Row],[Listing Price (USD)]]</f>
        <v>3.9062223066578694E-2</v>
      </c>
      <c r="R1622" s="51">
        <f>(Table_7[[#This Row],[列2]]+Q2589)/2</f>
        <v>1.9531111533289347E-2</v>
      </c>
      <c r="S1622" s="71"/>
    </row>
    <row r="1623" spans="1:19" hidden="1" x14ac:dyDescent="0.45">
      <c r="A1623" s="1" t="s">
        <v>59</v>
      </c>
      <c r="B1623" s="2" t="s">
        <v>90</v>
      </c>
      <c r="C1623" s="19">
        <v>49</v>
      </c>
      <c r="D1623" s="3" t="s">
        <v>460</v>
      </c>
      <c r="E1623" s="2" t="s">
        <v>35</v>
      </c>
      <c r="F1623" s="55">
        <v>188278</v>
      </c>
      <c r="G1623" s="15">
        <v>2007</v>
      </c>
      <c r="H1623" s="46">
        <v>14.76</v>
      </c>
      <c r="I1623" s="45">
        <v>5.5759999999999996</v>
      </c>
      <c r="J1623" s="45">
        <v>12453</v>
      </c>
      <c r="K1623" s="46">
        <v>1182.9636</v>
      </c>
      <c r="L1623" s="45">
        <v>235</v>
      </c>
      <c r="M1623" s="27">
        <v>1896.7553015181375</v>
      </c>
      <c r="N1623" s="27">
        <v>24592.6</v>
      </c>
      <c r="O1623" s="27">
        <v>42421.33</v>
      </c>
      <c r="P1623" s="51">
        <f t="shared" si="25"/>
        <v>210212.85360000207</v>
      </c>
      <c r="Q1623" s="51">
        <f>ABS(Table_7[[#This Row],[列1]]-Table_7[[#This Row],[Listing Price (USD)]])/Table_7[[#This Row],[Listing Price (USD)]]</f>
        <v>0.11650247825025796</v>
      </c>
      <c r="R1623" s="51">
        <f>(Table_7[[#This Row],[列2]]+Q2590)/2</f>
        <v>5.825123912512898E-2</v>
      </c>
      <c r="S1623" s="71"/>
    </row>
    <row r="1624" spans="1:19" hidden="1" x14ac:dyDescent="0.45">
      <c r="A1624" s="1" t="s">
        <v>59</v>
      </c>
      <c r="B1624" s="2" t="s">
        <v>90</v>
      </c>
      <c r="C1624" s="19">
        <v>49</v>
      </c>
      <c r="D1624" s="3" t="s">
        <v>460</v>
      </c>
      <c r="E1624" s="2" t="s">
        <v>35</v>
      </c>
      <c r="F1624" s="55">
        <v>204077</v>
      </c>
      <c r="G1624" s="15">
        <v>2008</v>
      </c>
      <c r="H1624" s="46">
        <v>14.76</v>
      </c>
      <c r="I1624" s="45">
        <v>5.5759999999999996</v>
      </c>
      <c r="J1624" s="45">
        <v>12453</v>
      </c>
      <c r="K1624" s="46">
        <v>1182.9636</v>
      </c>
      <c r="L1624" s="45">
        <v>235</v>
      </c>
      <c r="M1624" s="27">
        <v>1896.7553015181375</v>
      </c>
      <c r="N1624" s="27">
        <v>24592.6</v>
      </c>
      <c r="O1624" s="27">
        <v>42421.33</v>
      </c>
      <c r="P1624" s="51">
        <f t="shared" si="25"/>
        <v>223160.55659999995</v>
      </c>
      <c r="Q1624" s="51">
        <f>ABS(Table_7[[#This Row],[列1]]-Table_7[[#This Row],[Listing Price (USD)]])/Table_7[[#This Row],[Listing Price (USD)]]</f>
        <v>9.3511550052185949E-2</v>
      </c>
      <c r="R1624" s="51">
        <f>(Table_7[[#This Row],[列2]]+Q2591)/2</f>
        <v>4.6755775026092974E-2</v>
      </c>
      <c r="S1624" s="71"/>
    </row>
    <row r="1625" spans="1:19" hidden="1" x14ac:dyDescent="0.45">
      <c r="A1625" s="1" t="s">
        <v>59</v>
      </c>
      <c r="B1625" s="2" t="s">
        <v>90</v>
      </c>
      <c r="C1625" s="19">
        <v>49</v>
      </c>
      <c r="D1625" s="3" t="s">
        <v>460</v>
      </c>
      <c r="E1625" s="2" t="s">
        <v>35</v>
      </c>
      <c r="F1625" s="55">
        <v>230802</v>
      </c>
      <c r="G1625" s="15">
        <v>2010</v>
      </c>
      <c r="H1625" s="46">
        <v>14.76</v>
      </c>
      <c r="I1625" s="45">
        <v>5.5759999999999996</v>
      </c>
      <c r="J1625" s="45">
        <v>12453</v>
      </c>
      <c r="K1625" s="46">
        <v>1182.9636</v>
      </c>
      <c r="L1625" s="45">
        <v>235</v>
      </c>
      <c r="M1625" s="27">
        <v>1896.7553015181375</v>
      </c>
      <c r="N1625" s="27">
        <v>24592.6</v>
      </c>
      <c r="O1625" s="27">
        <v>42421.33</v>
      </c>
      <c r="P1625" s="51">
        <f t="shared" si="25"/>
        <v>249055.96259999945</v>
      </c>
      <c r="Q1625" s="51">
        <f>ABS(Table_7[[#This Row],[列1]]-Table_7[[#This Row],[Listing Price (USD)]])/Table_7[[#This Row],[Listing Price (USD)]]</f>
        <v>7.9089273923100514E-2</v>
      </c>
      <c r="R1625" s="51">
        <f>(Table_7[[#This Row],[列2]]+Q2592)/2</f>
        <v>3.9544636961550257E-2</v>
      </c>
      <c r="S1625" s="71"/>
    </row>
    <row r="1626" spans="1:19" hidden="1" x14ac:dyDescent="0.45">
      <c r="A1626" s="1" t="s">
        <v>59</v>
      </c>
      <c r="B1626" s="2" t="s">
        <v>90</v>
      </c>
      <c r="C1626" s="19">
        <v>49</v>
      </c>
      <c r="D1626" s="3" t="s">
        <v>460</v>
      </c>
      <c r="E1626" s="2" t="s">
        <v>35</v>
      </c>
      <c r="F1626" s="55">
        <v>206507</v>
      </c>
      <c r="G1626" s="15">
        <v>2012</v>
      </c>
      <c r="H1626" s="46">
        <v>14.76</v>
      </c>
      <c r="I1626" s="45">
        <v>5.5759999999999996</v>
      </c>
      <c r="J1626" s="45">
        <v>12453</v>
      </c>
      <c r="K1626" s="46">
        <v>1182.9636</v>
      </c>
      <c r="L1626" s="45">
        <v>235</v>
      </c>
      <c r="M1626" s="27">
        <v>1896.7553015181375</v>
      </c>
      <c r="N1626" s="27">
        <v>24592.6</v>
      </c>
      <c r="O1626" s="27">
        <v>42421.33</v>
      </c>
      <c r="P1626" s="51">
        <f t="shared" si="25"/>
        <v>274951.36860000266</v>
      </c>
      <c r="Q1626" s="51">
        <f>ABS(Table_7[[#This Row],[列1]]-Table_7[[#This Row],[Listing Price (USD)]])/Table_7[[#This Row],[Listing Price (USD)]]</f>
        <v>0.33143849167341866</v>
      </c>
      <c r="R1626" s="51">
        <f>(Table_7[[#This Row],[列2]]+Q2593)/2</f>
        <v>0.16571924583670933</v>
      </c>
      <c r="S1626" s="71"/>
    </row>
    <row r="1627" spans="1:19" hidden="1" x14ac:dyDescent="0.45">
      <c r="A1627" s="1" t="s">
        <v>59</v>
      </c>
      <c r="B1627" s="2" t="s">
        <v>90</v>
      </c>
      <c r="C1627" s="19">
        <v>49</v>
      </c>
      <c r="D1627" s="3" t="s">
        <v>460</v>
      </c>
      <c r="E1627" s="2" t="s">
        <v>35</v>
      </c>
      <c r="F1627" s="55">
        <v>206498</v>
      </c>
      <c r="G1627" s="15">
        <v>2012</v>
      </c>
      <c r="H1627" s="46">
        <v>14.76</v>
      </c>
      <c r="I1627" s="45">
        <v>5.5759999999999996</v>
      </c>
      <c r="J1627" s="45">
        <v>12453</v>
      </c>
      <c r="K1627" s="46">
        <v>1182.9636</v>
      </c>
      <c r="L1627" s="45">
        <v>235</v>
      </c>
      <c r="M1627" s="27">
        <v>1896.7553015181375</v>
      </c>
      <c r="N1627" s="27">
        <v>24592.6</v>
      </c>
      <c r="O1627" s="27">
        <v>42421.33</v>
      </c>
      <c r="P1627" s="51">
        <f t="shared" si="25"/>
        <v>274951.36860000266</v>
      </c>
      <c r="Q1627" s="51">
        <f>ABS(Table_7[[#This Row],[列1]]-Table_7[[#This Row],[Listing Price (USD)]])/Table_7[[#This Row],[Listing Price (USD)]]</f>
        <v>0.33149652103169358</v>
      </c>
      <c r="R1627" s="51">
        <f>(Table_7[[#This Row],[列2]]+Q2594)/2</f>
        <v>0.16574826051584679</v>
      </c>
      <c r="S1627" s="71"/>
    </row>
    <row r="1628" spans="1:19" hidden="1" x14ac:dyDescent="0.45">
      <c r="A1628" s="1" t="s">
        <v>59</v>
      </c>
      <c r="B1628" s="2" t="s">
        <v>90</v>
      </c>
      <c r="C1628" s="19">
        <v>49</v>
      </c>
      <c r="D1628" s="3" t="s">
        <v>460</v>
      </c>
      <c r="E1628" s="2" t="s">
        <v>70</v>
      </c>
      <c r="F1628" s="55">
        <v>206498</v>
      </c>
      <c r="G1628" s="15">
        <v>2006</v>
      </c>
      <c r="H1628" s="46">
        <v>14.76</v>
      </c>
      <c r="I1628" s="45">
        <v>5.5759999999999996</v>
      </c>
      <c r="J1628" s="45">
        <v>12453</v>
      </c>
      <c r="K1628" s="46">
        <v>1182.9636</v>
      </c>
      <c r="L1628" s="45">
        <v>235</v>
      </c>
      <c r="M1628" s="27">
        <v>14.933066818960594</v>
      </c>
      <c r="N1628" s="27">
        <v>21999.8</v>
      </c>
      <c r="O1628" s="27">
        <v>149.72</v>
      </c>
      <c r="P1628" s="51">
        <f t="shared" si="25"/>
        <v>192452.91380000039</v>
      </c>
      <c r="Q1628" s="51">
        <f>ABS(Table_7[[#This Row],[列1]]-Table_7[[#This Row],[Listing Price (USD)]])/Table_7[[#This Row],[Listing Price (USD)]]</f>
        <v>6.8015604025218709E-2</v>
      </c>
      <c r="R1628" s="51">
        <f>(Table_7[[#This Row],[列2]]+Q2595)/2</f>
        <v>3.4007802012609355E-2</v>
      </c>
      <c r="S1628" s="71"/>
    </row>
    <row r="1629" spans="1:19" hidden="1" x14ac:dyDescent="0.45">
      <c r="A1629" s="1" t="s">
        <v>59</v>
      </c>
      <c r="B1629" s="2" t="s">
        <v>90</v>
      </c>
      <c r="C1629" s="19">
        <v>49</v>
      </c>
      <c r="D1629" s="3" t="s">
        <v>460</v>
      </c>
      <c r="E1629" s="2" t="s">
        <v>239</v>
      </c>
      <c r="F1629" s="55">
        <v>224719</v>
      </c>
      <c r="G1629" s="15">
        <v>2006</v>
      </c>
      <c r="H1629" s="46">
        <v>14.76</v>
      </c>
      <c r="I1629" s="45">
        <v>5.5759999999999996</v>
      </c>
      <c r="J1629" s="45">
        <v>12453</v>
      </c>
      <c r="K1629" s="46">
        <v>1182.9636</v>
      </c>
      <c r="L1629" s="45">
        <v>235</v>
      </c>
      <c r="M1629" s="27">
        <v>229.03186052077729</v>
      </c>
      <c r="N1629" s="27">
        <v>18683.400000000001</v>
      </c>
      <c r="O1629" s="27">
        <v>3353.62</v>
      </c>
      <c r="P1629" s="51">
        <f t="shared" si="25"/>
        <v>186297.67539999931</v>
      </c>
      <c r="Q1629" s="51">
        <f>ABS(Table_7[[#This Row],[列1]]-Table_7[[#This Row],[Listing Price (USD)]])/Table_7[[#This Row],[Listing Price (USD)]]</f>
        <v>0.17097497140874021</v>
      </c>
      <c r="R1629" s="51">
        <f>(Table_7[[#This Row],[列2]]+Q2596)/2</f>
        <v>8.5487485704370106E-2</v>
      </c>
      <c r="S1629" s="71"/>
    </row>
    <row r="1630" spans="1:19" hidden="1" x14ac:dyDescent="0.45">
      <c r="A1630" s="1" t="s">
        <v>59</v>
      </c>
      <c r="B1630" s="2" t="s">
        <v>90</v>
      </c>
      <c r="C1630" s="19">
        <v>49</v>
      </c>
      <c r="D1630" s="3" t="s">
        <v>460</v>
      </c>
      <c r="E1630" s="2" t="s">
        <v>15</v>
      </c>
      <c r="F1630" s="55">
        <v>218047</v>
      </c>
      <c r="G1630" s="15">
        <v>2010</v>
      </c>
      <c r="H1630" s="46">
        <v>14.76</v>
      </c>
      <c r="I1630" s="45">
        <v>5.5759999999999996</v>
      </c>
      <c r="J1630" s="45">
        <v>12453</v>
      </c>
      <c r="K1630" s="46">
        <v>1182.9636</v>
      </c>
      <c r="L1630" s="45">
        <v>235</v>
      </c>
      <c r="M1630" s="27">
        <v>1276.9626856482525</v>
      </c>
      <c r="N1630" s="27">
        <v>21333.9</v>
      </c>
      <c r="O1630" s="27">
        <v>4753.54</v>
      </c>
      <c r="P1630" s="51">
        <f t="shared" si="25"/>
        <v>243007.8153999999</v>
      </c>
      <c r="Q1630" s="51">
        <f>ABS(Table_7[[#This Row],[列1]]-Table_7[[#This Row],[Listing Price (USD)]])/Table_7[[#This Row],[Listing Price (USD)]]</f>
        <v>0.11447447293473381</v>
      </c>
      <c r="R1630" s="51">
        <f>(Table_7[[#This Row],[列2]]+Q2597)/2</f>
        <v>5.7237236467366906E-2</v>
      </c>
      <c r="S1630" s="71"/>
    </row>
    <row r="1631" spans="1:19" hidden="1" x14ac:dyDescent="0.45">
      <c r="A1631" s="1" t="s">
        <v>59</v>
      </c>
      <c r="B1631" s="2" t="s">
        <v>90</v>
      </c>
      <c r="C1631" s="19">
        <v>49</v>
      </c>
      <c r="D1631" s="3" t="s">
        <v>460</v>
      </c>
      <c r="E1631" s="2" t="s">
        <v>15</v>
      </c>
      <c r="F1631" s="55">
        <v>218038</v>
      </c>
      <c r="G1631" s="15">
        <v>2010</v>
      </c>
      <c r="H1631" s="46">
        <v>14.76</v>
      </c>
      <c r="I1631" s="45">
        <v>5.5759999999999996</v>
      </c>
      <c r="J1631" s="45">
        <v>12453</v>
      </c>
      <c r="K1631" s="46">
        <v>1182.9636</v>
      </c>
      <c r="L1631" s="45">
        <v>235</v>
      </c>
      <c r="M1631" s="27">
        <v>1276.9626856482525</v>
      </c>
      <c r="N1631" s="27">
        <v>21333.9</v>
      </c>
      <c r="O1631" s="27">
        <v>4753.54</v>
      </c>
      <c r="P1631" s="51">
        <f t="shared" si="25"/>
        <v>243007.8153999999</v>
      </c>
      <c r="Q1631" s="51">
        <f>ABS(Table_7[[#This Row],[列1]]-Table_7[[#This Row],[Listing Price (USD)]])/Table_7[[#This Row],[Listing Price (USD)]]</f>
        <v>0.11452047532998791</v>
      </c>
      <c r="R1631" s="51">
        <f>(Table_7[[#This Row],[列2]]+Q2598)/2</f>
        <v>5.7260237664993954E-2</v>
      </c>
      <c r="S1631" s="71"/>
    </row>
    <row r="1632" spans="1:19" hidden="1" x14ac:dyDescent="0.45">
      <c r="A1632" s="1" t="s">
        <v>59</v>
      </c>
      <c r="B1632" s="2" t="s">
        <v>90</v>
      </c>
      <c r="C1632" s="19">
        <v>49</v>
      </c>
      <c r="D1632" s="3" t="s">
        <v>460</v>
      </c>
      <c r="E1632" s="2" t="s">
        <v>132</v>
      </c>
      <c r="F1632" s="55">
        <v>309582</v>
      </c>
      <c r="G1632" s="15">
        <v>2011</v>
      </c>
      <c r="H1632" s="46">
        <v>14.76</v>
      </c>
      <c r="I1632" s="45">
        <v>5.5759999999999996</v>
      </c>
      <c r="J1632" s="45">
        <v>12453</v>
      </c>
      <c r="K1632" s="46">
        <v>1182.9636</v>
      </c>
      <c r="L1632" s="45">
        <v>235</v>
      </c>
      <c r="M1632" s="27">
        <v>547.05417423587585</v>
      </c>
      <c r="N1632" s="27">
        <v>37825.800000000003</v>
      </c>
      <c r="O1632" s="27">
        <v>12220.24236</v>
      </c>
      <c r="P1632" s="51">
        <f t="shared" si="25"/>
        <v>286564.48479999899</v>
      </c>
      <c r="Q1632" s="51">
        <f>ABS(Table_7[[#This Row],[列1]]-Table_7[[#This Row],[Listing Price (USD)]])/Table_7[[#This Row],[Listing Price (USD)]]</f>
        <v>7.4350302020146558E-2</v>
      </c>
      <c r="R1632" s="51">
        <f>(Table_7[[#This Row],[列2]]+Q2599)/2</f>
        <v>3.7175151010073279E-2</v>
      </c>
      <c r="S1632" s="71"/>
    </row>
    <row r="1633" spans="1:19" hidden="1" x14ac:dyDescent="0.45">
      <c r="A1633" s="1" t="s">
        <v>59</v>
      </c>
      <c r="B1633" s="2" t="s">
        <v>90</v>
      </c>
      <c r="C1633" s="19">
        <v>49</v>
      </c>
      <c r="D1633" s="3" t="s">
        <v>460</v>
      </c>
      <c r="E1633" s="2" t="s">
        <v>76</v>
      </c>
      <c r="F1633" s="55">
        <v>224719</v>
      </c>
      <c r="G1633" s="15">
        <v>2008</v>
      </c>
      <c r="H1633" s="46">
        <v>14.76</v>
      </c>
      <c r="I1633" s="45">
        <v>5.5759999999999996</v>
      </c>
      <c r="J1633" s="45">
        <v>12453</v>
      </c>
      <c r="K1633" s="46">
        <v>1182.9636</v>
      </c>
      <c r="L1633" s="45">
        <v>235</v>
      </c>
      <c r="M1633" s="27">
        <v>720.28936833319051</v>
      </c>
      <c r="N1633" s="27">
        <v>6140.9</v>
      </c>
      <c r="O1633" s="27">
        <v>2659.28</v>
      </c>
      <c r="P1633" s="51">
        <f t="shared" si="25"/>
        <v>188914.20139999985</v>
      </c>
      <c r="Q1633" s="51">
        <f>ABS(Table_7[[#This Row],[列1]]-Table_7[[#This Row],[Listing Price (USD)]])/Table_7[[#This Row],[Listing Price (USD)]]</f>
        <v>0.15933142546914214</v>
      </c>
      <c r="R1633" s="51">
        <f>(Table_7[[#This Row],[列2]]+Q2600)/2</f>
        <v>7.966571273457107E-2</v>
      </c>
      <c r="S1633" s="71"/>
    </row>
    <row r="1634" spans="1:19" hidden="1" x14ac:dyDescent="0.45">
      <c r="A1634" s="1" t="s">
        <v>59</v>
      </c>
      <c r="B1634" s="2" t="s">
        <v>90</v>
      </c>
      <c r="C1634" s="19">
        <v>49</v>
      </c>
      <c r="D1634" s="3" t="s">
        <v>460</v>
      </c>
      <c r="E1634" s="2" t="s">
        <v>76</v>
      </c>
      <c r="F1634" s="55">
        <v>186524</v>
      </c>
      <c r="G1634" s="15">
        <v>2009</v>
      </c>
      <c r="H1634" s="46">
        <v>14.76</v>
      </c>
      <c r="I1634" s="45">
        <v>5.5759999999999996</v>
      </c>
      <c r="J1634" s="45">
        <v>12453</v>
      </c>
      <c r="K1634" s="46">
        <v>1182.9636</v>
      </c>
      <c r="L1634" s="45">
        <v>235</v>
      </c>
      <c r="M1634" s="27">
        <v>720.28936833319051</v>
      </c>
      <c r="N1634" s="27">
        <v>6140.9</v>
      </c>
      <c r="O1634" s="27">
        <v>2659.28</v>
      </c>
      <c r="P1634" s="51">
        <f t="shared" si="25"/>
        <v>201861.90440000145</v>
      </c>
      <c r="Q1634" s="51">
        <f>ABS(Table_7[[#This Row],[列1]]-Table_7[[#This Row],[Listing Price (USD)]])/Table_7[[#This Row],[Listing Price (USD)]]</f>
        <v>8.2230192361312515E-2</v>
      </c>
      <c r="R1634" s="51">
        <f>(Table_7[[#This Row],[列2]]+Q2601)/2</f>
        <v>4.1115096180656258E-2</v>
      </c>
      <c r="S1634" s="71"/>
    </row>
    <row r="1635" spans="1:19" hidden="1" x14ac:dyDescent="0.45">
      <c r="A1635" s="1" t="s">
        <v>59</v>
      </c>
      <c r="B1635" s="2" t="s">
        <v>90</v>
      </c>
      <c r="C1635" s="19">
        <v>49</v>
      </c>
      <c r="D1635" s="3" t="s">
        <v>460</v>
      </c>
      <c r="E1635" s="2" t="s">
        <v>76</v>
      </c>
      <c r="F1635" s="55">
        <v>224728</v>
      </c>
      <c r="G1635" s="15">
        <v>2011</v>
      </c>
      <c r="H1635" s="46">
        <v>14.76</v>
      </c>
      <c r="I1635" s="45">
        <v>5.5759999999999996</v>
      </c>
      <c r="J1635" s="45">
        <v>12453</v>
      </c>
      <c r="K1635" s="46">
        <v>1182.9636</v>
      </c>
      <c r="L1635" s="45">
        <v>235</v>
      </c>
      <c r="M1635" s="27">
        <v>720.28936833319051</v>
      </c>
      <c r="N1635" s="27">
        <v>6140.9</v>
      </c>
      <c r="O1635" s="27">
        <v>2659.28</v>
      </c>
      <c r="P1635" s="51">
        <f t="shared" si="25"/>
        <v>227757.31040000095</v>
      </c>
      <c r="Q1635" s="51">
        <f>ABS(Table_7[[#This Row],[列1]]-Table_7[[#This Row],[Listing Price (USD)]])/Table_7[[#This Row],[Listing Price (USD)]]</f>
        <v>1.3479897476064167E-2</v>
      </c>
      <c r="R1635" s="51">
        <f>(Table_7[[#This Row],[列2]]+Q2602)/2</f>
        <v>6.7399487380320833E-3</v>
      </c>
      <c r="S1635" s="71"/>
    </row>
    <row r="1636" spans="1:19" hidden="1" x14ac:dyDescent="0.45">
      <c r="A1636" s="1" t="s">
        <v>59</v>
      </c>
      <c r="B1636" s="2" t="s">
        <v>90</v>
      </c>
      <c r="C1636" s="19">
        <v>49</v>
      </c>
      <c r="D1636" s="3" t="s">
        <v>460</v>
      </c>
      <c r="E1636" s="2" t="s">
        <v>26</v>
      </c>
      <c r="F1636" s="55">
        <v>199781</v>
      </c>
      <c r="G1636" s="15">
        <v>2006</v>
      </c>
      <c r="H1636" s="46">
        <v>14.76</v>
      </c>
      <c r="I1636" s="45">
        <v>5.5759999999999996</v>
      </c>
      <c r="J1636" s="45">
        <v>12453</v>
      </c>
      <c r="K1636" s="46">
        <v>1182.9636</v>
      </c>
      <c r="L1636" s="45">
        <v>235</v>
      </c>
      <c r="M1636" s="27">
        <v>2704.60916008815</v>
      </c>
      <c r="N1636" s="27">
        <v>33874.199999999997</v>
      </c>
      <c r="O1636" s="27">
        <v>12220.24236</v>
      </c>
      <c r="P1636" s="51">
        <f t="shared" si="25"/>
        <v>214491.80019999965</v>
      </c>
      <c r="Q1636" s="51">
        <f>ABS(Table_7[[#This Row],[列1]]-Table_7[[#This Row],[Listing Price (USD)]])/Table_7[[#This Row],[Listing Price (USD)]]</f>
        <v>7.3634630920856578E-2</v>
      </c>
      <c r="R1636" s="51">
        <f>(Table_7[[#This Row],[列2]]+Q2603)/2</f>
        <v>3.6817315460428289E-2</v>
      </c>
      <c r="S1636" s="71"/>
    </row>
    <row r="1637" spans="1:19" hidden="1" x14ac:dyDescent="0.45">
      <c r="A1637" s="1" t="s">
        <v>59</v>
      </c>
      <c r="B1637" s="3" t="s">
        <v>90</v>
      </c>
      <c r="C1637" s="19">
        <v>49</v>
      </c>
      <c r="D1637" s="3" t="s">
        <v>459</v>
      </c>
      <c r="E1637" s="2" t="s">
        <v>464</v>
      </c>
      <c r="F1637" s="55">
        <v>250000</v>
      </c>
      <c r="G1637" s="15">
        <v>2010</v>
      </c>
      <c r="H1637" s="46">
        <v>14.76</v>
      </c>
      <c r="I1637" s="45">
        <v>5.5759999999999996</v>
      </c>
      <c r="J1637" s="45">
        <v>12453</v>
      </c>
      <c r="K1637" s="46">
        <v>1182.9636</v>
      </c>
      <c r="L1637" s="45">
        <v>235</v>
      </c>
      <c r="M1637" s="27">
        <v>3020.1734000000001</v>
      </c>
      <c r="N1637" s="27">
        <v>46802</v>
      </c>
      <c r="O1637" s="27">
        <v>122950</v>
      </c>
      <c r="P1637" s="51">
        <f t="shared" si="25"/>
        <v>290276.60899999662</v>
      </c>
      <c r="Q1637" s="51">
        <f>ABS(Table_7[[#This Row],[列1]]-Table_7[[#This Row],[Listing Price (USD)]])/Table_7[[#This Row],[Listing Price (USD)]]</f>
        <v>0.16110643599998647</v>
      </c>
      <c r="R1637" s="51">
        <f>(Table_7[[#This Row],[列2]]+Q2604)/2</f>
        <v>8.0553217999993237E-2</v>
      </c>
      <c r="S1637" s="71"/>
    </row>
    <row r="1638" spans="1:19" hidden="1" x14ac:dyDescent="0.45">
      <c r="A1638" s="1" t="s">
        <v>59</v>
      </c>
      <c r="B1638" s="3" t="s">
        <v>90</v>
      </c>
      <c r="C1638" s="19">
        <v>49</v>
      </c>
      <c r="D1638" s="3" t="s">
        <v>459</v>
      </c>
      <c r="E1638" s="2" t="s">
        <v>499</v>
      </c>
      <c r="F1638" s="55">
        <v>275000</v>
      </c>
      <c r="G1638" s="15">
        <v>2011</v>
      </c>
      <c r="H1638" s="46">
        <v>14.76</v>
      </c>
      <c r="I1638" s="45">
        <v>5.5759999999999996</v>
      </c>
      <c r="J1638" s="45">
        <v>12453</v>
      </c>
      <c r="K1638" s="46">
        <v>1182.9636</v>
      </c>
      <c r="L1638" s="45">
        <v>235</v>
      </c>
      <c r="M1638" s="27">
        <v>82.535499999999999</v>
      </c>
      <c r="N1638" s="27">
        <v>44102</v>
      </c>
      <c r="O1638" s="27">
        <v>9062</v>
      </c>
      <c r="P1638" s="51">
        <f t="shared" si="25"/>
        <v>298213.11199999898</v>
      </c>
      <c r="Q1638" s="51">
        <f>ABS(Table_7[[#This Row],[列1]]-Table_7[[#This Row],[Listing Price (USD)]])/Table_7[[#This Row],[Listing Price (USD)]]</f>
        <v>8.4411316363632638E-2</v>
      </c>
      <c r="R1638" s="51">
        <f>(Table_7[[#This Row],[列2]]+Q2605)/2</f>
        <v>4.2205658181816319E-2</v>
      </c>
      <c r="S1638" s="71"/>
    </row>
    <row r="1639" spans="1:19" hidden="1" x14ac:dyDescent="0.45">
      <c r="A1639" s="1" t="s">
        <v>59</v>
      </c>
      <c r="B1639" s="3" t="s">
        <v>90</v>
      </c>
      <c r="C1639" s="19">
        <v>49</v>
      </c>
      <c r="D1639" s="3" t="s">
        <v>459</v>
      </c>
      <c r="E1639" s="2" t="s">
        <v>491</v>
      </c>
      <c r="F1639" s="55">
        <v>199900</v>
      </c>
      <c r="G1639" s="15">
        <v>2007</v>
      </c>
      <c r="H1639" s="46">
        <v>14.76</v>
      </c>
      <c r="I1639" s="45">
        <v>5.5759999999999996</v>
      </c>
      <c r="J1639" s="45">
        <v>12453</v>
      </c>
      <c r="K1639" s="46">
        <v>1182.9636</v>
      </c>
      <c r="L1639" s="45">
        <v>235</v>
      </c>
      <c r="M1639" s="27">
        <v>585.15030000000002</v>
      </c>
      <c r="N1639" s="27">
        <v>51342</v>
      </c>
      <c r="O1639" s="27">
        <v>21968.32</v>
      </c>
      <c r="P1639" s="51">
        <f t="shared" si="25"/>
        <v>259859.74000000133</v>
      </c>
      <c r="Q1639" s="51">
        <f>ABS(Table_7[[#This Row],[列1]]-Table_7[[#This Row],[Listing Price (USD)]])/Table_7[[#This Row],[Listing Price (USD)]]</f>
        <v>0.29994867433717526</v>
      </c>
      <c r="R1639" s="51">
        <f>(Table_7[[#This Row],[列2]]+Q2606)/2</f>
        <v>0.14997433716858763</v>
      </c>
      <c r="S1639" s="71"/>
    </row>
    <row r="1640" spans="1:19" hidden="1" x14ac:dyDescent="0.45">
      <c r="A1640" s="1" t="s">
        <v>59</v>
      </c>
      <c r="B1640" s="2" t="s">
        <v>91</v>
      </c>
      <c r="C1640" s="19">
        <v>49</v>
      </c>
      <c r="D1640" s="3" t="s">
        <v>460</v>
      </c>
      <c r="E1640" s="2" t="s">
        <v>55</v>
      </c>
      <c r="F1640" s="55">
        <v>157668</v>
      </c>
      <c r="G1640" s="15">
        <v>2006</v>
      </c>
      <c r="H1640" s="46">
        <v>14.76</v>
      </c>
      <c r="I1640" s="45">
        <v>5.5759999999999996</v>
      </c>
      <c r="J1640" s="45">
        <v>12453</v>
      </c>
      <c r="K1640" s="46">
        <v>1182.9636</v>
      </c>
      <c r="L1640" s="45">
        <v>235</v>
      </c>
      <c r="M1640" s="27">
        <v>251.362040527804</v>
      </c>
      <c r="N1640" s="27">
        <v>10337.5</v>
      </c>
      <c r="O1640" s="27">
        <v>2997.67</v>
      </c>
      <c r="P1640" s="51">
        <f t="shared" si="25"/>
        <v>170807.6849999979</v>
      </c>
      <c r="Q1640" s="51">
        <f>ABS(Table_7[[#This Row],[列1]]-Table_7[[#This Row],[Listing Price (USD)]])/Table_7[[#This Row],[Listing Price (USD)]]</f>
        <v>8.3337677905458957E-2</v>
      </c>
      <c r="R1640" s="51">
        <f>(Table_7[[#This Row],[列2]]+Q2607)/2</f>
        <v>4.1668838952729478E-2</v>
      </c>
      <c r="S1640" s="71"/>
    </row>
    <row r="1641" spans="1:19" hidden="1" x14ac:dyDescent="0.45">
      <c r="A1641" s="1" t="s">
        <v>59</v>
      </c>
      <c r="B1641" s="3" t="s">
        <v>350</v>
      </c>
      <c r="C1641" s="19">
        <v>49</v>
      </c>
      <c r="D1641" s="3" t="s">
        <v>461</v>
      </c>
      <c r="E1641" s="2" t="s">
        <v>346</v>
      </c>
      <c r="F1641" s="55">
        <v>179000</v>
      </c>
      <c r="G1641" s="15">
        <v>2011</v>
      </c>
      <c r="H1641" s="46">
        <v>15.81</v>
      </c>
      <c r="I1641" s="45">
        <v>6.56</v>
      </c>
      <c r="J1641" s="44">
        <v>12680</v>
      </c>
      <c r="K1641" s="46">
        <v>1268</v>
      </c>
      <c r="L1641" s="44">
        <v>400</v>
      </c>
      <c r="M1641" s="27">
        <v>96.621481289487306</v>
      </c>
      <c r="N1641" s="27">
        <v>21310.9</v>
      </c>
      <c r="O1641" s="27">
        <v>514.61516577032478</v>
      </c>
      <c r="P1641" s="51">
        <f t="shared" si="25"/>
        <v>261074.58339999913</v>
      </c>
      <c r="Q1641" s="51">
        <f>ABS(Table_7[[#This Row],[列1]]-Table_7[[#This Row],[Listing Price (USD)]])/Table_7[[#This Row],[Listing Price (USD)]]</f>
        <v>0.45851722569831915</v>
      </c>
      <c r="R1641" s="51">
        <f>(Table_7[[#This Row],[列2]]+Q2608)/2</f>
        <v>0.22925861284915958</v>
      </c>
      <c r="S1641" s="71"/>
    </row>
    <row r="1642" spans="1:19" hidden="1" x14ac:dyDescent="0.45">
      <c r="A1642" s="1" t="s">
        <v>59</v>
      </c>
      <c r="B1642" s="2" t="s">
        <v>92</v>
      </c>
      <c r="C1642" s="19">
        <v>49</v>
      </c>
      <c r="D1642" s="3" t="s">
        <v>460</v>
      </c>
      <c r="E1642" s="2" t="s">
        <v>46</v>
      </c>
      <c r="F1642" s="55">
        <v>167635</v>
      </c>
      <c r="G1642" s="15">
        <v>2012</v>
      </c>
      <c r="H1642" s="46">
        <v>15.81</v>
      </c>
      <c r="I1642" s="45">
        <v>6.56</v>
      </c>
      <c r="J1642" s="44">
        <v>12680</v>
      </c>
      <c r="K1642" s="46">
        <v>1268</v>
      </c>
      <c r="L1642" s="44">
        <v>400</v>
      </c>
      <c r="M1642" s="27">
        <v>57.472012426685268</v>
      </c>
      <c r="N1642" s="27">
        <v>11544.2</v>
      </c>
      <c r="O1642" s="27">
        <v>7827.84</v>
      </c>
      <c r="P1642" s="51">
        <f t="shared" si="25"/>
        <v>255895.29120000004</v>
      </c>
      <c r="Q1642" s="51">
        <f>ABS(Table_7[[#This Row],[列1]]-Table_7[[#This Row],[Listing Price (USD)]])/Table_7[[#This Row],[Listing Price (USD)]]</f>
        <v>0.52650276612879199</v>
      </c>
      <c r="R1642" s="51">
        <f>(Table_7[[#This Row],[列2]]+Q2609)/2</f>
        <v>0.26325138306439599</v>
      </c>
      <c r="S1642" s="71"/>
    </row>
    <row r="1643" spans="1:19" hidden="1" x14ac:dyDescent="0.45">
      <c r="A1643" s="1" t="s">
        <v>59</v>
      </c>
      <c r="B1643" s="2" t="s">
        <v>92</v>
      </c>
      <c r="C1643" s="19">
        <v>49</v>
      </c>
      <c r="D1643" s="3" t="s">
        <v>460</v>
      </c>
      <c r="E1643" s="2" t="s">
        <v>25</v>
      </c>
      <c r="F1643" s="55">
        <v>217431</v>
      </c>
      <c r="G1643" s="15">
        <v>2011</v>
      </c>
      <c r="H1643" s="46">
        <v>15.81</v>
      </c>
      <c r="I1643" s="45">
        <v>6.56</v>
      </c>
      <c r="J1643" s="44">
        <v>12680</v>
      </c>
      <c r="K1643" s="46">
        <v>1268</v>
      </c>
      <c r="L1643" s="44">
        <v>400</v>
      </c>
      <c r="M1643" s="27">
        <v>188.92599593680674</v>
      </c>
      <c r="N1643" s="27">
        <v>16779.7</v>
      </c>
      <c r="O1643" s="27">
        <v>1073.48</v>
      </c>
      <c r="P1643" s="51">
        <f t="shared" si="25"/>
        <v>252664.67619999795</v>
      </c>
      <c r="Q1643" s="51">
        <f>ABS(Table_7[[#This Row],[列1]]-Table_7[[#This Row],[Listing Price (USD)]])/Table_7[[#This Row],[Listing Price (USD)]]</f>
        <v>0.16204532104436786</v>
      </c>
      <c r="R1643" s="51">
        <f>(Table_7[[#This Row],[列2]]+Q2610)/2</f>
        <v>8.1022660522183931E-2</v>
      </c>
      <c r="S1643" s="71"/>
    </row>
    <row r="1644" spans="1:19" hidden="1" x14ac:dyDescent="0.45">
      <c r="A1644" s="1" t="s">
        <v>59</v>
      </c>
      <c r="B1644" s="2" t="s">
        <v>92</v>
      </c>
      <c r="C1644" s="19">
        <v>49</v>
      </c>
      <c r="D1644" s="3" t="s">
        <v>460</v>
      </c>
      <c r="E1644" s="2" t="s">
        <v>25</v>
      </c>
      <c r="F1644" s="55">
        <v>170000</v>
      </c>
      <c r="G1644" s="15">
        <v>2011</v>
      </c>
      <c r="H1644" s="46">
        <v>15.81</v>
      </c>
      <c r="I1644" s="45">
        <v>6.56</v>
      </c>
      <c r="J1644" s="44">
        <v>12680</v>
      </c>
      <c r="K1644" s="46">
        <v>1268</v>
      </c>
      <c r="L1644" s="44">
        <v>400</v>
      </c>
      <c r="M1644" s="27">
        <v>188.92599593680674</v>
      </c>
      <c r="N1644" s="27">
        <v>16779.7</v>
      </c>
      <c r="O1644" s="27">
        <v>1073.48</v>
      </c>
      <c r="P1644" s="51">
        <f t="shared" si="25"/>
        <v>252664.67619999795</v>
      </c>
      <c r="Q1644" s="51">
        <f>ABS(Table_7[[#This Row],[列1]]-Table_7[[#This Row],[Listing Price (USD)]])/Table_7[[#This Row],[Listing Price (USD)]]</f>
        <v>0.48626280117645854</v>
      </c>
      <c r="R1644" s="51">
        <f>(Table_7[[#This Row],[列2]]+Q2611)/2</f>
        <v>0.24313140058822927</v>
      </c>
      <c r="S1644" s="71"/>
    </row>
    <row r="1645" spans="1:19" hidden="1" x14ac:dyDescent="0.45">
      <c r="A1645" s="1" t="s">
        <v>59</v>
      </c>
      <c r="B1645" s="2" t="s">
        <v>92</v>
      </c>
      <c r="C1645" s="19">
        <v>49</v>
      </c>
      <c r="D1645" s="3" t="s">
        <v>460</v>
      </c>
      <c r="E1645" s="2" t="s">
        <v>76</v>
      </c>
      <c r="F1645" s="55">
        <v>224719</v>
      </c>
      <c r="G1645" s="15">
        <v>2013</v>
      </c>
      <c r="H1645" s="46">
        <v>15.81</v>
      </c>
      <c r="I1645" s="45">
        <v>6.56</v>
      </c>
      <c r="J1645" s="44">
        <v>12680</v>
      </c>
      <c r="K1645" s="46">
        <v>1268</v>
      </c>
      <c r="L1645" s="44">
        <v>400</v>
      </c>
      <c r="M1645" s="27">
        <v>720.28936833319051</v>
      </c>
      <c r="N1645" s="27">
        <v>6140.9</v>
      </c>
      <c r="O1645" s="27">
        <v>2659.28</v>
      </c>
      <c r="P1645" s="51">
        <f t="shared" si="25"/>
        <v>258814.46939999907</v>
      </c>
      <c r="Q1645" s="51">
        <f>ABS(Table_7[[#This Row],[列1]]-Table_7[[#This Row],[Listing Price (USD)]])/Table_7[[#This Row],[Listing Price (USD)]]</f>
        <v>0.15172490710620407</v>
      </c>
      <c r="R1645" s="51">
        <f>(Table_7[[#This Row],[列2]]+Q2612)/2</f>
        <v>7.5862453553102033E-2</v>
      </c>
      <c r="S1645" s="71"/>
    </row>
    <row r="1646" spans="1:19" hidden="1" x14ac:dyDescent="0.45">
      <c r="A1646" s="1" t="s">
        <v>59</v>
      </c>
      <c r="B1646" s="2" t="s">
        <v>94</v>
      </c>
      <c r="C1646" s="19">
        <v>50</v>
      </c>
      <c r="D1646" s="3" t="s">
        <v>460</v>
      </c>
      <c r="E1646" s="2" t="s">
        <v>46</v>
      </c>
      <c r="F1646" s="55">
        <v>182204</v>
      </c>
      <c r="G1646" s="15">
        <v>2011</v>
      </c>
      <c r="H1646" s="46">
        <v>15.81</v>
      </c>
      <c r="I1646" s="45">
        <v>6.56</v>
      </c>
      <c r="J1646" s="44">
        <v>12680</v>
      </c>
      <c r="K1646" s="46">
        <v>1268</v>
      </c>
      <c r="L1646" s="44">
        <v>400</v>
      </c>
      <c r="M1646" s="27">
        <v>57.472012426685268</v>
      </c>
      <c r="N1646" s="27">
        <v>11544.2</v>
      </c>
      <c r="O1646" s="27">
        <v>7827.84</v>
      </c>
      <c r="P1646" s="51">
        <f t="shared" si="25"/>
        <v>242947.58819999843</v>
      </c>
      <c r="Q1646" s="51">
        <f>ABS(Table_7[[#This Row],[列1]]-Table_7[[#This Row],[Listing Price (USD)]])/Table_7[[#This Row],[Listing Price (USD)]]</f>
        <v>0.33338229786392409</v>
      </c>
      <c r="R1646" s="51">
        <f>(Table_7[[#This Row],[列2]]+Q2613)/2</f>
        <v>0.16669114893196205</v>
      </c>
      <c r="S1646" s="71"/>
    </row>
    <row r="1647" spans="1:19" hidden="1" x14ac:dyDescent="0.45">
      <c r="A1647" s="1" t="s">
        <v>59</v>
      </c>
      <c r="B1647" s="2" t="s">
        <v>94</v>
      </c>
      <c r="C1647" s="19">
        <v>50</v>
      </c>
      <c r="D1647" s="3" t="s">
        <v>460</v>
      </c>
      <c r="E1647" s="2" t="s">
        <v>46</v>
      </c>
      <c r="F1647" s="55">
        <v>174309</v>
      </c>
      <c r="G1647" s="15">
        <v>2011</v>
      </c>
      <c r="H1647" s="46">
        <v>15.81</v>
      </c>
      <c r="I1647" s="45">
        <v>6.56</v>
      </c>
      <c r="J1647" s="44">
        <v>12680</v>
      </c>
      <c r="K1647" s="46">
        <v>1268</v>
      </c>
      <c r="L1647" s="44">
        <v>400</v>
      </c>
      <c r="M1647" s="27">
        <v>57.472012426685268</v>
      </c>
      <c r="N1647" s="27">
        <v>11544.2</v>
      </c>
      <c r="O1647" s="27">
        <v>7827.84</v>
      </c>
      <c r="P1647" s="51">
        <f t="shared" si="25"/>
        <v>242947.58819999843</v>
      </c>
      <c r="Q1647" s="51">
        <f>ABS(Table_7[[#This Row],[列1]]-Table_7[[#This Row],[Listing Price (USD)]])/Table_7[[#This Row],[Listing Price (USD)]]</f>
        <v>0.3937753541125153</v>
      </c>
      <c r="R1647" s="51">
        <f>(Table_7[[#This Row],[列2]]+Q2614)/2</f>
        <v>0.19688767705625765</v>
      </c>
      <c r="S1647" s="71"/>
    </row>
    <row r="1648" spans="1:19" hidden="1" x14ac:dyDescent="0.45">
      <c r="A1648" s="1" t="s">
        <v>59</v>
      </c>
      <c r="B1648" s="2" t="s">
        <v>94</v>
      </c>
      <c r="C1648" s="19">
        <v>50</v>
      </c>
      <c r="D1648" s="3" t="s">
        <v>460</v>
      </c>
      <c r="E1648" s="2" t="s">
        <v>46</v>
      </c>
      <c r="F1648" s="55">
        <v>170057</v>
      </c>
      <c r="G1648" s="15">
        <v>2011</v>
      </c>
      <c r="H1648" s="46">
        <v>15.81</v>
      </c>
      <c r="I1648" s="45">
        <v>6.56</v>
      </c>
      <c r="J1648" s="44">
        <v>12680</v>
      </c>
      <c r="K1648" s="46">
        <v>1268</v>
      </c>
      <c r="L1648" s="44">
        <v>400</v>
      </c>
      <c r="M1648" s="27">
        <v>57.472012426685268</v>
      </c>
      <c r="N1648" s="27">
        <v>11544.2</v>
      </c>
      <c r="O1648" s="27">
        <v>7827.84</v>
      </c>
      <c r="P1648" s="51">
        <f t="shared" si="25"/>
        <v>242947.58819999843</v>
      </c>
      <c r="Q1648" s="51">
        <f>ABS(Table_7[[#This Row],[列1]]-Table_7[[#This Row],[Listing Price (USD)]])/Table_7[[#This Row],[Listing Price (USD)]]</f>
        <v>0.4286244506253693</v>
      </c>
      <c r="R1648" s="51">
        <f>(Table_7[[#This Row],[列2]]+Q2615)/2</f>
        <v>0.21431222531268465</v>
      </c>
      <c r="S1648" s="71"/>
    </row>
    <row r="1649" spans="1:19" hidden="1" x14ac:dyDescent="0.45">
      <c r="A1649" s="1" t="s">
        <v>59</v>
      </c>
      <c r="B1649" s="2" t="s">
        <v>93</v>
      </c>
      <c r="C1649" s="19">
        <v>49</v>
      </c>
      <c r="D1649" s="3" t="s">
        <v>460</v>
      </c>
      <c r="E1649" s="2" t="s">
        <v>46</v>
      </c>
      <c r="F1649" s="55">
        <v>169450</v>
      </c>
      <c r="G1649" s="15">
        <v>2011</v>
      </c>
      <c r="H1649" s="46">
        <v>15.81</v>
      </c>
      <c r="I1649" s="45">
        <v>6.56</v>
      </c>
      <c r="J1649" s="44">
        <v>12680</v>
      </c>
      <c r="K1649" s="46">
        <v>1268</v>
      </c>
      <c r="L1649" s="44">
        <v>400</v>
      </c>
      <c r="M1649" s="27">
        <v>57.472012426685268</v>
      </c>
      <c r="N1649" s="27">
        <v>11544.2</v>
      </c>
      <c r="O1649" s="27">
        <v>7827.84</v>
      </c>
      <c r="P1649" s="51">
        <f t="shared" si="25"/>
        <v>242947.58819999843</v>
      </c>
      <c r="Q1649" s="51">
        <f>ABS(Table_7[[#This Row],[列1]]-Table_7[[#This Row],[Listing Price (USD)]])/Table_7[[#This Row],[Listing Price (USD)]]</f>
        <v>0.43374203717909959</v>
      </c>
      <c r="R1649" s="51">
        <f>(Table_7[[#This Row],[列2]]+Q2616)/2</f>
        <v>0.2168710185895498</v>
      </c>
      <c r="S1649" s="71"/>
    </row>
    <row r="1650" spans="1:19" hidden="1" x14ac:dyDescent="0.45">
      <c r="A1650" s="1" t="s">
        <v>59</v>
      </c>
      <c r="B1650" s="3" t="s">
        <v>352</v>
      </c>
      <c r="C1650" s="19">
        <v>51</v>
      </c>
      <c r="D1650" s="3" t="s">
        <v>461</v>
      </c>
      <c r="E1650" s="2" t="s">
        <v>364</v>
      </c>
      <c r="F1650" s="55">
        <v>139000</v>
      </c>
      <c r="G1650" s="15">
        <v>2006</v>
      </c>
      <c r="H1650" s="46">
        <v>15.81</v>
      </c>
      <c r="I1650" s="45">
        <v>6.56</v>
      </c>
      <c r="J1650" s="44">
        <v>12680</v>
      </c>
      <c r="K1650" s="46">
        <v>1268</v>
      </c>
      <c r="L1650" s="44">
        <v>400</v>
      </c>
      <c r="M1650" s="27">
        <v>1.0434148148148099</v>
      </c>
      <c r="N1650" s="27">
        <v>8551.2000000000007</v>
      </c>
      <c r="O1650" s="27">
        <v>2109.5004966750644</v>
      </c>
      <c r="P1650" s="51">
        <f t="shared" si="25"/>
        <v>172654.06519999652</v>
      </c>
      <c r="Q1650" s="51">
        <f>ABS(Table_7[[#This Row],[列1]]-Table_7[[#This Row],[Listing Price (USD)]])/Table_7[[#This Row],[Listing Price (USD)]]</f>
        <v>0.24211557697839223</v>
      </c>
      <c r="R1650" s="51">
        <f>(Table_7[[#This Row],[列2]]+Q2617)/2</f>
        <v>0.12105778848919611</v>
      </c>
      <c r="S1650" s="71"/>
    </row>
    <row r="1651" spans="1:19" hidden="1" x14ac:dyDescent="0.45">
      <c r="A1651" s="1" t="s">
        <v>59</v>
      </c>
      <c r="B1651" s="2" t="s">
        <v>97</v>
      </c>
      <c r="C1651" s="19">
        <v>51</v>
      </c>
      <c r="D1651" s="3" t="s">
        <v>460</v>
      </c>
      <c r="E1651" s="2" t="s">
        <v>3</v>
      </c>
      <c r="F1651" s="55">
        <v>510172</v>
      </c>
      <c r="G1651" s="15">
        <v>2019</v>
      </c>
      <c r="H1651" s="46">
        <v>15.743999999999998</v>
      </c>
      <c r="I1651" s="45">
        <v>7.7407999999999992</v>
      </c>
      <c r="J1651" s="45">
        <v>13930</v>
      </c>
      <c r="K1651" s="46">
        <v>1528.4879999999998</v>
      </c>
      <c r="L1651" s="45">
        <v>200</v>
      </c>
      <c r="M1651" s="27">
        <v>2639.0087016482562</v>
      </c>
      <c r="N1651" s="27">
        <v>30468.7</v>
      </c>
      <c r="O1651" s="27">
        <v>62827.83</v>
      </c>
      <c r="P1651" s="51">
        <f t="shared" si="25"/>
        <v>410076.8342000015</v>
      </c>
      <c r="Q1651" s="51">
        <f>ABS(Table_7[[#This Row],[列1]]-Table_7[[#This Row],[Listing Price (USD)]])/Table_7[[#This Row],[Listing Price (USD)]]</f>
        <v>0.19619886195243663</v>
      </c>
      <c r="R1651" s="51">
        <f>(Table_7[[#This Row],[列2]]+Q2618)/2</f>
        <v>9.8099430976218316E-2</v>
      </c>
      <c r="S1651" s="71"/>
    </row>
    <row r="1652" spans="1:19" hidden="1" x14ac:dyDescent="0.45">
      <c r="A1652" s="1" t="s">
        <v>59</v>
      </c>
      <c r="B1652" s="2" t="s">
        <v>97</v>
      </c>
      <c r="C1652" s="19">
        <v>51</v>
      </c>
      <c r="D1652" s="3" t="s">
        <v>460</v>
      </c>
      <c r="E1652" s="2" t="s">
        <v>3</v>
      </c>
      <c r="F1652" s="55">
        <v>363209</v>
      </c>
      <c r="G1652" s="15">
        <v>2019</v>
      </c>
      <c r="H1652" s="46">
        <v>15.743999999999998</v>
      </c>
      <c r="I1652" s="45">
        <v>7.7407999999999992</v>
      </c>
      <c r="J1652" s="45">
        <v>13930</v>
      </c>
      <c r="K1652" s="46">
        <v>1528.4879999999998</v>
      </c>
      <c r="L1652" s="45">
        <v>200</v>
      </c>
      <c r="M1652" s="27">
        <v>2639.0087016482562</v>
      </c>
      <c r="N1652" s="27">
        <v>30468.7</v>
      </c>
      <c r="O1652" s="27">
        <v>62827.83</v>
      </c>
      <c r="P1652" s="51">
        <f t="shared" si="25"/>
        <v>410076.8342000015</v>
      </c>
      <c r="Q1652" s="51">
        <f>ABS(Table_7[[#This Row],[列1]]-Table_7[[#This Row],[Listing Price (USD)]])/Table_7[[#This Row],[Listing Price (USD)]]</f>
        <v>0.1290381961900765</v>
      </c>
      <c r="R1652" s="51">
        <f>(Table_7[[#This Row],[列2]]+Q2619)/2</f>
        <v>6.4519098095038252E-2</v>
      </c>
      <c r="S1652" s="71"/>
    </row>
    <row r="1653" spans="1:19" hidden="1" x14ac:dyDescent="0.45">
      <c r="A1653" s="1" t="s">
        <v>59</v>
      </c>
      <c r="B1653" s="2" t="s">
        <v>97</v>
      </c>
      <c r="C1653" s="19">
        <v>51</v>
      </c>
      <c r="D1653" s="3" t="s">
        <v>460</v>
      </c>
      <c r="E1653" s="2" t="s">
        <v>25</v>
      </c>
      <c r="F1653" s="55">
        <v>443382</v>
      </c>
      <c r="G1653" s="15">
        <v>2019</v>
      </c>
      <c r="H1653" s="46">
        <v>15.743999999999998</v>
      </c>
      <c r="I1653" s="45">
        <v>7.7407999999999992</v>
      </c>
      <c r="J1653" s="45">
        <v>13930</v>
      </c>
      <c r="K1653" s="46">
        <v>1528.4879999999998</v>
      </c>
      <c r="L1653" s="45">
        <v>200</v>
      </c>
      <c r="M1653" s="27">
        <v>188.92599593680674</v>
      </c>
      <c r="N1653" s="27">
        <v>16779.7</v>
      </c>
      <c r="O1653" s="27">
        <v>1073.48</v>
      </c>
      <c r="P1653" s="51">
        <f t="shared" si="25"/>
        <v>384670.05019999965</v>
      </c>
      <c r="Q1653" s="51">
        <f>ABS(Table_7[[#This Row],[列1]]-Table_7[[#This Row],[Listing Price (USD)]])/Table_7[[#This Row],[Listing Price (USD)]]</f>
        <v>0.13241843331483991</v>
      </c>
      <c r="R1653" s="51">
        <f>(Table_7[[#This Row],[列2]]+Q2620)/2</f>
        <v>6.6209216657419953E-2</v>
      </c>
      <c r="S1653" s="71"/>
    </row>
    <row r="1654" spans="1:19" hidden="1" x14ac:dyDescent="0.45">
      <c r="A1654" s="1" t="s">
        <v>59</v>
      </c>
      <c r="B1654" s="2" t="s">
        <v>97</v>
      </c>
      <c r="C1654" s="19">
        <v>51</v>
      </c>
      <c r="D1654" s="3" t="s">
        <v>460</v>
      </c>
      <c r="E1654" s="2" t="s">
        <v>25</v>
      </c>
      <c r="F1654" s="55">
        <v>400850</v>
      </c>
      <c r="G1654" s="15">
        <v>2019</v>
      </c>
      <c r="H1654" s="46">
        <v>15.743999999999998</v>
      </c>
      <c r="I1654" s="45">
        <v>7.7407999999999992</v>
      </c>
      <c r="J1654" s="45">
        <v>13930</v>
      </c>
      <c r="K1654" s="46">
        <v>1528.4879999999998</v>
      </c>
      <c r="L1654" s="45">
        <v>200</v>
      </c>
      <c r="M1654" s="27">
        <v>188.92599593680674</v>
      </c>
      <c r="N1654" s="27">
        <v>16779.7</v>
      </c>
      <c r="O1654" s="27">
        <v>1073.48</v>
      </c>
      <c r="P1654" s="51">
        <f t="shared" si="25"/>
        <v>384670.05019999965</v>
      </c>
      <c r="Q1654" s="51">
        <f>ABS(Table_7[[#This Row],[列1]]-Table_7[[#This Row],[Listing Price (USD)]])/Table_7[[#This Row],[Listing Price (USD)]]</f>
        <v>4.0364100785830991E-2</v>
      </c>
      <c r="R1654" s="51">
        <f>(Table_7[[#This Row],[列2]]+Q2621)/2</f>
        <v>2.0182050392915495E-2</v>
      </c>
      <c r="S1654" s="71"/>
    </row>
    <row r="1655" spans="1:19" hidden="1" x14ac:dyDescent="0.45">
      <c r="A1655" s="1" t="s">
        <v>59</v>
      </c>
      <c r="B1655" s="2" t="s">
        <v>97</v>
      </c>
      <c r="C1655" s="19">
        <v>51</v>
      </c>
      <c r="D1655" s="3" t="s">
        <v>460</v>
      </c>
      <c r="E1655" s="2" t="s">
        <v>35</v>
      </c>
      <c r="F1655" s="55">
        <v>479824</v>
      </c>
      <c r="G1655" s="15">
        <v>2018</v>
      </c>
      <c r="H1655" s="46">
        <v>15.743999999999998</v>
      </c>
      <c r="I1655" s="45">
        <v>7.7407999999999992</v>
      </c>
      <c r="J1655" s="45">
        <v>13930</v>
      </c>
      <c r="K1655" s="46">
        <v>1528.4879999999998</v>
      </c>
      <c r="L1655" s="45">
        <v>200</v>
      </c>
      <c r="M1655" s="27">
        <v>1896.7553015181375</v>
      </c>
      <c r="N1655" s="27">
        <v>24592.6</v>
      </c>
      <c r="O1655" s="27">
        <v>42421.33</v>
      </c>
      <c r="P1655" s="51">
        <f t="shared" si="25"/>
        <v>386223.08959999977</v>
      </c>
      <c r="Q1655" s="51">
        <f>ABS(Table_7[[#This Row],[列1]]-Table_7[[#This Row],[Listing Price (USD)]])/Table_7[[#This Row],[Listing Price (USD)]]</f>
        <v>0.19507342358864965</v>
      </c>
      <c r="R1655" s="51">
        <f>(Table_7[[#This Row],[列2]]+Q2622)/2</f>
        <v>9.7536711794324826E-2</v>
      </c>
      <c r="S1655" s="71"/>
    </row>
    <row r="1656" spans="1:19" hidden="1" x14ac:dyDescent="0.45">
      <c r="A1656" s="1" t="s">
        <v>59</v>
      </c>
      <c r="B1656" s="2" t="s">
        <v>97</v>
      </c>
      <c r="C1656" s="19">
        <v>51</v>
      </c>
      <c r="D1656" s="3" t="s">
        <v>460</v>
      </c>
      <c r="E1656" s="2" t="s">
        <v>35</v>
      </c>
      <c r="F1656" s="55">
        <v>394792</v>
      </c>
      <c r="G1656" s="15">
        <v>2018</v>
      </c>
      <c r="H1656" s="46">
        <v>15.743999999999998</v>
      </c>
      <c r="I1656" s="45">
        <v>7.7407999999999992</v>
      </c>
      <c r="J1656" s="45">
        <v>13930</v>
      </c>
      <c r="K1656" s="46">
        <v>1528.4879999999998</v>
      </c>
      <c r="L1656" s="45">
        <v>200</v>
      </c>
      <c r="M1656" s="27">
        <v>1896.7553015181375</v>
      </c>
      <c r="N1656" s="27">
        <v>24592.6</v>
      </c>
      <c r="O1656" s="27">
        <v>42421.33</v>
      </c>
      <c r="P1656" s="51">
        <f t="shared" si="25"/>
        <v>386223.08959999977</v>
      </c>
      <c r="Q1656" s="51">
        <f>ABS(Table_7[[#This Row],[列1]]-Table_7[[#This Row],[Listing Price (USD)]])/Table_7[[#This Row],[Listing Price (USD)]]</f>
        <v>2.1704873452350164E-2</v>
      </c>
      <c r="R1656" s="51">
        <f>(Table_7[[#This Row],[列2]]+Q2623)/2</f>
        <v>1.0852436726175082E-2</v>
      </c>
      <c r="S1656" s="71"/>
    </row>
    <row r="1657" spans="1:19" hidden="1" x14ac:dyDescent="0.45">
      <c r="A1657" s="1" t="s">
        <v>59</v>
      </c>
      <c r="B1657" s="2" t="s">
        <v>101</v>
      </c>
      <c r="C1657" s="19">
        <v>53</v>
      </c>
      <c r="D1657" s="3" t="s">
        <v>460</v>
      </c>
      <c r="E1657" s="2" t="s">
        <v>46</v>
      </c>
      <c r="F1657" s="55">
        <v>425144</v>
      </c>
      <c r="G1657" s="15">
        <v>2008</v>
      </c>
      <c r="H1657" s="46">
        <v>16.006399999999999</v>
      </c>
      <c r="I1657" s="45">
        <v>7.7080000000000002</v>
      </c>
      <c r="J1657" s="45">
        <v>14000</v>
      </c>
      <c r="K1657" s="46">
        <v>1343.9930399999998</v>
      </c>
      <c r="L1657" s="45">
        <v>750</v>
      </c>
      <c r="M1657" s="27">
        <v>57.472012426685268</v>
      </c>
      <c r="N1657" s="27">
        <v>11544.2</v>
      </c>
      <c r="O1657" s="27">
        <v>7827.84</v>
      </c>
      <c r="P1657" s="51">
        <f t="shared" si="25"/>
        <v>234119.95919999777</v>
      </c>
      <c r="Q1657" s="51">
        <f>ABS(Table_7[[#This Row],[列1]]-Table_7[[#This Row],[Listing Price (USD)]])/Table_7[[#This Row],[Listing Price (USD)]]</f>
        <v>0.44931609242986431</v>
      </c>
      <c r="R1657" s="51">
        <f>(Table_7[[#This Row],[列2]]+Q2624)/2</f>
        <v>0.22465804621493216</v>
      </c>
      <c r="S1657" s="71"/>
    </row>
    <row r="1658" spans="1:19" hidden="1" x14ac:dyDescent="0.45">
      <c r="A1658" s="1" t="s">
        <v>59</v>
      </c>
      <c r="B1658" s="2" t="s">
        <v>101</v>
      </c>
      <c r="C1658" s="19">
        <v>53</v>
      </c>
      <c r="D1658" s="3" t="s">
        <v>460</v>
      </c>
      <c r="E1658" s="2" t="s">
        <v>25</v>
      </c>
      <c r="F1658" s="55">
        <v>194351</v>
      </c>
      <c r="G1658" s="15">
        <v>2007</v>
      </c>
      <c r="H1658" s="46">
        <v>16.006399999999999</v>
      </c>
      <c r="I1658" s="45">
        <v>7.7080000000000002</v>
      </c>
      <c r="J1658" s="45">
        <v>14000</v>
      </c>
      <c r="K1658" s="46">
        <v>1343.9930399999998</v>
      </c>
      <c r="L1658" s="45">
        <v>750</v>
      </c>
      <c r="M1658" s="27">
        <v>188.92599593680674</v>
      </c>
      <c r="N1658" s="27">
        <v>16779.7</v>
      </c>
      <c r="O1658" s="27">
        <v>1073.48</v>
      </c>
      <c r="P1658" s="51">
        <f t="shared" si="25"/>
        <v>230889.34419999941</v>
      </c>
      <c r="Q1658" s="51">
        <f>ABS(Table_7[[#This Row],[列1]]-Table_7[[#This Row],[Listing Price (USD)]])/Table_7[[#This Row],[Listing Price (USD)]]</f>
        <v>0.18800183276648647</v>
      </c>
      <c r="R1658" s="51">
        <f>(Table_7[[#This Row],[列2]]+Q2625)/2</f>
        <v>9.4000916383243233E-2</v>
      </c>
      <c r="S1658" s="71"/>
    </row>
    <row r="1659" spans="1:19" hidden="1" x14ac:dyDescent="0.45">
      <c r="A1659" s="1" t="s">
        <v>59</v>
      </c>
      <c r="B1659" s="2" t="s">
        <v>101</v>
      </c>
      <c r="C1659" s="19">
        <v>53</v>
      </c>
      <c r="D1659" s="3" t="s">
        <v>460</v>
      </c>
      <c r="E1659" s="2" t="s">
        <v>35</v>
      </c>
      <c r="F1659" s="55">
        <v>224719</v>
      </c>
      <c r="G1659" s="15">
        <v>2005</v>
      </c>
      <c r="H1659" s="46">
        <v>16.006399999999999</v>
      </c>
      <c r="I1659" s="45">
        <v>7.7080000000000002</v>
      </c>
      <c r="J1659" s="45">
        <v>14000</v>
      </c>
      <c r="K1659" s="46">
        <v>1343.9930399999998</v>
      </c>
      <c r="L1659" s="45">
        <v>750</v>
      </c>
      <c r="M1659" s="27">
        <v>1896.7553015181375</v>
      </c>
      <c r="N1659" s="27">
        <v>24592.6</v>
      </c>
      <c r="O1659" s="27">
        <v>42421.33</v>
      </c>
      <c r="P1659" s="51">
        <f t="shared" si="25"/>
        <v>219494.68060000165</v>
      </c>
      <c r="Q1659" s="51">
        <f>ABS(Table_7[[#This Row],[列1]]-Table_7[[#This Row],[Listing Price (USD)]])/Table_7[[#This Row],[Listing Price (USD)]]</f>
        <v>2.3248231791696959E-2</v>
      </c>
      <c r="R1659" s="51">
        <f>(Table_7[[#This Row],[列2]]+Q2626)/2</f>
        <v>1.162411589584848E-2</v>
      </c>
      <c r="S1659" s="71"/>
    </row>
    <row r="1660" spans="1:19" hidden="1" x14ac:dyDescent="0.45">
      <c r="A1660" s="1" t="s">
        <v>59</v>
      </c>
      <c r="B1660" s="2" t="s">
        <v>101</v>
      </c>
      <c r="C1660" s="19">
        <v>53</v>
      </c>
      <c r="D1660" s="3" t="s">
        <v>460</v>
      </c>
      <c r="E1660" s="2" t="s">
        <v>15</v>
      </c>
      <c r="F1660" s="55">
        <v>212572</v>
      </c>
      <c r="G1660" s="15">
        <v>2005</v>
      </c>
      <c r="H1660" s="46">
        <v>16.006399999999999</v>
      </c>
      <c r="I1660" s="45">
        <v>7.7080000000000002</v>
      </c>
      <c r="J1660" s="45">
        <v>14000</v>
      </c>
      <c r="K1660" s="46">
        <v>1343.9930399999998</v>
      </c>
      <c r="L1660" s="45">
        <v>750</v>
      </c>
      <c r="M1660" s="27">
        <v>1276.9626856482525</v>
      </c>
      <c r="N1660" s="27">
        <v>21333.9</v>
      </c>
      <c r="O1660" s="27">
        <v>4753.54</v>
      </c>
      <c r="P1660" s="51">
        <f t="shared" si="25"/>
        <v>213446.53340000211</v>
      </c>
      <c r="Q1660" s="51">
        <f>ABS(Table_7[[#This Row],[列1]]-Table_7[[#This Row],[Listing Price (USD)]])/Table_7[[#This Row],[Listing Price (USD)]]</f>
        <v>4.1140573546944578E-3</v>
      </c>
      <c r="R1660" s="51">
        <f>(Table_7[[#This Row],[列2]]+Q2627)/2</f>
        <v>2.0570286773472289E-3</v>
      </c>
      <c r="S1660" s="71"/>
    </row>
    <row r="1661" spans="1:19" hidden="1" x14ac:dyDescent="0.45">
      <c r="A1661" s="1" t="s">
        <v>59</v>
      </c>
      <c r="B1661" s="2" t="s">
        <v>101</v>
      </c>
      <c r="C1661" s="19">
        <v>53</v>
      </c>
      <c r="D1661" s="3" t="s">
        <v>460</v>
      </c>
      <c r="E1661" s="2" t="s">
        <v>15</v>
      </c>
      <c r="F1661" s="55">
        <v>361980</v>
      </c>
      <c r="G1661" s="15">
        <v>2006</v>
      </c>
      <c r="H1661" s="46">
        <v>16.006399999999999</v>
      </c>
      <c r="I1661" s="45">
        <v>7.7080000000000002</v>
      </c>
      <c r="J1661" s="45">
        <v>14000</v>
      </c>
      <c r="K1661" s="46">
        <v>1343.9930399999998</v>
      </c>
      <c r="L1661" s="45">
        <v>750</v>
      </c>
      <c r="M1661" s="27">
        <v>1276.9626856482525</v>
      </c>
      <c r="N1661" s="27">
        <v>21333.9</v>
      </c>
      <c r="O1661" s="27">
        <v>4753.54</v>
      </c>
      <c r="P1661" s="51">
        <f t="shared" si="25"/>
        <v>226394.23639999999</v>
      </c>
      <c r="Q1661" s="51">
        <f>ABS(Table_7[[#This Row],[列1]]-Table_7[[#This Row],[Listing Price (USD)]])/Table_7[[#This Row],[Listing Price (USD)]]</f>
        <v>0.37456700259682857</v>
      </c>
      <c r="R1661" s="51">
        <f>(Table_7[[#This Row],[列2]]+Q2628)/2</f>
        <v>0.18728350129841428</v>
      </c>
      <c r="S1661" s="71"/>
    </row>
    <row r="1662" spans="1:19" hidden="1" x14ac:dyDescent="0.45">
      <c r="A1662" s="1" t="s">
        <v>59</v>
      </c>
      <c r="B1662" s="2" t="s">
        <v>101</v>
      </c>
      <c r="C1662" s="19">
        <v>53</v>
      </c>
      <c r="D1662" s="3" t="s">
        <v>460</v>
      </c>
      <c r="E1662" s="2" t="s">
        <v>15</v>
      </c>
      <c r="F1662" s="55">
        <v>252657</v>
      </c>
      <c r="G1662" s="15">
        <v>2006</v>
      </c>
      <c r="H1662" s="46">
        <v>16.006399999999999</v>
      </c>
      <c r="I1662" s="45">
        <v>7.7080000000000002</v>
      </c>
      <c r="J1662" s="45">
        <v>14000</v>
      </c>
      <c r="K1662" s="46">
        <v>1343.9930399999998</v>
      </c>
      <c r="L1662" s="45">
        <v>750</v>
      </c>
      <c r="M1662" s="27">
        <v>1276.9626856482525</v>
      </c>
      <c r="N1662" s="27">
        <v>21333.9</v>
      </c>
      <c r="O1662" s="27">
        <v>4753.54</v>
      </c>
      <c r="P1662" s="51">
        <f t="shared" si="25"/>
        <v>226394.23639999999</v>
      </c>
      <c r="Q1662" s="51">
        <f>ABS(Table_7[[#This Row],[列1]]-Table_7[[#This Row],[Listing Price (USD)]])/Table_7[[#This Row],[Listing Price (USD)]]</f>
        <v>0.10394631298558918</v>
      </c>
      <c r="R1662" s="51">
        <f>(Table_7[[#This Row],[列2]]+Q2629)/2</f>
        <v>5.1973156492794589E-2</v>
      </c>
      <c r="S1662" s="71"/>
    </row>
    <row r="1663" spans="1:19" hidden="1" x14ac:dyDescent="0.45">
      <c r="A1663" s="1" t="s">
        <v>59</v>
      </c>
      <c r="B1663" s="2" t="s">
        <v>100</v>
      </c>
      <c r="C1663" s="19">
        <v>53</v>
      </c>
      <c r="D1663" s="3" t="s">
        <v>460</v>
      </c>
      <c r="E1663" s="2" t="s">
        <v>55</v>
      </c>
      <c r="F1663" s="55">
        <v>194108</v>
      </c>
      <c r="G1663" s="15">
        <v>2006</v>
      </c>
      <c r="H1663" s="46">
        <v>16.071999999999999</v>
      </c>
      <c r="I1663" s="45">
        <v>7.5767999999999995</v>
      </c>
      <c r="J1663" s="45">
        <v>14322</v>
      </c>
      <c r="K1663" s="46">
        <v>1329.03108</v>
      </c>
      <c r="L1663" s="45">
        <v>473</v>
      </c>
      <c r="M1663" s="27">
        <v>251.362040527804</v>
      </c>
      <c r="N1663" s="27">
        <v>10337.5</v>
      </c>
      <c r="O1663" s="27">
        <v>2997.67</v>
      </c>
      <c r="P1663" s="51">
        <f t="shared" si="25"/>
        <v>213306.87599999754</v>
      </c>
      <c r="Q1663" s="51">
        <f>ABS(Table_7[[#This Row],[列1]]-Table_7[[#This Row],[Listing Price (USD)]])/Table_7[[#This Row],[Listing Price (USD)]]</f>
        <v>9.8908216044663516E-2</v>
      </c>
      <c r="R1663" s="51">
        <f>(Table_7[[#This Row],[列2]]+Q2630)/2</f>
        <v>4.9454108022331758E-2</v>
      </c>
      <c r="S1663" s="71"/>
    </row>
    <row r="1664" spans="1:19" hidden="1" x14ac:dyDescent="0.45">
      <c r="A1664" s="1" t="s">
        <v>59</v>
      </c>
      <c r="B1664" s="3" t="s">
        <v>103</v>
      </c>
      <c r="C1664" s="19">
        <v>54</v>
      </c>
      <c r="D1664" s="3" t="s">
        <v>461</v>
      </c>
      <c r="E1664" s="2" t="s">
        <v>346</v>
      </c>
      <c r="F1664" s="55">
        <v>215000</v>
      </c>
      <c r="G1664" s="15">
        <v>2012</v>
      </c>
      <c r="H1664" s="46">
        <v>16.071999999999999</v>
      </c>
      <c r="I1664" s="45">
        <v>7.5767999999999995</v>
      </c>
      <c r="J1664" s="45">
        <v>14322</v>
      </c>
      <c r="K1664" s="46">
        <v>1329.03108</v>
      </c>
      <c r="L1664" s="45">
        <v>473</v>
      </c>
      <c r="M1664" s="27">
        <v>96.621481289487306</v>
      </c>
      <c r="N1664" s="27">
        <v>21310.9</v>
      </c>
      <c r="O1664" s="27">
        <v>514.61516577032478</v>
      </c>
      <c r="P1664" s="51">
        <f t="shared" si="25"/>
        <v>311359.72440000175</v>
      </c>
      <c r="Q1664" s="51">
        <f>ABS(Table_7[[#This Row],[列1]]-Table_7[[#This Row],[Listing Price (USD)]])/Table_7[[#This Row],[Listing Price (USD)]]</f>
        <v>0.44818476465117096</v>
      </c>
      <c r="R1664" s="51">
        <f>(Table_7[[#This Row],[列2]]+Q2631)/2</f>
        <v>0.22409238232558548</v>
      </c>
      <c r="S1664" s="71"/>
    </row>
    <row r="1665" spans="1:19" hidden="1" x14ac:dyDescent="0.45">
      <c r="A1665" s="1" t="s">
        <v>59</v>
      </c>
      <c r="B1665" s="3" t="s">
        <v>103</v>
      </c>
      <c r="C1665" s="19">
        <v>54</v>
      </c>
      <c r="D1665" s="3" t="s">
        <v>461</v>
      </c>
      <c r="E1665" s="2" t="s">
        <v>364</v>
      </c>
      <c r="F1665" s="55">
        <v>239900</v>
      </c>
      <c r="G1665" s="15">
        <v>2009</v>
      </c>
      <c r="H1665" s="46">
        <v>16.071999999999999</v>
      </c>
      <c r="I1665" s="45">
        <v>7.5767999999999995</v>
      </c>
      <c r="J1665" s="45">
        <v>14322</v>
      </c>
      <c r="K1665" s="46">
        <v>1329.03108</v>
      </c>
      <c r="L1665" s="45">
        <v>473</v>
      </c>
      <c r="M1665" s="27">
        <v>1.0434148148148099</v>
      </c>
      <c r="N1665" s="27">
        <v>8551.2000000000007</v>
      </c>
      <c r="O1665" s="27">
        <v>2109.5004966750644</v>
      </c>
      <c r="P1665" s="51">
        <f t="shared" si="25"/>
        <v>248834.61219999864</v>
      </c>
      <c r="Q1665" s="51">
        <f>ABS(Table_7[[#This Row],[列1]]-Table_7[[#This Row],[Listing Price (USD)]])/Table_7[[#This Row],[Listing Price (USD)]]</f>
        <v>3.7243068778652084E-2</v>
      </c>
      <c r="R1665" s="51">
        <f>(Table_7[[#This Row],[列2]]+Q2632)/2</f>
        <v>1.8621534389326042E-2</v>
      </c>
      <c r="S1665" s="71"/>
    </row>
    <row r="1666" spans="1:19" hidden="1" x14ac:dyDescent="0.45">
      <c r="A1666" s="1" t="s">
        <v>59</v>
      </c>
      <c r="B1666" s="3" t="s">
        <v>103</v>
      </c>
      <c r="C1666" s="19">
        <v>54</v>
      </c>
      <c r="D1666" s="3" t="s">
        <v>461</v>
      </c>
      <c r="E1666" s="2" t="s">
        <v>353</v>
      </c>
      <c r="F1666" s="55">
        <v>188347</v>
      </c>
      <c r="G1666" s="15">
        <v>2009</v>
      </c>
      <c r="H1666" s="46">
        <v>16.071999999999999</v>
      </c>
      <c r="I1666" s="45">
        <v>7.5767999999999995</v>
      </c>
      <c r="J1666" s="45">
        <v>14322</v>
      </c>
      <c r="K1666" s="46">
        <v>1329.03108</v>
      </c>
      <c r="L1666" s="45">
        <v>473</v>
      </c>
      <c r="M1666" s="27">
        <v>96.621481289487278</v>
      </c>
      <c r="N1666" s="27">
        <v>16666</v>
      </c>
      <c r="O1666" s="27">
        <v>2854.6463757572787</v>
      </c>
      <c r="P1666" s="51">
        <f t="shared" ref="P1666:P1729" si="26">J1666*22.739+12947.703*G1666+1.856*N1666-26169390+64750.3</f>
        <v>263895.68100000097</v>
      </c>
      <c r="Q1666" s="51">
        <f>ABS(Table_7[[#This Row],[列1]]-Table_7[[#This Row],[Listing Price (USD)]])/Table_7[[#This Row],[Listing Price (USD)]]</f>
        <v>0.40111433152638998</v>
      </c>
      <c r="R1666" s="51">
        <f>(Table_7[[#This Row],[列2]]+Q2633)/2</f>
        <v>0.20055716576319499</v>
      </c>
      <c r="S1666" s="71"/>
    </row>
    <row r="1667" spans="1:19" hidden="1" x14ac:dyDescent="0.45">
      <c r="A1667" s="1" t="s">
        <v>59</v>
      </c>
      <c r="B1667" s="3" t="s">
        <v>103</v>
      </c>
      <c r="C1667" s="19">
        <v>54</v>
      </c>
      <c r="D1667" s="3" t="s">
        <v>461</v>
      </c>
      <c r="E1667" s="2" t="s">
        <v>353</v>
      </c>
      <c r="F1667" s="55">
        <v>182000</v>
      </c>
      <c r="G1667" s="15">
        <v>2009</v>
      </c>
      <c r="H1667" s="46">
        <v>16.071999999999999</v>
      </c>
      <c r="I1667" s="45">
        <v>7.5767999999999995</v>
      </c>
      <c r="J1667" s="45">
        <v>14322</v>
      </c>
      <c r="K1667" s="46">
        <v>1329.03108</v>
      </c>
      <c r="L1667" s="45">
        <v>473</v>
      </c>
      <c r="M1667" s="27">
        <v>96.621481289487278</v>
      </c>
      <c r="N1667" s="27">
        <v>16666</v>
      </c>
      <c r="O1667" s="27">
        <v>2854.6463757572787</v>
      </c>
      <c r="P1667" s="51">
        <f t="shared" si="26"/>
        <v>263895.68100000097</v>
      </c>
      <c r="Q1667" s="51">
        <f>ABS(Table_7[[#This Row],[列1]]-Table_7[[#This Row],[Listing Price (USD)]])/Table_7[[#This Row],[Listing Price (USD)]]</f>
        <v>0.44997626923077455</v>
      </c>
      <c r="R1667" s="51">
        <f>(Table_7[[#This Row],[列2]]+Q2634)/2</f>
        <v>0.22498813461538728</v>
      </c>
      <c r="S1667" s="71"/>
    </row>
    <row r="1668" spans="1:19" hidden="1" x14ac:dyDescent="0.45">
      <c r="A1668" s="1" t="s">
        <v>59</v>
      </c>
      <c r="B1668" s="2" t="s">
        <v>103</v>
      </c>
      <c r="C1668" s="19">
        <v>54</v>
      </c>
      <c r="D1668" s="3" t="s">
        <v>460</v>
      </c>
      <c r="E1668" s="2" t="s">
        <v>46</v>
      </c>
      <c r="F1668" s="55">
        <v>253837</v>
      </c>
      <c r="G1668" s="15">
        <v>2009</v>
      </c>
      <c r="H1668" s="46">
        <v>16.071999999999999</v>
      </c>
      <c r="I1668" s="45">
        <v>7.5767999999999995</v>
      </c>
      <c r="J1668" s="45">
        <v>14322</v>
      </c>
      <c r="K1668" s="46">
        <v>1329.03108</v>
      </c>
      <c r="L1668" s="45">
        <v>473</v>
      </c>
      <c r="M1668" s="27">
        <v>57.472012426685268</v>
      </c>
      <c r="N1668" s="27">
        <v>11544.2</v>
      </c>
      <c r="O1668" s="27">
        <v>7827.84</v>
      </c>
      <c r="P1668" s="51">
        <f t="shared" si="26"/>
        <v>254389.62019999995</v>
      </c>
      <c r="Q1668" s="51">
        <f>ABS(Table_7[[#This Row],[列1]]-Table_7[[#This Row],[Listing Price (USD)]])/Table_7[[#This Row],[Listing Price (USD)]]</f>
        <v>2.1770671730281504E-3</v>
      </c>
      <c r="R1668" s="51">
        <f>(Table_7[[#This Row],[列2]]+Q2635)/2</f>
        <v>1.0885335865140752E-3</v>
      </c>
      <c r="S1668" s="71"/>
    </row>
    <row r="1669" spans="1:19" hidden="1" x14ac:dyDescent="0.45">
      <c r="A1669" s="1" t="s">
        <v>59</v>
      </c>
      <c r="B1669" s="2" t="s">
        <v>103</v>
      </c>
      <c r="C1669" s="19">
        <v>54</v>
      </c>
      <c r="D1669" s="3" t="s">
        <v>460</v>
      </c>
      <c r="E1669" s="2" t="s">
        <v>46</v>
      </c>
      <c r="F1669" s="55">
        <v>240520</v>
      </c>
      <c r="G1669" s="15">
        <v>2009</v>
      </c>
      <c r="H1669" s="46">
        <v>16.071999999999999</v>
      </c>
      <c r="I1669" s="45">
        <v>7.5767999999999995</v>
      </c>
      <c r="J1669" s="45">
        <v>14322</v>
      </c>
      <c r="K1669" s="46">
        <v>1329.03108</v>
      </c>
      <c r="L1669" s="45">
        <v>473</v>
      </c>
      <c r="M1669" s="27">
        <v>57.472012426685268</v>
      </c>
      <c r="N1669" s="27">
        <v>11544.2</v>
      </c>
      <c r="O1669" s="27">
        <v>7827.84</v>
      </c>
      <c r="P1669" s="51">
        <f t="shared" si="26"/>
        <v>254389.62019999995</v>
      </c>
      <c r="Q1669" s="51">
        <f>ABS(Table_7[[#This Row],[列1]]-Table_7[[#This Row],[Listing Price (USD)]])/Table_7[[#This Row],[Listing Price (USD)]]</f>
        <v>5.7665143023448974E-2</v>
      </c>
      <c r="R1669" s="51">
        <f>(Table_7[[#This Row],[列2]]+Q2636)/2</f>
        <v>2.8832571511724487E-2</v>
      </c>
      <c r="S1669" s="71"/>
    </row>
    <row r="1670" spans="1:19" hidden="1" x14ac:dyDescent="0.45">
      <c r="A1670" s="1" t="s">
        <v>59</v>
      </c>
      <c r="B1670" s="2" t="s">
        <v>103</v>
      </c>
      <c r="C1670" s="19">
        <v>54</v>
      </c>
      <c r="D1670" s="3" t="s">
        <v>460</v>
      </c>
      <c r="E1670" s="2" t="s">
        <v>46</v>
      </c>
      <c r="F1670" s="55">
        <v>240510</v>
      </c>
      <c r="G1670" s="15">
        <v>2009</v>
      </c>
      <c r="H1670" s="46">
        <v>16.071999999999999</v>
      </c>
      <c r="I1670" s="45">
        <v>7.5767999999999995</v>
      </c>
      <c r="J1670" s="45">
        <v>14322</v>
      </c>
      <c r="K1670" s="46">
        <v>1329.03108</v>
      </c>
      <c r="L1670" s="45">
        <v>473</v>
      </c>
      <c r="M1670" s="27">
        <v>57.472012426685268</v>
      </c>
      <c r="N1670" s="27">
        <v>11544.2</v>
      </c>
      <c r="O1670" s="27">
        <v>7827.84</v>
      </c>
      <c r="P1670" s="51">
        <f t="shared" si="26"/>
        <v>254389.62019999995</v>
      </c>
      <c r="Q1670" s="51">
        <f>ABS(Table_7[[#This Row],[列1]]-Table_7[[#This Row],[Listing Price (USD)]])/Table_7[[#This Row],[Listing Price (USD)]]</f>
        <v>5.7709118955552564E-2</v>
      </c>
      <c r="R1670" s="51">
        <f>(Table_7[[#This Row],[列2]]+Q2637)/2</f>
        <v>2.8854559477776282E-2</v>
      </c>
      <c r="S1670" s="71"/>
    </row>
    <row r="1671" spans="1:19" hidden="1" x14ac:dyDescent="0.45">
      <c r="A1671" s="1" t="s">
        <v>59</v>
      </c>
      <c r="B1671" s="2" t="s">
        <v>103</v>
      </c>
      <c r="C1671" s="19">
        <v>54</v>
      </c>
      <c r="D1671" s="3" t="s">
        <v>460</v>
      </c>
      <c r="E1671" s="2" t="s">
        <v>46</v>
      </c>
      <c r="F1671" s="55">
        <v>227117</v>
      </c>
      <c r="G1671" s="15">
        <v>2009</v>
      </c>
      <c r="H1671" s="46">
        <v>16.071999999999999</v>
      </c>
      <c r="I1671" s="45">
        <v>7.5767999999999995</v>
      </c>
      <c r="J1671" s="45">
        <v>14322</v>
      </c>
      <c r="K1671" s="46">
        <v>1329.03108</v>
      </c>
      <c r="L1671" s="45">
        <v>473</v>
      </c>
      <c r="M1671" s="27">
        <v>57.472012426685268</v>
      </c>
      <c r="N1671" s="27">
        <v>11544.2</v>
      </c>
      <c r="O1671" s="27">
        <v>7827.84</v>
      </c>
      <c r="P1671" s="51">
        <f t="shared" si="26"/>
        <v>254389.62019999995</v>
      </c>
      <c r="Q1671" s="51">
        <f>ABS(Table_7[[#This Row],[列1]]-Table_7[[#This Row],[Listing Price (USD)]])/Table_7[[#This Row],[Listing Price (USD)]]</f>
        <v>0.12008180893548236</v>
      </c>
      <c r="R1671" s="51">
        <f>(Table_7[[#This Row],[列2]]+Q2638)/2</f>
        <v>6.0040904467741178E-2</v>
      </c>
      <c r="S1671" s="71"/>
    </row>
    <row r="1672" spans="1:19" hidden="1" x14ac:dyDescent="0.45">
      <c r="A1672" s="1" t="s">
        <v>59</v>
      </c>
      <c r="B1672" s="2" t="s">
        <v>103</v>
      </c>
      <c r="C1672" s="19">
        <v>54</v>
      </c>
      <c r="D1672" s="3" t="s">
        <v>460</v>
      </c>
      <c r="E1672" s="2" t="s">
        <v>46</v>
      </c>
      <c r="F1672" s="55">
        <v>218533</v>
      </c>
      <c r="G1672" s="15">
        <v>2009</v>
      </c>
      <c r="H1672" s="46">
        <v>16.071999999999999</v>
      </c>
      <c r="I1672" s="45">
        <v>7.5767999999999995</v>
      </c>
      <c r="J1672" s="45">
        <v>14322</v>
      </c>
      <c r="K1672" s="46">
        <v>1329.03108</v>
      </c>
      <c r="L1672" s="45">
        <v>473</v>
      </c>
      <c r="M1672" s="27">
        <v>57.472012426685268</v>
      </c>
      <c r="N1672" s="27">
        <v>11544.2</v>
      </c>
      <c r="O1672" s="27">
        <v>7827.84</v>
      </c>
      <c r="P1672" s="51">
        <f t="shared" si="26"/>
        <v>254389.62019999995</v>
      </c>
      <c r="Q1672" s="51">
        <f>ABS(Table_7[[#This Row],[列1]]-Table_7[[#This Row],[Listing Price (USD)]])/Table_7[[#This Row],[Listing Price (USD)]]</f>
        <v>0.16407874417136059</v>
      </c>
      <c r="R1672" s="51">
        <f>(Table_7[[#This Row],[列2]]+Q2639)/2</f>
        <v>8.2039372085680295E-2</v>
      </c>
      <c r="S1672" s="71"/>
    </row>
    <row r="1673" spans="1:19" hidden="1" x14ac:dyDescent="0.45">
      <c r="A1673" s="1" t="s">
        <v>59</v>
      </c>
      <c r="B1673" s="2" t="s">
        <v>103</v>
      </c>
      <c r="C1673" s="19">
        <v>54</v>
      </c>
      <c r="D1673" s="3" t="s">
        <v>460</v>
      </c>
      <c r="E1673" s="2" t="s">
        <v>46</v>
      </c>
      <c r="F1673" s="55">
        <v>212572</v>
      </c>
      <c r="G1673" s="15">
        <v>2009</v>
      </c>
      <c r="H1673" s="46">
        <v>16.071999999999999</v>
      </c>
      <c r="I1673" s="45">
        <v>7.5767999999999995</v>
      </c>
      <c r="J1673" s="45">
        <v>14322</v>
      </c>
      <c r="K1673" s="46">
        <v>1329.03108</v>
      </c>
      <c r="L1673" s="45">
        <v>473</v>
      </c>
      <c r="M1673" s="27">
        <v>57.472012426685268</v>
      </c>
      <c r="N1673" s="27">
        <v>11544.2</v>
      </c>
      <c r="O1673" s="27">
        <v>7827.84</v>
      </c>
      <c r="P1673" s="51">
        <f t="shared" si="26"/>
        <v>254389.62019999995</v>
      </c>
      <c r="Q1673" s="51">
        <f>ABS(Table_7[[#This Row],[列1]]-Table_7[[#This Row],[Listing Price (USD)]])/Table_7[[#This Row],[Listing Price (USD)]]</f>
        <v>0.19672214684906736</v>
      </c>
      <c r="R1673" s="51">
        <f>(Table_7[[#This Row],[列2]]+Q2640)/2</f>
        <v>9.8361073424533679E-2</v>
      </c>
      <c r="S1673" s="71"/>
    </row>
    <row r="1674" spans="1:19" hidden="1" x14ac:dyDescent="0.45">
      <c r="A1674" s="1" t="s">
        <v>59</v>
      </c>
      <c r="B1674" s="2" t="s">
        <v>103</v>
      </c>
      <c r="C1674" s="19">
        <v>54</v>
      </c>
      <c r="D1674" s="3" t="s">
        <v>460</v>
      </c>
      <c r="E1674" s="2" t="s">
        <v>46</v>
      </c>
      <c r="F1674" s="55">
        <v>212543</v>
      </c>
      <c r="G1674" s="15">
        <v>2009</v>
      </c>
      <c r="H1674" s="46">
        <v>16.071999999999999</v>
      </c>
      <c r="I1674" s="45">
        <v>7.5767999999999995</v>
      </c>
      <c r="J1674" s="45">
        <v>14322</v>
      </c>
      <c r="K1674" s="46">
        <v>1329.03108</v>
      </c>
      <c r="L1674" s="45">
        <v>473</v>
      </c>
      <c r="M1674" s="27">
        <v>57.472012426685268</v>
      </c>
      <c r="N1674" s="27">
        <v>11544.2</v>
      </c>
      <c r="O1674" s="27">
        <v>7827.84</v>
      </c>
      <c r="P1674" s="51">
        <f t="shared" si="26"/>
        <v>254389.62019999995</v>
      </c>
      <c r="Q1674" s="51">
        <f>ABS(Table_7[[#This Row],[列1]]-Table_7[[#This Row],[Listing Price (USD)]])/Table_7[[#This Row],[Listing Price (USD)]]</f>
        <v>0.19688543118333676</v>
      </c>
      <c r="R1674" s="51">
        <f>(Table_7[[#This Row],[列2]]+Q2641)/2</f>
        <v>9.8442715591668381E-2</v>
      </c>
      <c r="S1674" s="71"/>
    </row>
    <row r="1675" spans="1:19" hidden="1" x14ac:dyDescent="0.45">
      <c r="A1675" s="1" t="s">
        <v>59</v>
      </c>
      <c r="B1675" s="2" t="s">
        <v>103</v>
      </c>
      <c r="C1675" s="19">
        <v>54</v>
      </c>
      <c r="D1675" s="3" t="s">
        <v>460</v>
      </c>
      <c r="E1675" s="2" t="s">
        <v>46</v>
      </c>
      <c r="F1675" s="55">
        <v>340115</v>
      </c>
      <c r="G1675" s="15">
        <v>2010</v>
      </c>
      <c r="H1675" s="46">
        <v>16.071999999999999</v>
      </c>
      <c r="I1675" s="45">
        <v>7.5767999999999995</v>
      </c>
      <c r="J1675" s="45">
        <v>14322</v>
      </c>
      <c r="K1675" s="46">
        <v>1329.03108</v>
      </c>
      <c r="L1675" s="45">
        <v>473</v>
      </c>
      <c r="M1675" s="27">
        <v>57.472012426685268</v>
      </c>
      <c r="N1675" s="27">
        <v>11544.2</v>
      </c>
      <c r="O1675" s="27">
        <v>7827.84</v>
      </c>
      <c r="P1675" s="51">
        <f t="shared" si="26"/>
        <v>267337.32319999783</v>
      </c>
      <c r="Q1675" s="51">
        <f>ABS(Table_7[[#This Row],[列1]]-Table_7[[#This Row],[Listing Price (USD)]])/Table_7[[#This Row],[Listing Price (USD)]]</f>
        <v>0.21397961513018293</v>
      </c>
      <c r="R1675" s="51">
        <f>(Table_7[[#This Row],[列2]]+Q2642)/2</f>
        <v>0.10698980756509147</v>
      </c>
      <c r="S1675" s="71"/>
    </row>
    <row r="1676" spans="1:19" hidden="1" x14ac:dyDescent="0.45">
      <c r="A1676" s="1" t="s">
        <v>59</v>
      </c>
      <c r="B1676" s="2" t="s">
        <v>103</v>
      </c>
      <c r="C1676" s="19">
        <v>54</v>
      </c>
      <c r="D1676" s="3" t="s">
        <v>460</v>
      </c>
      <c r="E1676" s="2" t="s">
        <v>3</v>
      </c>
      <c r="F1676" s="55">
        <v>279380</v>
      </c>
      <c r="G1676" s="15">
        <v>2009</v>
      </c>
      <c r="H1676" s="46">
        <v>16.071999999999999</v>
      </c>
      <c r="I1676" s="45">
        <v>7.5767999999999995</v>
      </c>
      <c r="J1676" s="45">
        <v>14322</v>
      </c>
      <c r="K1676" s="46">
        <v>1329.03108</v>
      </c>
      <c r="L1676" s="45">
        <v>473</v>
      </c>
      <c r="M1676" s="27">
        <v>2639.0087016482562</v>
      </c>
      <c r="N1676" s="27">
        <v>30468.7</v>
      </c>
      <c r="O1676" s="27">
        <v>62827.83</v>
      </c>
      <c r="P1676" s="51">
        <f t="shared" si="26"/>
        <v>289513.49220000132</v>
      </c>
      <c r="Q1676" s="51">
        <f>ABS(Table_7[[#This Row],[列1]]-Table_7[[#This Row],[Listing Price (USD)]])/Table_7[[#This Row],[Listing Price (USD)]]</f>
        <v>3.6271358722891105E-2</v>
      </c>
      <c r="R1676" s="51">
        <f>(Table_7[[#This Row],[列2]]+Q2643)/2</f>
        <v>1.8135679361445552E-2</v>
      </c>
      <c r="S1676" s="71"/>
    </row>
    <row r="1677" spans="1:19" hidden="1" x14ac:dyDescent="0.45">
      <c r="A1677" s="1" t="s">
        <v>59</v>
      </c>
      <c r="B1677" s="2" t="s">
        <v>103</v>
      </c>
      <c r="C1677" s="19">
        <v>54</v>
      </c>
      <c r="D1677" s="3" t="s">
        <v>460</v>
      </c>
      <c r="E1677" s="2" t="s">
        <v>25</v>
      </c>
      <c r="F1677" s="55">
        <v>224688</v>
      </c>
      <c r="G1677" s="15">
        <v>2009</v>
      </c>
      <c r="H1677" s="46">
        <v>16.071999999999999</v>
      </c>
      <c r="I1677" s="45">
        <v>7.5767999999999995</v>
      </c>
      <c r="J1677" s="45">
        <v>14322</v>
      </c>
      <c r="K1677" s="46">
        <v>1329.03108</v>
      </c>
      <c r="L1677" s="45">
        <v>473</v>
      </c>
      <c r="M1677" s="27">
        <v>188.92599593680674</v>
      </c>
      <c r="N1677" s="27">
        <v>16779.7</v>
      </c>
      <c r="O1677" s="27">
        <v>1073.48</v>
      </c>
      <c r="P1677" s="51">
        <f t="shared" si="26"/>
        <v>264106.70819999947</v>
      </c>
      <c r="Q1677" s="51">
        <f>ABS(Table_7[[#This Row],[列1]]-Table_7[[#This Row],[Listing Price (USD)]])/Table_7[[#This Row],[Listing Price (USD)]]</f>
        <v>0.1754375320444326</v>
      </c>
      <c r="R1677" s="51">
        <f>(Table_7[[#This Row],[列2]]+Q2644)/2</f>
        <v>8.7718766022216302E-2</v>
      </c>
      <c r="S1677" s="71"/>
    </row>
    <row r="1678" spans="1:19" hidden="1" x14ac:dyDescent="0.45">
      <c r="A1678" s="1" t="s">
        <v>59</v>
      </c>
      <c r="B1678" s="2" t="s">
        <v>103</v>
      </c>
      <c r="C1678" s="19">
        <v>54</v>
      </c>
      <c r="D1678" s="3" t="s">
        <v>460</v>
      </c>
      <c r="E1678" s="2" t="s">
        <v>25</v>
      </c>
      <c r="F1678" s="55">
        <v>206470</v>
      </c>
      <c r="G1678" s="15">
        <v>2009</v>
      </c>
      <c r="H1678" s="46">
        <v>16.071999999999999</v>
      </c>
      <c r="I1678" s="45">
        <v>7.5767999999999995</v>
      </c>
      <c r="J1678" s="45">
        <v>14322</v>
      </c>
      <c r="K1678" s="46">
        <v>1329.03108</v>
      </c>
      <c r="L1678" s="45">
        <v>473</v>
      </c>
      <c r="M1678" s="27">
        <v>188.92599593680674</v>
      </c>
      <c r="N1678" s="27">
        <v>16779.7</v>
      </c>
      <c r="O1678" s="27">
        <v>1073.48</v>
      </c>
      <c r="P1678" s="51">
        <f t="shared" si="26"/>
        <v>264106.70819999947</v>
      </c>
      <c r="Q1678" s="51">
        <f>ABS(Table_7[[#This Row],[列1]]-Table_7[[#This Row],[Listing Price (USD)]])/Table_7[[#This Row],[Listing Price (USD)]]</f>
        <v>0.27915294328473611</v>
      </c>
      <c r="R1678" s="51">
        <f>(Table_7[[#This Row],[列2]]+Q2645)/2</f>
        <v>0.13957647164236806</v>
      </c>
      <c r="S1678" s="71"/>
    </row>
    <row r="1679" spans="1:19" hidden="1" x14ac:dyDescent="0.45">
      <c r="A1679" s="1" t="s">
        <v>59</v>
      </c>
      <c r="B1679" s="2" t="s">
        <v>103</v>
      </c>
      <c r="C1679" s="19">
        <v>54</v>
      </c>
      <c r="D1679" s="3" t="s">
        <v>460</v>
      </c>
      <c r="E1679" s="2" t="s">
        <v>25</v>
      </c>
      <c r="F1679" s="55">
        <v>241725</v>
      </c>
      <c r="G1679" s="15">
        <v>2012</v>
      </c>
      <c r="H1679" s="46">
        <v>16.071999999999999</v>
      </c>
      <c r="I1679" s="45">
        <v>7.5767999999999995</v>
      </c>
      <c r="J1679" s="45">
        <v>14322</v>
      </c>
      <c r="K1679" s="46">
        <v>1329.03108</v>
      </c>
      <c r="L1679" s="45">
        <v>473</v>
      </c>
      <c r="M1679" s="27">
        <v>188.92599593680674</v>
      </c>
      <c r="N1679" s="27">
        <v>16779.7</v>
      </c>
      <c r="O1679" s="27">
        <v>1073.48</v>
      </c>
      <c r="P1679" s="51">
        <f t="shared" si="26"/>
        <v>302949.81720000057</v>
      </c>
      <c r="Q1679" s="51">
        <f>ABS(Table_7[[#This Row],[列1]]-Table_7[[#This Row],[Listing Price (USD)]])/Table_7[[#This Row],[Listing Price (USD)]]</f>
        <v>0.25328293391250623</v>
      </c>
      <c r="R1679" s="51">
        <f>(Table_7[[#This Row],[列2]]+Q2646)/2</f>
        <v>0.12664146695625311</v>
      </c>
      <c r="S1679" s="71"/>
    </row>
    <row r="1680" spans="1:19" hidden="1" x14ac:dyDescent="0.45">
      <c r="A1680" s="1" t="s">
        <v>59</v>
      </c>
      <c r="B1680" s="2" t="s">
        <v>103</v>
      </c>
      <c r="C1680" s="19">
        <v>54</v>
      </c>
      <c r="D1680" s="3" t="s">
        <v>460</v>
      </c>
      <c r="E1680" s="2" t="s">
        <v>25</v>
      </c>
      <c r="F1680" s="55">
        <v>224719</v>
      </c>
      <c r="G1680" s="15">
        <v>2012</v>
      </c>
      <c r="H1680" s="46">
        <v>16.071999999999999</v>
      </c>
      <c r="I1680" s="45">
        <v>7.5767999999999995</v>
      </c>
      <c r="J1680" s="45">
        <v>14322</v>
      </c>
      <c r="K1680" s="46">
        <v>1329.03108</v>
      </c>
      <c r="L1680" s="45">
        <v>473</v>
      </c>
      <c r="M1680" s="27">
        <v>188.92599593680674</v>
      </c>
      <c r="N1680" s="27">
        <v>16779.7</v>
      </c>
      <c r="O1680" s="27">
        <v>1073.48</v>
      </c>
      <c r="P1680" s="51">
        <f t="shared" si="26"/>
        <v>302949.81720000057</v>
      </c>
      <c r="Q1680" s="51">
        <f>ABS(Table_7[[#This Row],[列1]]-Table_7[[#This Row],[Listing Price (USD)]])/Table_7[[#This Row],[Listing Price (USD)]]</f>
        <v>0.34812729319728447</v>
      </c>
      <c r="R1680" s="51">
        <f>(Table_7[[#This Row],[列2]]+Q2647)/2</f>
        <v>0.17406364659864224</v>
      </c>
      <c r="S1680" s="71"/>
    </row>
    <row r="1681" spans="1:19" hidden="1" x14ac:dyDescent="0.45">
      <c r="A1681" s="1" t="s">
        <v>59</v>
      </c>
      <c r="B1681" s="2" t="s">
        <v>103</v>
      </c>
      <c r="C1681" s="19">
        <v>54</v>
      </c>
      <c r="D1681" s="3" t="s">
        <v>460</v>
      </c>
      <c r="E1681" s="2" t="s">
        <v>70</v>
      </c>
      <c r="F1681" s="55">
        <v>267197</v>
      </c>
      <c r="G1681" s="15">
        <v>2011</v>
      </c>
      <c r="H1681" s="46">
        <v>16.071999999999999</v>
      </c>
      <c r="I1681" s="45">
        <v>7.5767999999999995</v>
      </c>
      <c r="J1681" s="45">
        <v>14322</v>
      </c>
      <c r="K1681" s="46">
        <v>1329.03108</v>
      </c>
      <c r="L1681" s="45">
        <v>473</v>
      </c>
      <c r="M1681" s="27">
        <v>14.933066818960594</v>
      </c>
      <c r="N1681" s="27">
        <v>21999.8</v>
      </c>
      <c r="O1681" s="27">
        <v>149.72</v>
      </c>
      <c r="P1681" s="51">
        <f t="shared" si="26"/>
        <v>299690.61980000063</v>
      </c>
      <c r="Q1681" s="51">
        <f>ABS(Table_7[[#This Row],[列1]]-Table_7[[#This Row],[Listing Price (USD)]])/Table_7[[#This Row],[Listing Price (USD)]]</f>
        <v>0.12160922390595937</v>
      </c>
      <c r="R1681" s="51">
        <f>(Table_7[[#This Row],[列2]]+Q2648)/2</f>
        <v>6.0804611952979683E-2</v>
      </c>
      <c r="S1681" s="71"/>
    </row>
    <row r="1682" spans="1:19" hidden="1" x14ac:dyDescent="0.45">
      <c r="A1682" s="1" t="s">
        <v>59</v>
      </c>
      <c r="B1682" s="2" t="s">
        <v>103</v>
      </c>
      <c r="C1682" s="19">
        <v>54</v>
      </c>
      <c r="D1682" s="3" t="s">
        <v>460</v>
      </c>
      <c r="E1682" s="2" t="s">
        <v>76</v>
      </c>
      <c r="F1682" s="55">
        <v>242906</v>
      </c>
      <c r="G1682" s="15">
        <v>2009</v>
      </c>
      <c r="H1682" s="46">
        <v>16.071999999999999</v>
      </c>
      <c r="I1682" s="45">
        <v>7.5767999999999995</v>
      </c>
      <c r="J1682" s="45">
        <v>14322</v>
      </c>
      <c r="K1682" s="46">
        <v>1329.03108</v>
      </c>
      <c r="L1682" s="45">
        <v>473</v>
      </c>
      <c r="M1682" s="27">
        <v>720.28936833319096</v>
      </c>
      <c r="N1682" s="27">
        <v>6140.9</v>
      </c>
      <c r="O1682" s="27">
        <v>2659.28</v>
      </c>
      <c r="P1682" s="51">
        <f t="shared" si="26"/>
        <v>244361.0954000011</v>
      </c>
      <c r="Q1682" s="51">
        <f>ABS(Table_7[[#This Row],[列1]]-Table_7[[#This Row],[Listing Price (USD)]])/Table_7[[#This Row],[Listing Price (USD)]]</f>
        <v>5.9903641738001407E-3</v>
      </c>
      <c r="R1682" s="51">
        <f>(Table_7[[#This Row],[列2]]+Q2649)/2</f>
        <v>2.9951820869000704E-3</v>
      </c>
      <c r="S1682" s="71"/>
    </row>
    <row r="1683" spans="1:19" hidden="1" x14ac:dyDescent="0.45">
      <c r="A1683" s="1" t="s">
        <v>59</v>
      </c>
      <c r="B1683" s="2" t="s">
        <v>103</v>
      </c>
      <c r="C1683" s="19">
        <v>54</v>
      </c>
      <c r="D1683" s="3" t="s">
        <v>460</v>
      </c>
      <c r="E1683" s="2" t="s">
        <v>76</v>
      </c>
      <c r="F1683" s="55">
        <v>309098</v>
      </c>
      <c r="G1683" s="15">
        <v>2013</v>
      </c>
      <c r="H1683" s="46">
        <v>16.071999999999999</v>
      </c>
      <c r="I1683" s="45">
        <v>7.5767999999999995</v>
      </c>
      <c r="J1683" s="45">
        <v>14322</v>
      </c>
      <c r="K1683" s="46">
        <v>1329.03108</v>
      </c>
      <c r="L1683" s="45">
        <v>473</v>
      </c>
      <c r="M1683" s="27">
        <v>720.28936833319096</v>
      </c>
      <c r="N1683" s="27">
        <v>6140.9</v>
      </c>
      <c r="O1683" s="27">
        <v>2659.28</v>
      </c>
      <c r="P1683" s="51">
        <f t="shared" si="26"/>
        <v>296151.90740000008</v>
      </c>
      <c r="Q1683" s="51">
        <f>ABS(Table_7[[#This Row],[列1]]-Table_7[[#This Row],[Listing Price (USD)]])/Table_7[[#This Row],[Listing Price (USD)]]</f>
        <v>4.1883456379529845E-2</v>
      </c>
      <c r="R1683" s="51">
        <f>(Table_7[[#This Row],[列2]]+Q2650)/2</f>
        <v>2.0941728189764922E-2</v>
      </c>
      <c r="S1683" s="71"/>
    </row>
    <row r="1684" spans="1:19" hidden="1" x14ac:dyDescent="0.45">
      <c r="A1684" s="1" t="s">
        <v>59</v>
      </c>
      <c r="B1684" s="2" t="s">
        <v>102</v>
      </c>
      <c r="C1684" s="19">
        <v>54</v>
      </c>
      <c r="D1684" s="3" t="s">
        <v>460</v>
      </c>
      <c r="E1684" s="2" t="s">
        <v>46</v>
      </c>
      <c r="F1684" s="55">
        <v>206255</v>
      </c>
      <c r="G1684" s="15">
        <v>2009</v>
      </c>
      <c r="H1684" s="46">
        <v>16.071999999999999</v>
      </c>
      <c r="I1684" s="45">
        <v>7.5767999999999995</v>
      </c>
      <c r="J1684" s="45">
        <v>14322</v>
      </c>
      <c r="K1684" s="46">
        <v>1329.03108</v>
      </c>
      <c r="L1684" s="45">
        <v>473</v>
      </c>
      <c r="M1684" s="27">
        <v>57.472012426685268</v>
      </c>
      <c r="N1684" s="27">
        <v>11544.2</v>
      </c>
      <c r="O1684" s="27">
        <v>7827.84</v>
      </c>
      <c r="P1684" s="51">
        <f t="shared" si="26"/>
        <v>254389.62019999995</v>
      </c>
      <c r="Q1684" s="51">
        <f>ABS(Table_7[[#This Row],[列1]]-Table_7[[#This Row],[Listing Price (USD)]])/Table_7[[#This Row],[Listing Price (USD)]]</f>
        <v>0.2333743191680199</v>
      </c>
      <c r="R1684" s="51">
        <f>(Table_7[[#This Row],[列2]]+Q2651)/2</f>
        <v>0.11668715958400995</v>
      </c>
      <c r="S1684" s="71"/>
    </row>
    <row r="1685" spans="1:19" hidden="1" x14ac:dyDescent="0.45">
      <c r="A1685" s="1" t="s">
        <v>59</v>
      </c>
      <c r="B1685" s="2" t="s">
        <v>106</v>
      </c>
      <c r="C1685" s="19">
        <v>55</v>
      </c>
      <c r="D1685" s="3" t="s">
        <v>460</v>
      </c>
      <c r="E1685" s="2" t="s">
        <v>46</v>
      </c>
      <c r="F1685" s="55">
        <v>460370</v>
      </c>
      <c r="G1685" s="15">
        <v>2013</v>
      </c>
      <c r="H1685" s="46">
        <v>16.236000000000001</v>
      </c>
      <c r="I1685" s="45">
        <v>7.2487999999999992</v>
      </c>
      <c r="J1685" s="45">
        <v>16695</v>
      </c>
      <c r="K1685" s="46">
        <v>1450.0184400000001</v>
      </c>
      <c r="L1685" s="45">
        <v>401</v>
      </c>
      <c r="M1685" s="27">
        <v>57.472012426685268</v>
      </c>
      <c r="N1685" s="27">
        <v>11544.2</v>
      </c>
      <c r="O1685" s="27">
        <v>7827.84</v>
      </c>
      <c r="P1685" s="51">
        <f t="shared" si="26"/>
        <v>360140.07919999881</v>
      </c>
      <c r="Q1685" s="51">
        <f>ABS(Table_7[[#This Row],[列1]]-Table_7[[#This Row],[Listing Price (USD)]])/Table_7[[#This Row],[Listing Price (USD)]]</f>
        <v>0.21771601277233787</v>
      </c>
      <c r="R1685" s="51">
        <f>(Table_7[[#This Row],[列2]]+Q2652)/2</f>
        <v>0.10885800638616894</v>
      </c>
      <c r="S1685" s="71"/>
    </row>
    <row r="1686" spans="1:19" hidden="1" x14ac:dyDescent="0.45">
      <c r="A1686" s="1" t="s">
        <v>59</v>
      </c>
      <c r="B1686" s="2" t="s">
        <v>105</v>
      </c>
      <c r="C1686" s="19">
        <v>55</v>
      </c>
      <c r="D1686" s="3" t="s">
        <v>460</v>
      </c>
      <c r="E1686" s="2" t="s">
        <v>3</v>
      </c>
      <c r="F1686" s="55">
        <v>576981</v>
      </c>
      <c r="G1686" s="15">
        <v>2015</v>
      </c>
      <c r="H1686" s="46">
        <v>16.236000000000001</v>
      </c>
      <c r="I1686" s="45">
        <v>7.2487999999999992</v>
      </c>
      <c r="J1686" s="45">
        <v>16695</v>
      </c>
      <c r="K1686" s="46">
        <v>1450.0184400000001</v>
      </c>
      <c r="L1686" s="45">
        <v>401</v>
      </c>
      <c r="M1686" s="27">
        <v>2639.0087016482562</v>
      </c>
      <c r="N1686" s="27">
        <v>30468.7</v>
      </c>
      <c r="O1686" s="27">
        <v>62827.83</v>
      </c>
      <c r="P1686" s="51">
        <f t="shared" si="26"/>
        <v>421159.35719999968</v>
      </c>
      <c r="Q1686" s="51">
        <f>ABS(Table_7[[#This Row],[列1]]-Table_7[[#This Row],[Listing Price (USD)]])/Table_7[[#This Row],[Listing Price (USD)]]</f>
        <v>0.27006373312119519</v>
      </c>
      <c r="R1686" s="51">
        <f>(Table_7[[#This Row],[列2]]+Q2653)/2</f>
        <v>0.1350318665605976</v>
      </c>
      <c r="S1686" s="71"/>
    </row>
    <row r="1687" spans="1:19" hidden="1" x14ac:dyDescent="0.45">
      <c r="A1687" s="1" t="s">
        <v>59</v>
      </c>
      <c r="B1687" s="2" t="s">
        <v>105</v>
      </c>
      <c r="C1687" s="19">
        <v>55</v>
      </c>
      <c r="D1687" s="3" t="s">
        <v>460</v>
      </c>
      <c r="E1687" s="2" t="s">
        <v>3</v>
      </c>
      <c r="F1687" s="55">
        <v>576981</v>
      </c>
      <c r="G1687" s="15">
        <v>2015</v>
      </c>
      <c r="H1687" s="46">
        <v>16.236000000000001</v>
      </c>
      <c r="I1687" s="45">
        <v>7.2487999999999992</v>
      </c>
      <c r="J1687" s="45">
        <v>16695</v>
      </c>
      <c r="K1687" s="46">
        <v>1450.0184400000001</v>
      </c>
      <c r="L1687" s="45">
        <v>401</v>
      </c>
      <c r="M1687" s="27">
        <v>2639.0087016482562</v>
      </c>
      <c r="N1687" s="27">
        <v>30468.7</v>
      </c>
      <c r="O1687" s="27">
        <v>62827.83</v>
      </c>
      <c r="P1687" s="51">
        <f t="shared" si="26"/>
        <v>421159.35719999968</v>
      </c>
      <c r="Q1687" s="51">
        <f>ABS(Table_7[[#This Row],[列1]]-Table_7[[#This Row],[Listing Price (USD)]])/Table_7[[#This Row],[Listing Price (USD)]]</f>
        <v>0.27006373312119519</v>
      </c>
      <c r="R1687" s="51">
        <f>(Table_7[[#This Row],[列2]]+Q2654)/2</f>
        <v>0.1350318665605976</v>
      </c>
      <c r="S1687" s="71"/>
    </row>
    <row r="1688" spans="1:19" hidden="1" x14ac:dyDescent="0.45">
      <c r="A1688" s="1" t="s">
        <v>59</v>
      </c>
      <c r="B1688" s="2" t="s">
        <v>105</v>
      </c>
      <c r="C1688" s="19">
        <v>55</v>
      </c>
      <c r="D1688" s="3" t="s">
        <v>460</v>
      </c>
      <c r="E1688" s="2" t="s">
        <v>3</v>
      </c>
      <c r="F1688" s="55">
        <v>545399</v>
      </c>
      <c r="G1688" s="15">
        <v>2015</v>
      </c>
      <c r="H1688" s="46">
        <v>16.236000000000001</v>
      </c>
      <c r="I1688" s="45">
        <v>7.2487999999999992</v>
      </c>
      <c r="J1688" s="45">
        <v>16695</v>
      </c>
      <c r="K1688" s="46">
        <v>1450.0184400000001</v>
      </c>
      <c r="L1688" s="45">
        <v>401</v>
      </c>
      <c r="M1688" s="27">
        <v>2639.0087016482562</v>
      </c>
      <c r="N1688" s="27">
        <v>30468.7</v>
      </c>
      <c r="O1688" s="27">
        <v>62827.83</v>
      </c>
      <c r="P1688" s="51">
        <f t="shared" si="26"/>
        <v>421159.35719999968</v>
      </c>
      <c r="Q1688" s="51">
        <f>ABS(Table_7[[#This Row],[列1]]-Table_7[[#This Row],[Listing Price (USD)]])/Table_7[[#This Row],[Listing Price (USD)]]</f>
        <v>0.22779587568000734</v>
      </c>
      <c r="R1688" s="51">
        <f>(Table_7[[#This Row],[列2]]+Q2655)/2</f>
        <v>0.11389793784000367</v>
      </c>
      <c r="S1688" s="71"/>
    </row>
    <row r="1689" spans="1:19" hidden="1" x14ac:dyDescent="0.45">
      <c r="A1689" s="1" t="s">
        <v>59</v>
      </c>
      <c r="B1689" s="2" t="s">
        <v>105</v>
      </c>
      <c r="C1689" s="19">
        <v>55</v>
      </c>
      <c r="D1689" s="3" t="s">
        <v>460</v>
      </c>
      <c r="E1689" s="2" t="s">
        <v>25</v>
      </c>
      <c r="F1689" s="55">
        <v>352262</v>
      </c>
      <c r="G1689" s="15">
        <v>2013</v>
      </c>
      <c r="H1689" s="46">
        <v>16.236000000000001</v>
      </c>
      <c r="I1689" s="45">
        <v>7.2487999999999992</v>
      </c>
      <c r="J1689" s="45">
        <v>16695</v>
      </c>
      <c r="K1689" s="46">
        <v>1450.0184400000001</v>
      </c>
      <c r="L1689" s="45">
        <v>401</v>
      </c>
      <c r="M1689" s="27">
        <v>188.92599593680674</v>
      </c>
      <c r="N1689" s="27">
        <v>16779.7</v>
      </c>
      <c r="O1689" s="27">
        <v>1073.48</v>
      </c>
      <c r="P1689" s="51">
        <f t="shared" si="26"/>
        <v>369857.16719999834</v>
      </c>
      <c r="Q1689" s="51">
        <f>ABS(Table_7[[#This Row],[列1]]-Table_7[[#This Row],[Listing Price (USD)]])/Table_7[[#This Row],[Listing Price (USD)]]</f>
        <v>4.9949092436874648E-2</v>
      </c>
      <c r="R1689" s="51">
        <f>(Table_7[[#This Row],[列2]]+Q2656)/2</f>
        <v>2.4974546218437324E-2</v>
      </c>
      <c r="S1689" s="71"/>
    </row>
    <row r="1690" spans="1:19" hidden="1" x14ac:dyDescent="0.45">
      <c r="A1690" s="1" t="s">
        <v>59</v>
      </c>
      <c r="B1690" s="2" t="s">
        <v>105</v>
      </c>
      <c r="C1690" s="19">
        <v>55</v>
      </c>
      <c r="D1690" s="3" t="s">
        <v>460</v>
      </c>
      <c r="E1690" s="2" t="s">
        <v>25</v>
      </c>
      <c r="F1690" s="55">
        <v>504099</v>
      </c>
      <c r="G1690" s="15">
        <v>2016</v>
      </c>
      <c r="H1690" s="46">
        <v>16.236000000000001</v>
      </c>
      <c r="I1690" s="45">
        <v>7.2487999999999992</v>
      </c>
      <c r="J1690" s="45">
        <v>16695</v>
      </c>
      <c r="K1690" s="46">
        <v>1450.0184400000001</v>
      </c>
      <c r="L1690" s="45">
        <v>401</v>
      </c>
      <c r="M1690" s="27">
        <v>188.92599593680674</v>
      </c>
      <c r="N1690" s="27">
        <v>16779.7</v>
      </c>
      <c r="O1690" s="27">
        <v>1073.48</v>
      </c>
      <c r="P1690" s="51">
        <f t="shared" si="26"/>
        <v>408700.27619999944</v>
      </c>
      <c r="Q1690" s="51">
        <f>ABS(Table_7[[#This Row],[列1]]-Table_7[[#This Row],[Listing Price (USD)]])/Table_7[[#This Row],[Listing Price (USD)]]</f>
        <v>0.18924600881969725</v>
      </c>
      <c r="R1690" s="51">
        <f>(Table_7[[#This Row],[列2]]+Q2657)/2</f>
        <v>9.4623004409848624E-2</v>
      </c>
      <c r="S1690" s="71"/>
    </row>
    <row r="1691" spans="1:19" hidden="1" x14ac:dyDescent="0.45">
      <c r="A1691" s="1" t="s">
        <v>59</v>
      </c>
      <c r="B1691" s="2" t="s">
        <v>105</v>
      </c>
      <c r="C1691" s="19">
        <v>55</v>
      </c>
      <c r="D1691" s="3" t="s">
        <v>460</v>
      </c>
      <c r="E1691" s="2" t="s">
        <v>35</v>
      </c>
      <c r="F1691" s="55">
        <v>467658</v>
      </c>
      <c r="G1691" s="15">
        <v>2015</v>
      </c>
      <c r="H1691" s="46">
        <v>16.236000000000001</v>
      </c>
      <c r="I1691" s="45">
        <v>7.2487999999999992</v>
      </c>
      <c r="J1691" s="45">
        <v>16695</v>
      </c>
      <c r="K1691" s="46">
        <v>1450.0184400000001</v>
      </c>
      <c r="L1691" s="45">
        <v>401</v>
      </c>
      <c r="M1691" s="27">
        <v>1896.7553015181375</v>
      </c>
      <c r="N1691" s="27">
        <v>24592.6</v>
      </c>
      <c r="O1691" s="27">
        <v>42421.33</v>
      </c>
      <c r="P1691" s="51">
        <f t="shared" si="26"/>
        <v>410253.31559999957</v>
      </c>
      <c r="Q1691" s="51">
        <f>ABS(Table_7[[#This Row],[列1]]-Table_7[[#This Row],[Listing Price (USD)]])/Table_7[[#This Row],[Listing Price (USD)]]</f>
        <v>0.12274928345072775</v>
      </c>
      <c r="R1691" s="51">
        <f>(Table_7[[#This Row],[列2]]+Q2658)/2</f>
        <v>6.1374641725363874E-2</v>
      </c>
      <c r="S1691" s="71"/>
    </row>
    <row r="1692" spans="1:19" hidden="1" x14ac:dyDescent="0.45">
      <c r="A1692" s="1" t="s">
        <v>59</v>
      </c>
      <c r="B1692" s="2" t="s">
        <v>105</v>
      </c>
      <c r="C1692" s="19">
        <v>55</v>
      </c>
      <c r="D1692" s="3" t="s">
        <v>460</v>
      </c>
      <c r="E1692" s="2" t="s">
        <v>35</v>
      </c>
      <c r="F1692" s="55">
        <v>484664</v>
      </c>
      <c r="G1692" s="15">
        <v>2017</v>
      </c>
      <c r="H1692" s="46">
        <v>16.236000000000001</v>
      </c>
      <c r="I1692" s="45">
        <v>7.2487999999999992</v>
      </c>
      <c r="J1692" s="45">
        <v>16695</v>
      </c>
      <c r="K1692" s="46">
        <v>1450.0184400000001</v>
      </c>
      <c r="L1692" s="45">
        <v>401</v>
      </c>
      <c r="M1692" s="27">
        <v>1896.7553015181375</v>
      </c>
      <c r="N1692" s="27">
        <v>24592.6</v>
      </c>
      <c r="O1692" s="27">
        <v>42421.33</v>
      </c>
      <c r="P1692" s="51">
        <f t="shared" si="26"/>
        <v>436148.72159999906</v>
      </c>
      <c r="Q1692" s="51">
        <f>ABS(Table_7[[#This Row],[列1]]-Table_7[[#This Row],[Listing Price (USD)]])/Table_7[[#This Row],[Listing Price (USD)]]</f>
        <v>0.10010085007345489</v>
      </c>
      <c r="R1692" s="51">
        <f>(Table_7[[#This Row],[列2]]+Q2659)/2</f>
        <v>5.0050425036727443E-2</v>
      </c>
      <c r="S1692" s="71"/>
    </row>
    <row r="1693" spans="1:19" hidden="1" x14ac:dyDescent="0.45">
      <c r="A1693" s="1" t="s">
        <v>59</v>
      </c>
      <c r="B1693" s="2" t="s">
        <v>105</v>
      </c>
      <c r="C1693" s="19">
        <v>55</v>
      </c>
      <c r="D1693" s="3" t="s">
        <v>460</v>
      </c>
      <c r="E1693" s="2" t="s">
        <v>15</v>
      </c>
      <c r="F1693" s="55">
        <v>472517</v>
      </c>
      <c r="G1693" s="15">
        <v>2015</v>
      </c>
      <c r="H1693" s="46">
        <v>16.236000000000001</v>
      </c>
      <c r="I1693" s="45">
        <v>7.2487999999999992</v>
      </c>
      <c r="J1693" s="45">
        <v>16695</v>
      </c>
      <c r="K1693" s="46">
        <v>1450.0184400000001</v>
      </c>
      <c r="L1693" s="45">
        <v>401</v>
      </c>
      <c r="M1693" s="27">
        <v>1276.9626856482525</v>
      </c>
      <c r="N1693" s="27">
        <v>21333.9</v>
      </c>
      <c r="O1693" s="27">
        <v>4753.54</v>
      </c>
      <c r="P1693" s="51">
        <f t="shared" si="26"/>
        <v>404205.16840000002</v>
      </c>
      <c r="Q1693" s="51">
        <f>ABS(Table_7[[#This Row],[列1]]-Table_7[[#This Row],[Listing Price (USD)]])/Table_7[[#This Row],[Listing Price (USD)]]</f>
        <v>0.14457010350950331</v>
      </c>
      <c r="R1693" s="51">
        <f>(Table_7[[#This Row],[列2]]+Q2660)/2</f>
        <v>7.2285051754751653E-2</v>
      </c>
      <c r="S1693" s="71"/>
    </row>
    <row r="1694" spans="1:19" hidden="1" x14ac:dyDescent="0.45">
      <c r="A1694" s="1" t="s">
        <v>59</v>
      </c>
      <c r="B1694" s="2" t="s">
        <v>105</v>
      </c>
      <c r="C1694" s="19">
        <v>55</v>
      </c>
      <c r="D1694" s="3" t="s">
        <v>460</v>
      </c>
      <c r="E1694" s="2" t="s">
        <v>15</v>
      </c>
      <c r="F1694" s="55">
        <v>460370</v>
      </c>
      <c r="G1694" s="15">
        <v>2015</v>
      </c>
      <c r="H1694" s="46">
        <v>16.236000000000001</v>
      </c>
      <c r="I1694" s="45">
        <v>7.2487999999999992</v>
      </c>
      <c r="J1694" s="45">
        <v>16695</v>
      </c>
      <c r="K1694" s="46">
        <v>1450.0184400000001</v>
      </c>
      <c r="L1694" s="45">
        <v>401</v>
      </c>
      <c r="M1694" s="27">
        <v>1276.9626856482525</v>
      </c>
      <c r="N1694" s="27">
        <v>21333.9</v>
      </c>
      <c r="O1694" s="27">
        <v>4753.54</v>
      </c>
      <c r="P1694" s="51">
        <f t="shared" si="26"/>
        <v>404205.16840000002</v>
      </c>
      <c r="Q1694" s="51">
        <f>ABS(Table_7[[#This Row],[列1]]-Table_7[[#This Row],[Listing Price (USD)]])/Table_7[[#This Row],[Listing Price (USD)]]</f>
        <v>0.12199933010404669</v>
      </c>
      <c r="R1694" s="51">
        <f>(Table_7[[#This Row],[列2]]+Q2661)/2</f>
        <v>6.0999665052023345E-2</v>
      </c>
      <c r="S1694" s="71"/>
    </row>
    <row r="1695" spans="1:19" hidden="1" x14ac:dyDescent="0.45">
      <c r="A1695" s="1" t="s">
        <v>59</v>
      </c>
      <c r="B1695" s="2" t="s">
        <v>105</v>
      </c>
      <c r="C1695" s="19">
        <v>55</v>
      </c>
      <c r="D1695" s="3" t="s">
        <v>460</v>
      </c>
      <c r="E1695" s="2" t="s">
        <v>15</v>
      </c>
      <c r="F1695" s="55">
        <v>455511</v>
      </c>
      <c r="G1695" s="15">
        <v>2015</v>
      </c>
      <c r="H1695" s="46">
        <v>16.236000000000001</v>
      </c>
      <c r="I1695" s="45">
        <v>7.2487999999999992</v>
      </c>
      <c r="J1695" s="45">
        <v>16695</v>
      </c>
      <c r="K1695" s="46">
        <v>1450.0184400000001</v>
      </c>
      <c r="L1695" s="45">
        <v>401</v>
      </c>
      <c r="M1695" s="27">
        <v>1276.9626856482525</v>
      </c>
      <c r="N1695" s="27">
        <v>21333.9</v>
      </c>
      <c r="O1695" s="27">
        <v>4753.54</v>
      </c>
      <c r="P1695" s="51">
        <f t="shared" si="26"/>
        <v>404205.16840000002</v>
      </c>
      <c r="Q1695" s="51">
        <f>ABS(Table_7[[#This Row],[列1]]-Table_7[[#This Row],[Listing Price (USD)]])/Table_7[[#This Row],[Listing Price (USD)]]</f>
        <v>0.11263357328363086</v>
      </c>
      <c r="R1695" s="51">
        <f>(Table_7[[#This Row],[列2]]+Q2662)/2</f>
        <v>5.6316786641815428E-2</v>
      </c>
      <c r="S1695" s="71"/>
    </row>
    <row r="1696" spans="1:19" hidden="1" x14ac:dyDescent="0.45">
      <c r="A1696" s="1" t="s">
        <v>59</v>
      </c>
      <c r="B1696" s="2" t="s">
        <v>105</v>
      </c>
      <c r="C1696" s="19">
        <v>55</v>
      </c>
      <c r="D1696" s="3" t="s">
        <v>460</v>
      </c>
      <c r="E1696" s="2" t="s">
        <v>15</v>
      </c>
      <c r="F1696" s="55">
        <v>438332</v>
      </c>
      <c r="G1696" s="15">
        <v>2015</v>
      </c>
      <c r="H1696" s="46">
        <v>16.236000000000001</v>
      </c>
      <c r="I1696" s="45">
        <v>7.2487999999999992</v>
      </c>
      <c r="J1696" s="45">
        <v>16695</v>
      </c>
      <c r="K1696" s="46">
        <v>1450.0184400000001</v>
      </c>
      <c r="L1696" s="45">
        <v>401</v>
      </c>
      <c r="M1696" s="27">
        <v>1276.9626856482525</v>
      </c>
      <c r="N1696" s="27">
        <v>21333.9</v>
      </c>
      <c r="O1696" s="27">
        <v>4753.54</v>
      </c>
      <c r="P1696" s="51">
        <f t="shared" si="26"/>
        <v>404205.16840000002</v>
      </c>
      <c r="Q1696" s="51">
        <f>ABS(Table_7[[#This Row],[列1]]-Table_7[[#This Row],[Listing Price (USD)]])/Table_7[[#This Row],[Listing Price (USD)]]</f>
        <v>7.7856126406468107E-2</v>
      </c>
      <c r="R1696" s="51">
        <f>(Table_7[[#This Row],[列2]]+Q2663)/2</f>
        <v>3.8928063203234053E-2</v>
      </c>
      <c r="S1696" s="71"/>
    </row>
    <row r="1697" spans="1:19" hidden="1" x14ac:dyDescent="0.45">
      <c r="A1697" s="1" t="s">
        <v>59</v>
      </c>
      <c r="B1697" s="2" t="s">
        <v>105</v>
      </c>
      <c r="C1697" s="19">
        <v>55</v>
      </c>
      <c r="D1697" s="3" t="s">
        <v>460</v>
      </c>
      <c r="E1697" s="2" t="s">
        <v>76</v>
      </c>
      <c r="F1697" s="55">
        <v>479805</v>
      </c>
      <c r="G1697" s="15">
        <v>2016</v>
      </c>
      <c r="H1697" s="46">
        <v>16.236000000000001</v>
      </c>
      <c r="I1697" s="45">
        <v>7.2487999999999992</v>
      </c>
      <c r="J1697" s="45">
        <v>16695</v>
      </c>
      <c r="K1697" s="46">
        <v>1450.0184400000001</v>
      </c>
      <c r="L1697" s="45">
        <v>401</v>
      </c>
      <c r="M1697" s="27">
        <v>720.28936833319096</v>
      </c>
      <c r="N1697" s="27">
        <v>6140.9</v>
      </c>
      <c r="O1697" s="27">
        <v>2659.28</v>
      </c>
      <c r="P1697" s="51">
        <f t="shared" si="26"/>
        <v>388954.66340000107</v>
      </c>
      <c r="Q1697" s="51">
        <f>ABS(Table_7[[#This Row],[列1]]-Table_7[[#This Row],[Listing Price (USD)]])/Table_7[[#This Row],[Listing Price (USD)]]</f>
        <v>0.18934845739414749</v>
      </c>
      <c r="R1697" s="51">
        <f>(Table_7[[#This Row],[列2]]+Q2664)/2</f>
        <v>9.4674228697073745E-2</v>
      </c>
      <c r="S1697" s="71"/>
    </row>
    <row r="1698" spans="1:19" hidden="1" x14ac:dyDescent="0.45">
      <c r="A1698" s="1" t="s">
        <v>59</v>
      </c>
      <c r="B1698" s="2" t="s">
        <v>105</v>
      </c>
      <c r="C1698" s="19">
        <v>55</v>
      </c>
      <c r="D1698" s="3" t="s">
        <v>460</v>
      </c>
      <c r="E1698" s="2" t="s">
        <v>26</v>
      </c>
      <c r="F1698" s="55">
        <v>426342</v>
      </c>
      <c r="G1698" s="15">
        <v>2015</v>
      </c>
      <c r="H1698" s="46">
        <v>16.236000000000001</v>
      </c>
      <c r="I1698" s="45">
        <v>7.2487999999999992</v>
      </c>
      <c r="J1698" s="45">
        <v>16695</v>
      </c>
      <c r="K1698" s="46">
        <v>1450.0184400000001</v>
      </c>
      <c r="L1698" s="45">
        <v>401</v>
      </c>
      <c r="M1698" s="27">
        <v>2704.60916008815</v>
      </c>
      <c r="N1698" s="27">
        <v>33874.199999999997</v>
      </c>
      <c r="O1698" s="27">
        <v>12220.24236</v>
      </c>
      <c r="P1698" s="51">
        <f t="shared" si="26"/>
        <v>427479.96519999875</v>
      </c>
      <c r="Q1698" s="51">
        <f>ABS(Table_7[[#This Row],[列1]]-Table_7[[#This Row],[Listing Price (USD)]])/Table_7[[#This Row],[Listing Price (USD)]]</f>
        <v>2.6691369839207833E-3</v>
      </c>
      <c r="R1698" s="51">
        <f>(Table_7[[#This Row],[列2]]+Q2665)/2</f>
        <v>1.3345684919603916E-3</v>
      </c>
      <c r="S1698" s="71"/>
    </row>
    <row r="1699" spans="1:19" hidden="1" x14ac:dyDescent="0.45">
      <c r="A1699" s="1" t="s">
        <v>59</v>
      </c>
      <c r="B1699" s="3" t="s">
        <v>105</v>
      </c>
      <c r="C1699" s="19">
        <v>55</v>
      </c>
      <c r="D1699" s="3" t="s">
        <v>459</v>
      </c>
      <c r="E1699" s="2" t="s">
        <v>464</v>
      </c>
      <c r="F1699" s="55">
        <v>535000</v>
      </c>
      <c r="G1699" s="15">
        <v>2014</v>
      </c>
      <c r="H1699" s="46">
        <v>16.236000000000001</v>
      </c>
      <c r="I1699" s="45">
        <v>7.2487999999999992</v>
      </c>
      <c r="J1699" s="45">
        <v>16695</v>
      </c>
      <c r="K1699" s="46">
        <v>1450.0184400000001</v>
      </c>
      <c r="L1699" s="45">
        <v>401</v>
      </c>
      <c r="M1699" s="27">
        <v>3020.1734000000001</v>
      </c>
      <c r="N1699" s="27">
        <v>46802</v>
      </c>
      <c r="O1699" s="27">
        <v>122950</v>
      </c>
      <c r="P1699" s="51">
        <f t="shared" si="26"/>
        <v>438526.25899999886</v>
      </c>
      <c r="Q1699" s="51">
        <f>ABS(Table_7[[#This Row],[列1]]-Table_7[[#This Row],[Listing Price (USD)]])/Table_7[[#This Row],[Listing Price (USD)]]</f>
        <v>0.18032474953271241</v>
      </c>
      <c r="R1699" s="51">
        <f>(Table_7[[#This Row],[列2]]+Q2666)/2</f>
        <v>9.0162374766356204E-2</v>
      </c>
      <c r="S1699" s="71"/>
    </row>
    <row r="1700" spans="1:19" hidden="1" x14ac:dyDescent="0.45">
      <c r="A1700" s="1" t="s">
        <v>59</v>
      </c>
      <c r="B1700" s="3" t="s">
        <v>105</v>
      </c>
      <c r="C1700" s="19">
        <v>55</v>
      </c>
      <c r="D1700" s="3" t="s">
        <v>459</v>
      </c>
      <c r="E1700" s="2" t="s">
        <v>463</v>
      </c>
      <c r="F1700" s="55">
        <v>525000</v>
      </c>
      <c r="G1700" s="15">
        <v>2015</v>
      </c>
      <c r="H1700" s="46">
        <v>16.236000000000001</v>
      </c>
      <c r="I1700" s="45">
        <v>7.2487999999999992</v>
      </c>
      <c r="J1700" s="45">
        <v>16695</v>
      </c>
      <c r="K1700" s="46">
        <v>1450.0184400000001</v>
      </c>
      <c r="L1700" s="45">
        <v>401</v>
      </c>
      <c r="M1700" s="27">
        <v>2762.2330000000002</v>
      </c>
      <c r="N1700" s="27">
        <v>50018</v>
      </c>
      <c r="O1700" s="27">
        <v>8897.94</v>
      </c>
      <c r="P1700" s="51">
        <f t="shared" si="26"/>
        <v>457442.85799999832</v>
      </c>
      <c r="Q1700" s="51">
        <f>ABS(Table_7[[#This Row],[列1]]-Table_7[[#This Row],[Listing Price (USD)]])/Table_7[[#This Row],[Listing Price (USD)]]</f>
        <v>0.12868027047619368</v>
      </c>
      <c r="R1700" s="51">
        <f>(Table_7[[#This Row],[列2]]+Q2667)/2</f>
        <v>6.4340135238096841E-2</v>
      </c>
      <c r="S1700" s="71"/>
    </row>
    <row r="1701" spans="1:19" hidden="1" x14ac:dyDescent="0.45">
      <c r="A1701" s="1" t="s">
        <v>59</v>
      </c>
      <c r="B1701" s="3" t="s">
        <v>105</v>
      </c>
      <c r="C1701" s="19">
        <v>55</v>
      </c>
      <c r="D1701" s="3" t="s">
        <v>459</v>
      </c>
      <c r="E1701" s="2" t="s">
        <v>319</v>
      </c>
      <c r="F1701" s="55">
        <v>499000</v>
      </c>
      <c r="G1701" s="15">
        <v>2015</v>
      </c>
      <c r="H1701" s="46">
        <v>16.236000000000001</v>
      </c>
      <c r="I1701" s="45">
        <v>7.2487999999999992</v>
      </c>
      <c r="J1701" s="45">
        <v>16695</v>
      </c>
      <c r="K1701" s="46">
        <v>1450.0184400000001</v>
      </c>
      <c r="L1701" s="45">
        <v>401</v>
      </c>
      <c r="M1701" s="27">
        <v>1116.7267999999999</v>
      </c>
      <c r="N1701" s="27">
        <v>44269</v>
      </c>
      <c r="O1701" s="27">
        <v>61343.7</v>
      </c>
      <c r="P1701" s="51">
        <f t="shared" si="26"/>
        <v>446772.71399999707</v>
      </c>
      <c r="Q1701" s="51">
        <f>ABS(Table_7[[#This Row],[列1]]-Table_7[[#This Row],[Listing Price (USD)]])/Table_7[[#This Row],[Listing Price (USD)]]</f>
        <v>0.10466389979960508</v>
      </c>
      <c r="R1701" s="51">
        <f>(Table_7[[#This Row],[列2]]+Q2668)/2</f>
        <v>5.2331949899802541E-2</v>
      </c>
      <c r="S1701" s="71"/>
    </row>
    <row r="1702" spans="1:19" hidden="1" x14ac:dyDescent="0.45">
      <c r="A1702" s="1" t="s">
        <v>59</v>
      </c>
      <c r="B1702" s="2" t="s">
        <v>107</v>
      </c>
      <c r="C1702" s="19">
        <v>55</v>
      </c>
      <c r="D1702" s="3" t="s">
        <v>460</v>
      </c>
      <c r="E1702" s="2" t="s">
        <v>3</v>
      </c>
      <c r="F1702" s="55">
        <v>637716</v>
      </c>
      <c r="G1702" s="15">
        <v>2018</v>
      </c>
      <c r="H1702" s="46">
        <v>16.268799999999999</v>
      </c>
      <c r="I1702" s="45">
        <v>7.5439999999999987</v>
      </c>
      <c r="J1702" s="45">
        <v>16900</v>
      </c>
      <c r="K1702" s="46">
        <v>1291.6799999999998</v>
      </c>
      <c r="L1702" s="45">
        <v>400</v>
      </c>
      <c r="M1702" s="27">
        <v>2639.0087016482562</v>
      </c>
      <c r="N1702" s="27">
        <v>30468.7</v>
      </c>
      <c r="O1702" s="27">
        <v>62827.83</v>
      </c>
      <c r="P1702" s="51">
        <f t="shared" si="26"/>
        <v>464663.96120000182</v>
      </c>
      <c r="Q1702" s="51">
        <f>ABS(Table_7[[#This Row],[列1]]-Table_7[[#This Row],[Listing Price (USD)]])/Table_7[[#This Row],[Listing Price (USD)]]</f>
        <v>0.27136223459972492</v>
      </c>
      <c r="R1702" s="51">
        <f>(Table_7[[#This Row],[列2]]+Q2669)/2</f>
        <v>0.13568111729986246</v>
      </c>
      <c r="S1702" s="71"/>
    </row>
    <row r="1703" spans="1:19" hidden="1" x14ac:dyDescent="0.45">
      <c r="A1703" s="1" t="s">
        <v>59</v>
      </c>
      <c r="B1703" s="2" t="s">
        <v>107</v>
      </c>
      <c r="C1703" s="19">
        <v>55</v>
      </c>
      <c r="D1703" s="3" t="s">
        <v>460</v>
      </c>
      <c r="E1703" s="2" t="s">
        <v>3</v>
      </c>
      <c r="F1703" s="55">
        <v>759185</v>
      </c>
      <c r="G1703" s="15">
        <v>2019</v>
      </c>
      <c r="H1703" s="46">
        <v>16.268799999999999</v>
      </c>
      <c r="I1703" s="45">
        <v>7.5439999999999987</v>
      </c>
      <c r="J1703" s="45">
        <v>16900</v>
      </c>
      <c r="K1703" s="46">
        <v>1291.6799999999998</v>
      </c>
      <c r="L1703" s="45">
        <v>400</v>
      </c>
      <c r="M1703" s="27">
        <v>2639.0087016482562</v>
      </c>
      <c r="N1703" s="27">
        <v>30468.7</v>
      </c>
      <c r="O1703" s="27">
        <v>62827.83</v>
      </c>
      <c r="P1703" s="51">
        <f t="shared" si="26"/>
        <v>477611.66420000343</v>
      </c>
      <c r="Q1703" s="51">
        <f>ABS(Table_7[[#This Row],[列1]]-Table_7[[#This Row],[Listing Price (USD)]])/Table_7[[#This Row],[Listing Price (USD)]]</f>
        <v>0.37088896092519819</v>
      </c>
      <c r="R1703" s="51">
        <f>(Table_7[[#This Row],[列2]]+Q2670)/2</f>
        <v>0.18544448046259909</v>
      </c>
      <c r="S1703" s="71"/>
    </row>
    <row r="1704" spans="1:19" hidden="1" x14ac:dyDescent="0.45">
      <c r="A1704" s="1" t="s">
        <v>59</v>
      </c>
      <c r="B1704" s="2" t="s">
        <v>107</v>
      </c>
      <c r="C1704" s="19">
        <v>55</v>
      </c>
      <c r="D1704" s="3" t="s">
        <v>460</v>
      </c>
      <c r="E1704" s="2" t="s">
        <v>3</v>
      </c>
      <c r="F1704" s="55">
        <v>704524</v>
      </c>
      <c r="G1704" s="15">
        <v>2019</v>
      </c>
      <c r="H1704" s="46">
        <v>16.268799999999999</v>
      </c>
      <c r="I1704" s="45">
        <v>7.5439999999999987</v>
      </c>
      <c r="J1704" s="45">
        <v>16900</v>
      </c>
      <c r="K1704" s="46">
        <v>1291.6799999999998</v>
      </c>
      <c r="L1704" s="45">
        <v>400</v>
      </c>
      <c r="M1704" s="27">
        <v>2639.0087016482562</v>
      </c>
      <c r="N1704" s="27">
        <v>30468.7</v>
      </c>
      <c r="O1704" s="27">
        <v>62827.83</v>
      </c>
      <c r="P1704" s="51">
        <f t="shared" si="26"/>
        <v>477611.66420000343</v>
      </c>
      <c r="Q1704" s="51">
        <f>ABS(Table_7[[#This Row],[列1]]-Table_7[[#This Row],[Listing Price (USD)]])/Table_7[[#This Row],[Listing Price (USD)]]</f>
        <v>0.32207892960352885</v>
      </c>
      <c r="R1704" s="51">
        <f>(Table_7[[#This Row],[列2]]+Q2671)/2</f>
        <v>0.16103946480176443</v>
      </c>
      <c r="S1704" s="71"/>
    </row>
    <row r="1705" spans="1:19" hidden="1" x14ac:dyDescent="0.45">
      <c r="A1705" s="1" t="s">
        <v>59</v>
      </c>
      <c r="B1705" s="2" t="s">
        <v>69</v>
      </c>
      <c r="C1705" s="19">
        <v>43</v>
      </c>
      <c r="D1705" s="3" t="s">
        <v>460</v>
      </c>
      <c r="E1705" s="2" t="s">
        <v>3</v>
      </c>
      <c r="F1705" s="55">
        <v>127543</v>
      </c>
      <c r="G1705" s="15">
        <v>2007</v>
      </c>
      <c r="H1705" s="46">
        <v>12.792</v>
      </c>
      <c r="I1705" s="45">
        <v>6.8879999999999999</v>
      </c>
      <c r="J1705" s="45">
        <v>8845</v>
      </c>
      <c r="K1705" s="46">
        <v>910.09619999999995</v>
      </c>
      <c r="L1705" s="45">
        <v>200</v>
      </c>
      <c r="M1705" s="27">
        <v>2639.0087016482562</v>
      </c>
      <c r="N1705" s="27">
        <v>30468.7</v>
      </c>
      <c r="O1705" s="27">
        <v>62827.83</v>
      </c>
      <c r="P1705" s="51">
        <f t="shared" si="26"/>
        <v>139076.58319999947</v>
      </c>
      <c r="Q1705" s="51">
        <f>ABS(Table_7[[#This Row],[列1]]-Table_7[[#This Row],[Listing Price (USD)]])/Table_7[[#This Row],[Listing Price (USD)]]</f>
        <v>9.0428978462161538E-2</v>
      </c>
      <c r="R1705" s="51">
        <f>(Table_7[[#This Row],[列2]]+Q2672)/2</f>
        <v>4.5214489231080769E-2</v>
      </c>
      <c r="S1705" s="71"/>
    </row>
    <row r="1706" spans="1:19" hidden="1" x14ac:dyDescent="0.45">
      <c r="A1706" s="1" t="s">
        <v>59</v>
      </c>
      <c r="B1706" s="2" t="s">
        <v>69</v>
      </c>
      <c r="C1706" s="19">
        <v>43</v>
      </c>
      <c r="D1706" s="3" t="s">
        <v>460</v>
      </c>
      <c r="E1706" s="2" t="s">
        <v>25</v>
      </c>
      <c r="F1706" s="55">
        <v>103921</v>
      </c>
      <c r="G1706" s="15">
        <v>2005</v>
      </c>
      <c r="H1706" s="46">
        <v>12.792</v>
      </c>
      <c r="I1706" s="45">
        <v>6.8879999999999999</v>
      </c>
      <c r="J1706" s="45">
        <v>8845</v>
      </c>
      <c r="K1706" s="46">
        <v>910.09619999999995</v>
      </c>
      <c r="L1706" s="45">
        <v>200</v>
      </c>
      <c r="M1706" s="27">
        <v>188.92599593680674</v>
      </c>
      <c r="N1706" s="27">
        <v>16779.7</v>
      </c>
      <c r="O1706" s="27">
        <v>1073.48</v>
      </c>
      <c r="P1706" s="51">
        <f t="shared" si="26"/>
        <v>87774.393199998143</v>
      </c>
      <c r="Q1706" s="51">
        <f>ABS(Table_7[[#This Row],[列1]]-Table_7[[#This Row],[Listing Price (USD)]])/Table_7[[#This Row],[Listing Price (USD)]]</f>
        <v>0.15537385898905762</v>
      </c>
      <c r="R1706" s="51">
        <f>(Table_7[[#This Row],[列2]]+Q2673)/2</f>
        <v>7.7686929494528809E-2</v>
      </c>
      <c r="S1706" s="71"/>
    </row>
    <row r="1707" spans="1:19" hidden="1" x14ac:dyDescent="0.45">
      <c r="A1707" s="1" t="s">
        <v>59</v>
      </c>
      <c r="B1707" s="2" t="s">
        <v>69</v>
      </c>
      <c r="C1707" s="19">
        <v>43</v>
      </c>
      <c r="D1707" s="3" t="s">
        <v>460</v>
      </c>
      <c r="E1707" s="2" t="s">
        <v>25</v>
      </c>
      <c r="F1707" s="55">
        <v>85017</v>
      </c>
      <c r="G1707" s="15">
        <v>2006</v>
      </c>
      <c r="H1707" s="46">
        <v>12.792</v>
      </c>
      <c r="I1707" s="45">
        <v>6.8879999999999999</v>
      </c>
      <c r="J1707" s="45">
        <v>8845</v>
      </c>
      <c r="K1707" s="46">
        <v>910.09619999999995</v>
      </c>
      <c r="L1707" s="45">
        <v>200</v>
      </c>
      <c r="M1707" s="27">
        <v>188.92599593680674</v>
      </c>
      <c r="N1707" s="27">
        <v>16779.7</v>
      </c>
      <c r="O1707" s="27">
        <v>1073.48</v>
      </c>
      <c r="P1707" s="51">
        <f t="shared" si="26"/>
        <v>100722.09619999603</v>
      </c>
      <c r="Q1707" s="51">
        <f>ABS(Table_7[[#This Row],[列1]]-Table_7[[#This Row],[Listing Price (USD)]])/Table_7[[#This Row],[Listing Price (USD)]]</f>
        <v>0.18472889186863836</v>
      </c>
      <c r="R1707" s="51">
        <f>(Table_7[[#This Row],[列2]]+Q2674)/2</f>
        <v>9.2364445934319181E-2</v>
      </c>
      <c r="S1707" s="71"/>
    </row>
    <row r="1708" spans="1:19" hidden="1" x14ac:dyDescent="0.45">
      <c r="A1708" s="1" t="s">
        <v>59</v>
      </c>
      <c r="B1708" s="2" t="s">
        <v>69</v>
      </c>
      <c r="C1708" s="19">
        <v>43</v>
      </c>
      <c r="D1708" s="3" t="s">
        <v>460</v>
      </c>
      <c r="E1708" s="2" t="s">
        <v>35</v>
      </c>
      <c r="F1708" s="55">
        <v>91090</v>
      </c>
      <c r="G1708" s="15">
        <v>2005</v>
      </c>
      <c r="H1708" s="46">
        <v>12.792</v>
      </c>
      <c r="I1708" s="45">
        <v>6.8879999999999999</v>
      </c>
      <c r="J1708" s="45">
        <v>8845</v>
      </c>
      <c r="K1708" s="46">
        <v>910.09619999999995</v>
      </c>
      <c r="L1708" s="45">
        <v>200</v>
      </c>
      <c r="M1708" s="27">
        <v>1896.7553015181375</v>
      </c>
      <c r="N1708" s="27">
        <v>24592.6</v>
      </c>
      <c r="O1708" s="27">
        <v>42421.33</v>
      </c>
      <c r="P1708" s="51">
        <f t="shared" si="26"/>
        <v>102275.13559999988</v>
      </c>
      <c r="Q1708" s="51">
        <f>ABS(Table_7[[#This Row],[列1]]-Table_7[[#This Row],[Listing Price (USD)]])/Table_7[[#This Row],[Listing Price (USD)]]</f>
        <v>0.12279213525084946</v>
      </c>
      <c r="R1708" s="51">
        <f>(Table_7[[#This Row],[列2]]+Q2675)/2</f>
        <v>6.1396067625424731E-2</v>
      </c>
      <c r="S1708" s="71"/>
    </row>
    <row r="1709" spans="1:19" hidden="1" x14ac:dyDescent="0.45">
      <c r="A1709" s="1" t="s">
        <v>59</v>
      </c>
      <c r="B1709" s="2" t="s">
        <v>69</v>
      </c>
      <c r="C1709" s="19">
        <v>43</v>
      </c>
      <c r="D1709" s="3" t="s">
        <v>460</v>
      </c>
      <c r="E1709" s="2" t="s">
        <v>70</v>
      </c>
      <c r="F1709" s="55">
        <v>127526</v>
      </c>
      <c r="G1709" s="15">
        <v>2005</v>
      </c>
      <c r="H1709" s="46">
        <v>12.792</v>
      </c>
      <c r="I1709" s="45">
        <v>6.8879999999999999</v>
      </c>
      <c r="J1709" s="45">
        <v>8845</v>
      </c>
      <c r="K1709" s="46">
        <v>910.09619999999995</v>
      </c>
      <c r="L1709" s="45">
        <v>200</v>
      </c>
      <c r="M1709" s="27">
        <v>14.933066818960594</v>
      </c>
      <c r="N1709" s="27">
        <v>21999.8</v>
      </c>
      <c r="O1709" s="27">
        <v>149.72</v>
      </c>
      <c r="P1709" s="51">
        <f t="shared" si="26"/>
        <v>97462.898799999806</v>
      </c>
      <c r="Q1709" s="51">
        <f>ABS(Table_7[[#This Row],[列1]]-Table_7[[#This Row],[Listing Price (USD)]])/Table_7[[#This Row],[Listing Price (USD)]]</f>
        <v>0.23574095635399991</v>
      </c>
      <c r="R1709" s="51">
        <f>(Table_7[[#This Row],[列2]]+Q2676)/2</f>
        <v>0.11787047817699996</v>
      </c>
      <c r="S1709" s="71"/>
    </row>
    <row r="1710" spans="1:19" hidden="1" x14ac:dyDescent="0.45">
      <c r="A1710" s="1" t="s">
        <v>59</v>
      </c>
      <c r="B1710" s="2" t="s">
        <v>69</v>
      </c>
      <c r="C1710" s="19">
        <v>43</v>
      </c>
      <c r="D1710" s="3" t="s">
        <v>460</v>
      </c>
      <c r="E1710" s="2" t="s">
        <v>70</v>
      </c>
      <c r="F1710" s="55">
        <v>145764</v>
      </c>
      <c r="G1710" s="15">
        <v>2006</v>
      </c>
      <c r="H1710" s="46">
        <v>12.792</v>
      </c>
      <c r="I1710" s="45">
        <v>6.8879999999999999</v>
      </c>
      <c r="J1710" s="45">
        <v>8845</v>
      </c>
      <c r="K1710" s="46">
        <v>910.09619999999995</v>
      </c>
      <c r="L1710" s="45">
        <v>200</v>
      </c>
      <c r="M1710" s="27">
        <v>14.933066818960594</v>
      </c>
      <c r="N1710" s="27">
        <v>21999.8</v>
      </c>
      <c r="O1710" s="27">
        <v>149.72</v>
      </c>
      <c r="P1710" s="51">
        <f t="shared" si="26"/>
        <v>110410.60179999769</v>
      </c>
      <c r="Q1710" s="51">
        <f>ABS(Table_7[[#This Row],[列1]]-Table_7[[#This Row],[Listing Price (USD)]])/Table_7[[#This Row],[Listing Price (USD)]]</f>
        <v>0.24253861172856336</v>
      </c>
      <c r="R1710" s="51">
        <f>(Table_7[[#This Row],[列2]]+Q2677)/2</f>
        <v>0.12126930586428168</v>
      </c>
      <c r="S1710" s="71"/>
    </row>
    <row r="1711" spans="1:19" hidden="1" x14ac:dyDescent="0.45">
      <c r="A1711" s="1" t="s">
        <v>59</v>
      </c>
      <c r="B1711" s="2" t="s">
        <v>69</v>
      </c>
      <c r="C1711" s="19">
        <v>43</v>
      </c>
      <c r="D1711" s="3" t="s">
        <v>460</v>
      </c>
      <c r="E1711" s="2" t="s">
        <v>480</v>
      </c>
      <c r="F1711" s="55">
        <v>108108</v>
      </c>
      <c r="G1711" s="15">
        <v>2005</v>
      </c>
      <c r="H1711" s="46">
        <v>12.792</v>
      </c>
      <c r="I1711" s="45">
        <v>6.8879999999999999</v>
      </c>
      <c r="J1711" s="45">
        <v>8845</v>
      </c>
      <c r="K1711" s="46">
        <v>910.09619999999995</v>
      </c>
      <c r="L1711" s="45">
        <v>200</v>
      </c>
      <c r="M1711" s="27">
        <v>909.79346666148103</v>
      </c>
      <c r="N1711" s="27">
        <v>36186.300000000003</v>
      </c>
      <c r="O1711" s="27">
        <v>19565.62</v>
      </c>
      <c r="P1711" s="51">
        <f t="shared" si="26"/>
        <v>123793.04279999733</v>
      </c>
      <c r="Q1711" s="51">
        <f>ABS(Table_7[[#This Row],[列1]]-Table_7[[#This Row],[Listing Price (USD)]])/Table_7[[#This Row],[Listing Price (USD)]]</f>
        <v>0.1450867909867663</v>
      </c>
      <c r="R1711" s="51">
        <f>(Table_7[[#This Row],[列2]]+Q2678)/2</f>
        <v>7.254339549338315E-2</v>
      </c>
      <c r="S1711" s="71"/>
    </row>
    <row r="1712" spans="1:19" hidden="1" x14ac:dyDescent="0.45">
      <c r="A1712" s="1" t="s">
        <v>59</v>
      </c>
      <c r="B1712" s="2" t="s">
        <v>69</v>
      </c>
      <c r="C1712" s="19">
        <v>43</v>
      </c>
      <c r="D1712" s="3" t="s">
        <v>460</v>
      </c>
      <c r="E1712" s="2" t="s">
        <v>15</v>
      </c>
      <c r="F1712" s="55">
        <v>95961</v>
      </c>
      <c r="G1712" s="15">
        <v>2006</v>
      </c>
      <c r="H1712" s="46">
        <v>12.792</v>
      </c>
      <c r="I1712" s="45">
        <v>6.8879999999999999</v>
      </c>
      <c r="J1712" s="45">
        <v>8845</v>
      </c>
      <c r="K1712" s="46">
        <v>910.09619999999995</v>
      </c>
      <c r="L1712" s="45">
        <v>200</v>
      </c>
      <c r="M1712" s="27">
        <v>1276.9626856482525</v>
      </c>
      <c r="N1712" s="27">
        <v>21333.9</v>
      </c>
      <c r="O1712" s="27">
        <v>4753.54</v>
      </c>
      <c r="P1712" s="51">
        <f t="shared" si="26"/>
        <v>109174.69139999822</v>
      </c>
      <c r="Q1712" s="51">
        <f>ABS(Table_7[[#This Row],[列1]]-Table_7[[#This Row],[Listing Price (USD)]])/Table_7[[#This Row],[Listing Price (USD)]]</f>
        <v>0.13769855878948969</v>
      </c>
      <c r="R1712" s="51">
        <f>(Table_7[[#This Row],[列2]]+Q2679)/2</f>
        <v>6.8849279394744847E-2</v>
      </c>
      <c r="S1712" s="71"/>
    </row>
    <row r="1713" spans="1:19" hidden="1" x14ac:dyDescent="0.45">
      <c r="A1713" s="1" t="s">
        <v>59</v>
      </c>
      <c r="B1713" s="2" t="s">
        <v>87</v>
      </c>
      <c r="C1713" s="19">
        <v>47</v>
      </c>
      <c r="D1713" s="3" t="s">
        <v>460</v>
      </c>
      <c r="E1713" s="2" t="s">
        <v>46</v>
      </c>
      <c r="F1713" s="55">
        <v>144549</v>
      </c>
      <c r="G1713" s="15">
        <v>2005</v>
      </c>
      <c r="H1713" s="46">
        <v>14.136799999999997</v>
      </c>
      <c r="I1713" s="45">
        <v>6.8879999999999999</v>
      </c>
      <c r="J1713" s="45">
        <v>11010</v>
      </c>
      <c r="K1713" s="46">
        <v>1226.0196000000001</v>
      </c>
      <c r="L1713" s="45">
        <v>237</v>
      </c>
      <c r="M1713" s="27">
        <v>57.472012426685268</v>
      </c>
      <c r="N1713" s="27">
        <v>11544.2</v>
      </c>
      <c r="O1713" s="27">
        <v>7827.84</v>
      </c>
      <c r="P1713" s="51">
        <f t="shared" si="26"/>
        <v>127287.240200001</v>
      </c>
      <c r="Q1713" s="51">
        <f>ABS(Table_7[[#This Row],[列1]]-Table_7[[#This Row],[Listing Price (USD)]])/Table_7[[#This Row],[Listing Price (USD)]]</f>
        <v>0.11941805062642423</v>
      </c>
      <c r="R1713" s="51">
        <f>(Table_7[[#This Row],[列2]]+Q2680)/2</f>
        <v>5.9709025313212115E-2</v>
      </c>
      <c r="S1713" s="71"/>
    </row>
    <row r="1714" spans="1:19" hidden="1" x14ac:dyDescent="0.45">
      <c r="A1714" s="1" t="s">
        <v>59</v>
      </c>
      <c r="B1714" s="2" t="s">
        <v>87</v>
      </c>
      <c r="C1714" s="19">
        <v>47</v>
      </c>
      <c r="D1714" s="3" t="s">
        <v>460</v>
      </c>
      <c r="E1714" s="2" t="s">
        <v>70</v>
      </c>
      <c r="F1714" s="55">
        <v>133611</v>
      </c>
      <c r="G1714" s="15">
        <v>2005</v>
      </c>
      <c r="H1714" s="46">
        <v>14.136799999999997</v>
      </c>
      <c r="I1714" s="45">
        <v>6.8879999999999999</v>
      </c>
      <c r="J1714" s="45">
        <v>11010</v>
      </c>
      <c r="K1714" s="46">
        <v>1226.0196000000001</v>
      </c>
      <c r="L1714" s="45">
        <v>237</v>
      </c>
      <c r="M1714" s="27">
        <v>14.933066818960594</v>
      </c>
      <c r="N1714" s="27">
        <v>21999.8</v>
      </c>
      <c r="O1714" s="27">
        <v>149.72</v>
      </c>
      <c r="P1714" s="51">
        <f t="shared" si="26"/>
        <v>146692.83380000218</v>
      </c>
      <c r="Q1714" s="51">
        <f>ABS(Table_7[[#This Row],[列1]]-Table_7[[#This Row],[Listing Price (USD)]])/Table_7[[#This Row],[Listing Price (USD)]]</f>
        <v>9.7909856224428951E-2</v>
      </c>
      <c r="R1714" s="51">
        <f>(Table_7[[#This Row],[列2]]+Q2681)/2</f>
        <v>4.8954928112214476E-2</v>
      </c>
      <c r="S1714" s="71"/>
    </row>
    <row r="1715" spans="1:19" hidden="1" x14ac:dyDescent="0.45">
      <c r="A1715" s="1" t="s">
        <v>59</v>
      </c>
      <c r="B1715" s="2" t="s">
        <v>87</v>
      </c>
      <c r="C1715" s="19">
        <v>47</v>
      </c>
      <c r="D1715" s="3" t="s">
        <v>460</v>
      </c>
      <c r="E1715" s="2" t="s">
        <v>15</v>
      </c>
      <c r="F1715" s="55">
        <v>144586</v>
      </c>
      <c r="G1715" s="15">
        <v>2006</v>
      </c>
      <c r="H1715" s="46">
        <v>14.136799999999997</v>
      </c>
      <c r="I1715" s="45">
        <v>6.8879999999999999</v>
      </c>
      <c r="J1715" s="45">
        <v>11010</v>
      </c>
      <c r="K1715" s="46">
        <v>1226.0196000000001</v>
      </c>
      <c r="L1715" s="45">
        <v>237</v>
      </c>
      <c r="M1715" s="27">
        <v>1276.9626856482525</v>
      </c>
      <c r="N1715" s="27">
        <v>21333.9</v>
      </c>
      <c r="O1715" s="27">
        <v>4753.54</v>
      </c>
      <c r="P1715" s="51">
        <f t="shared" si="26"/>
        <v>158404.62640000059</v>
      </c>
      <c r="Q1715" s="51">
        <f>ABS(Table_7[[#This Row],[列1]]-Table_7[[#This Row],[Listing Price (USD)]])/Table_7[[#This Row],[Listing Price (USD)]]</f>
        <v>9.557375126222864E-2</v>
      </c>
      <c r="R1715" s="51">
        <f>(Table_7[[#This Row],[列2]]+Q2682)/2</f>
        <v>4.778687563111432E-2</v>
      </c>
      <c r="S1715" s="71"/>
    </row>
    <row r="1716" spans="1:19" hidden="1" x14ac:dyDescent="0.45">
      <c r="A1716" s="1" t="s">
        <v>59</v>
      </c>
      <c r="B1716" s="2" t="s">
        <v>87</v>
      </c>
      <c r="C1716" s="19">
        <v>47</v>
      </c>
      <c r="D1716" s="3" t="s">
        <v>460</v>
      </c>
      <c r="E1716" s="2" t="s">
        <v>15</v>
      </c>
      <c r="F1716" s="55">
        <v>144586</v>
      </c>
      <c r="G1716" s="15">
        <v>2006</v>
      </c>
      <c r="H1716" s="46">
        <v>14.136799999999997</v>
      </c>
      <c r="I1716" s="45">
        <v>6.8879999999999999</v>
      </c>
      <c r="J1716" s="45">
        <v>11010</v>
      </c>
      <c r="K1716" s="46">
        <v>1226.0196000000001</v>
      </c>
      <c r="L1716" s="45">
        <v>237</v>
      </c>
      <c r="M1716" s="27">
        <v>1276.9626856482525</v>
      </c>
      <c r="N1716" s="27">
        <v>21333.9</v>
      </c>
      <c r="O1716" s="27">
        <v>4753.54</v>
      </c>
      <c r="P1716" s="51">
        <f t="shared" si="26"/>
        <v>158404.62640000059</v>
      </c>
      <c r="Q1716" s="51">
        <f>ABS(Table_7[[#This Row],[列1]]-Table_7[[#This Row],[Listing Price (USD)]])/Table_7[[#This Row],[Listing Price (USD)]]</f>
        <v>9.557375126222864E-2</v>
      </c>
      <c r="R1716" s="51">
        <f>(Table_7[[#This Row],[列2]]+Q2683)/2</f>
        <v>4.778687563111432E-2</v>
      </c>
      <c r="S1716" s="71"/>
    </row>
    <row r="1717" spans="1:19" hidden="1" x14ac:dyDescent="0.45">
      <c r="A1717" s="1" t="s">
        <v>59</v>
      </c>
      <c r="B1717" s="2" t="s">
        <v>99</v>
      </c>
      <c r="C1717" s="19">
        <v>53</v>
      </c>
      <c r="D1717" s="3" t="s">
        <v>460</v>
      </c>
      <c r="E1717" s="2" t="s">
        <v>46</v>
      </c>
      <c r="F1717" s="55">
        <v>176131</v>
      </c>
      <c r="G1717" s="15">
        <v>2006</v>
      </c>
      <c r="H1717" s="46">
        <v>16.006399999999999</v>
      </c>
      <c r="I1717" s="45">
        <v>7.5439999999999987</v>
      </c>
      <c r="J1717" s="45">
        <v>15800</v>
      </c>
      <c r="K1717" s="46">
        <v>1603.836</v>
      </c>
      <c r="L1717" s="45">
        <v>415</v>
      </c>
      <c r="M1717" s="27">
        <v>57.472012426685268</v>
      </c>
      <c r="N1717" s="27">
        <v>11544.2</v>
      </c>
      <c r="O1717" s="27">
        <v>7827.84</v>
      </c>
      <c r="P1717" s="51">
        <f t="shared" si="26"/>
        <v>249154.75319999753</v>
      </c>
      <c r="Q1717" s="51">
        <f>ABS(Table_7[[#This Row],[列1]]-Table_7[[#This Row],[Listing Price (USD)]])/Table_7[[#This Row],[Listing Price (USD)]]</f>
        <v>0.41459909499178188</v>
      </c>
      <c r="R1717" s="51">
        <f>(Table_7[[#This Row],[列2]]+Q2684)/2</f>
        <v>0.20729954749589094</v>
      </c>
      <c r="S1717" s="71"/>
    </row>
    <row r="1718" spans="1:19" hidden="1" x14ac:dyDescent="0.45">
      <c r="A1718" s="1" t="s">
        <v>59</v>
      </c>
      <c r="B1718" s="2" t="s">
        <v>99</v>
      </c>
      <c r="C1718" s="19">
        <v>53</v>
      </c>
      <c r="D1718" s="3" t="s">
        <v>460</v>
      </c>
      <c r="E1718" s="2" t="s">
        <v>3</v>
      </c>
      <c r="F1718" s="55">
        <v>191922</v>
      </c>
      <c r="G1718" s="15">
        <v>2007</v>
      </c>
      <c r="H1718" s="46">
        <v>16.006399999999999</v>
      </c>
      <c r="I1718" s="45">
        <v>7.5439999999999987</v>
      </c>
      <c r="J1718" s="45">
        <v>15800</v>
      </c>
      <c r="K1718" s="46">
        <v>1603.836</v>
      </c>
      <c r="L1718" s="45">
        <v>415</v>
      </c>
      <c r="M1718" s="27">
        <v>2639.0087016482562</v>
      </c>
      <c r="N1718" s="27">
        <v>30468.7</v>
      </c>
      <c r="O1718" s="27">
        <v>62827.83</v>
      </c>
      <c r="P1718" s="51">
        <f t="shared" si="26"/>
        <v>297226.32820000051</v>
      </c>
      <c r="Q1718" s="51">
        <f>ABS(Table_7[[#This Row],[列1]]-Table_7[[#This Row],[Listing Price (USD)]])/Table_7[[#This Row],[Listing Price (USD)]]</f>
        <v>0.54868294515480509</v>
      </c>
      <c r="R1718" s="51">
        <f>(Table_7[[#This Row],[列2]]+Q2685)/2</f>
        <v>0.27434147257740255</v>
      </c>
      <c r="S1718" s="71"/>
    </row>
    <row r="1719" spans="1:19" hidden="1" x14ac:dyDescent="0.45">
      <c r="A1719" s="1" t="s">
        <v>59</v>
      </c>
      <c r="B1719" s="2" t="s">
        <v>99</v>
      </c>
      <c r="C1719" s="19">
        <v>53</v>
      </c>
      <c r="D1719" s="3" t="s">
        <v>460</v>
      </c>
      <c r="E1719" s="2" t="s">
        <v>25</v>
      </c>
      <c r="F1719" s="55">
        <v>230792</v>
      </c>
      <c r="G1719" s="15">
        <v>2006</v>
      </c>
      <c r="H1719" s="46">
        <v>16.006399999999999</v>
      </c>
      <c r="I1719" s="45">
        <v>7.5439999999999987</v>
      </c>
      <c r="J1719" s="45">
        <v>15800</v>
      </c>
      <c r="K1719" s="46">
        <v>1603.836</v>
      </c>
      <c r="L1719" s="45">
        <v>415</v>
      </c>
      <c r="M1719" s="27">
        <v>188.92599593680674</v>
      </c>
      <c r="N1719" s="27">
        <v>16779.7</v>
      </c>
      <c r="O1719" s="27">
        <v>1073.48</v>
      </c>
      <c r="P1719" s="51">
        <f t="shared" si="26"/>
        <v>258871.84119999706</v>
      </c>
      <c r="Q1719" s="51">
        <f>ABS(Table_7[[#This Row],[列1]]-Table_7[[#This Row],[Listing Price (USD)]])/Table_7[[#This Row],[Listing Price (USD)]]</f>
        <v>0.12166730735899449</v>
      </c>
      <c r="R1719" s="51">
        <f>(Table_7[[#This Row],[列2]]+Q2686)/2</f>
        <v>6.0833653679497245E-2</v>
      </c>
      <c r="S1719" s="71"/>
    </row>
    <row r="1720" spans="1:19" hidden="1" x14ac:dyDescent="0.45">
      <c r="A1720" s="1" t="s">
        <v>59</v>
      </c>
      <c r="B1720" s="2" t="s">
        <v>99</v>
      </c>
      <c r="C1720" s="19">
        <v>53</v>
      </c>
      <c r="D1720" s="3" t="s">
        <v>460</v>
      </c>
      <c r="E1720" s="2" t="s">
        <v>25</v>
      </c>
      <c r="F1720" s="55">
        <v>218645</v>
      </c>
      <c r="G1720" s="15">
        <v>2007</v>
      </c>
      <c r="H1720" s="46">
        <v>16.006399999999999</v>
      </c>
      <c r="I1720" s="45">
        <v>7.5439999999999987</v>
      </c>
      <c r="J1720" s="45">
        <v>15800</v>
      </c>
      <c r="K1720" s="46">
        <v>1603.836</v>
      </c>
      <c r="L1720" s="45">
        <v>415</v>
      </c>
      <c r="M1720" s="27">
        <v>188.92599593680674</v>
      </c>
      <c r="N1720" s="27">
        <v>16779.7</v>
      </c>
      <c r="O1720" s="27">
        <v>1073.48</v>
      </c>
      <c r="P1720" s="51">
        <f t="shared" si="26"/>
        <v>271819.54419999867</v>
      </c>
      <c r="Q1720" s="51">
        <f>ABS(Table_7[[#This Row],[列1]]-Table_7[[#This Row],[Listing Price (USD)]])/Table_7[[#This Row],[Listing Price (USD)]]</f>
        <v>0.24320036680463156</v>
      </c>
      <c r="R1720" s="51">
        <f>(Table_7[[#This Row],[列2]]+Q2687)/2</f>
        <v>0.12160018340231578</v>
      </c>
      <c r="S1720" s="71"/>
    </row>
    <row r="1721" spans="1:19" hidden="1" x14ac:dyDescent="0.45">
      <c r="A1721" s="1" t="s">
        <v>59</v>
      </c>
      <c r="B1721" s="2" t="s">
        <v>99</v>
      </c>
      <c r="C1721" s="19">
        <v>53</v>
      </c>
      <c r="D1721" s="3" t="s">
        <v>460</v>
      </c>
      <c r="E1721" s="2" t="s">
        <v>15</v>
      </c>
      <c r="F1721" s="55">
        <v>224719</v>
      </c>
      <c r="G1721" s="15">
        <v>2005</v>
      </c>
      <c r="H1721" s="46">
        <v>16.006399999999999</v>
      </c>
      <c r="I1721" s="45">
        <v>7.5439999999999987</v>
      </c>
      <c r="J1721" s="45">
        <v>15800</v>
      </c>
      <c r="K1721" s="46">
        <v>1603.836</v>
      </c>
      <c r="L1721" s="45">
        <v>415</v>
      </c>
      <c r="M1721" s="27">
        <v>1276.9626856482525</v>
      </c>
      <c r="N1721" s="27">
        <v>21333.9</v>
      </c>
      <c r="O1721" s="27">
        <v>4753.54</v>
      </c>
      <c r="P1721" s="51">
        <f t="shared" si="26"/>
        <v>254376.73340000137</v>
      </c>
      <c r="Q1721" s="51">
        <f>ABS(Table_7[[#This Row],[列1]]-Table_7[[#This Row],[Listing Price (USD)]])/Table_7[[#This Row],[Listing Price (USD)]]</f>
        <v>0.13197697301964392</v>
      </c>
      <c r="R1721" s="51">
        <f>(Table_7[[#This Row],[列2]]+Q2688)/2</f>
        <v>6.5988486509821961E-2</v>
      </c>
      <c r="S1721" s="71"/>
    </row>
    <row r="1722" spans="1:19" hidden="1" x14ac:dyDescent="0.45">
      <c r="A1722" s="1" t="s">
        <v>59</v>
      </c>
      <c r="B1722" s="2" t="s">
        <v>99</v>
      </c>
      <c r="C1722" s="19">
        <v>53</v>
      </c>
      <c r="D1722" s="3" t="s">
        <v>460</v>
      </c>
      <c r="E1722" s="2" t="s">
        <v>15</v>
      </c>
      <c r="F1722" s="55">
        <v>223504</v>
      </c>
      <c r="G1722" s="15">
        <v>2005</v>
      </c>
      <c r="H1722" s="46">
        <v>16.006399999999999</v>
      </c>
      <c r="I1722" s="45">
        <v>7.5439999999999987</v>
      </c>
      <c r="J1722" s="45">
        <v>15800</v>
      </c>
      <c r="K1722" s="46">
        <v>1603.836</v>
      </c>
      <c r="L1722" s="45">
        <v>415</v>
      </c>
      <c r="M1722" s="27">
        <v>1276.9626856482525</v>
      </c>
      <c r="N1722" s="27">
        <v>21333.9</v>
      </c>
      <c r="O1722" s="27">
        <v>4753.54</v>
      </c>
      <c r="P1722" s="51">
        <f t="shared" si="26"/>
        <v>254376.73340000137</v>
      </c>
      <c r="Q1722" s="51">
        <f>ABS(Table_7[[#This Row],[列1]]-Table_7[[#This Row],[Listing Price (USD)]])/Table_7[[#This Row],[Listing Price (USD)]]</f>
        <v>0.13813056321140277</v>
      </c>
      <c r="R1722" s="51">
        <f>(Table_7[[#This Row],[列2]]+Q2689)/2</f>
        <v>6.9065281605701384E-2</v>
      </c>
      <c r="S1722" s="71"/>
    </row>
    <row r="1723" spans="1:19" hidden="1" x14ac:dyDescent="0.45">
      <c r="A1723" s="1" t="s">
        <v>59</v>
      </c>
      <c r="B1723" s="2" t="s">
        <v>99</v>
      </c>
      <c r="C1723" s="19">
        <v>53</v>
      </c>
      <c r="D1723" s="3" t="s">
        <v>460</v>
      </c>
      <c r="E1723" s="2" t="s">
        <v>26</v>
      </c>
      <c r="F1723" s="55">
        <v>206509</v>
      </c>
      <c r="G1723" s="15">
        <v>2008</v>
      </c>
      <c r="H1723" s="46">
        <v>16.006399999999999</v>
      </c>
      <c r="I1723" s="45">
        <v>7.5439999999999987</v>
      </c>
      <c r="J1723" s="45">
        <v>15800</v>
      </c>
      <c r="K1723" s="46">
        <v>1603.836</v>
      </c>
      <c r="L1723" s="45">
        <v>415</v>
      </c>
      <c r="M1723" s="27">
        <v>2704.60916008815</v>
      </c>
      <c r="N1723" s="27">
        <v>33874.199999999997</v>
      </c>
      <c r="O1723" s="27">
        <v>12220.24236</v>
      </c>
      <c r="P1723" s="51">
        <f t="shared" si="26"/>
        <v>316494.63919999747</v>
      </c>
      <c r="Q1723" s="51">
        <f>ABS(Table_7[[#This Row],[列1]]-Table_7[[#This Row],[Listing Price (USD)]])/Table_7[[#This Row],[Listing Price (USD)]]</f>
        <v>0.53259489513772995</v>
      </c>
      <c r="R1723" s="51">
        <f>(Table_7[[#This Row],[列2]]+Q2690)/2</f>
        <v>0.26629744756886498</v>
      </c>
      <c r="S1723" s="71"/>
    </row>
    <row r="1724" spans="1:19" hidden="1" x14ac:dyDescent="0.45">
      <c r="A1724" s="1" t="s">
        <v>273</v>
      </c>
      <c r="B1724" s="2" t="s">
        <v>274</v>
      </c>
      <c r="C1724" s="19">
        <v>44</v>
      </c>
      <c r="D1724" s="3" t="s">
        <v>460</v>
      </c>
      <c r="E1724" s="2" t="s">
        <v>35</v>
      </c>
      <c r="F1724" s="55">
        <v>400850</v>
      </c>
      <c r="G1724" s="15">
        <v>2010</v>
      </c>
      <c r="H1724" s="44">
        <v>13.71</v>
      </c>
      <c r="I1724" s="44">
        <v>8.5299999999999994</v>
      </c>
      <c r="J1724" s="44">
        <v>9800</v>
      </c>
      <c r="K1724" s="44">
        <v>1279</v>
      </c>
      <c r="L1724" s="44">
        <v>261</v>
      </c>
      <c r="M1724" s="27">
        <v>1896.75530151814</v>
      </c>
      <c r="N1724" s="27">
        <v>24592.6</v>
      </c>
      <c r="O1724" s="27">
        <v>42421.33</v>
      </c>
      <c r="P1724" s="51">
        <f t="shared" si="26"/>
        <v>188729.39559999778</v>
      </c>
      <c r="Q1724" s="51">
        <f>ABS(Table_7[[#This Row],[列1]]-Table_7[[#This Row],[Listing Price (USD)]])/Table_7[[#This Row],[Listing Price (USD)]]</f>
        <v>0.52917700985406568</v>
      </c>
      <c r="R1724" s="51">
        <f>(Table_7[[#This Row],[列2]]+Q2691)/2</f>
        <v>0.26458850492703284</v>
      </c>
      <c r="S1724" s="71"/>
    </row>
    <row r="1725" spans="1:19" hidden="1" x14ac:dyDescent="0.45">
      <c r="A1725" s="1" t="s">
        <v>286</v>
      </c>
      <c r="B1725" s="2" t="s">
        <v>287</v>
      </c>
      <c r="C1725" s="19">
        <v>39</v>
      </c>
      <c r="D1725" s="3" t="s">
        <v>460</v>
      </c>
      <c r="E1725" s="2" t="s">
        <v>3</v>
      </c>
      <c r="F1725" s="55">
        <v>241725</v>
      </c>
      <c r="G1725" s="15">
        <v>2013</v>
      </c>
      <c r="H1725" s="44">
        <v>13.71</v>
      </c>
      <c r="I1725" s="44">
        <v>7.05</v>
      </c>
      <c r="J1725" s="44">
        <v>5600</v>
      </c>
      <c r="K1725" s="44">
        <v>903</v>
      </c>
      <c r="L1725" s="44">
        <v>110</v>
      </c>
      <c r="M1725" s="27">
        <v>2639.0087016482562</v>
      </c>
      <c r="N1725" s="27">
        <v>30468.7</v>
      </c>
      <c r="O1725" s="27">
        <v>62827.83</v>
      </c>
      <c r="P1725" s="51">
        <f t="shared" si="26"/>
        <v>142974.74619999825</v>
      </c>
      <c r="Q1725" s="51">
        <f>ABS(Table_7[[#This Row],[列1]]-Table_7[[#This Row],[Listing Price (USD)]])/Table_7[[#This Row],[Listing Price (USD)]]</f>
        <v>0.40852313083049646</v>
      </c>
      <c r="R1725" s="51">
        <f>(Table_7[[#This Row],[列2]]+Q2692)/2</f>
        <v>0.20426156541524823</v>
      </c>
      <c r="S1725" s="71"/>
    </row>
    <row r="1726" spans="1:19" hidden="1" x14ac:dyDescent="0.45">
      <c r="A1726" s="1" t="s">
        <v>10</v>
      </c>
      <c r="B1726" s="2" t="s">
        <v>11</v>
      </c>
      <c r="C1726" s="19">
        <v>41</v>
      </c>
      <c r="D1726" s="3" t="s">
        <v>460</v>
      </c>
      <c r="E1726" s="2" t="s">
        <v>3</v>
      </c>
      <c r="F1726" s="55">
        <v>267233</v>
      </c>
      <c r="G1726" s="15">
        <v>2005</v>
      </c>
      <c r="H1726" s="45">
        <v>13.48</v>
      </c>
      <c r="I1726" s="45">
        <v>6.89</v>
      </c>
      <c r="J1726" s="45">
        <v>10000</v>
      </c>
      <c r="K1726" s="45">
        <v>894.5</v>
      </c>
      <c r="L1726" s="45">
        <v>250</v>
      </c>
      <c r="M1726" s="27">
        <v>2639.0087016482562</v>
      </c>
      <c r="N1726" s="27">
        <v>30468.7</v>
      </c>
      <c r="O1726" s="27">
        <v>62827.83</v>
      </c>
      <c r="P1726" s="51">
        <f t="shared" si="26"/>
        <v>139444.72220000176</v>
      </c>
      <c r="Q1726" s="51">
        <f>ABS(Table_7[[#This Row],[列1]]-Table_7[[#This Row],[Listing Price (USD)]])/Table_7[[#This Row],[Listing Price (USD)]]</f>
        <v>0.47819048470809455</v>
      </c>
      <c r="R1726" s="51">
        <f>(Table_7[[#This Row],[列2]]+Q1727+Q1728)/3</f>
        <v>0.32321039339868712</v>
      </c>
      <c r="S1726" s="71"/>
    </row>
    <row r="1727" spans="1:19" hidden="1" x14ac:dyDescent="0.45">
      <c r="A1727" s="1" t="s">
        <v>10</v>
      </c>
      <c r="B1727" s="2" t="s">
        <v>11</v>
      </c>
      <c r="C1727" s="19">
        <v>41</v>
      </c>
      <c r="D1727" s="3" t="s">
        <v>460</v>
      </c>
      <c r="E1727" s="2" t="s">
        <v>3</v>
      </c>
      <c r="F1727" s="55">
        <v>412941</v>
      </c>
      <c r="G1727" s="15">
        <v>2017</v>
      </c>
      <c r="H1727" s="45">
        <v>13.48</v>
      </c>
      <c r="I1727" s="45">
        <v>6.89</v>
      </c>
      <c r="J1727" s="45">
        <v>10000</v>
      </c>
      <c r="K1727" s="45">
        <v>894.5</v>
      </c>
      <c r="L1727" s="45">
        <v>250</v>
      </c>
      <c r="M1727" s="27">
        <v>2639.0087016482562</v>
      </c>
      <c r="N1727" s="27">
        <v>30468.7</v>
      </c>
      <c r="O1727" s="27">
        <v>62827.83</v>
      </c>
      <c r="P1727" s="51">
        <f t="shared" si="26"/>
        <v>294817.15819999872</v>
      </c>
      <c r="Q1727" s="51">
        <f>ABS(Table_7[[#This Row],[列1]]-Table_7[[#This Row],[Listing Price (USD)]])/Table_7[[#This Row],[Listing Price (USD)]]</f>
        <v>0.28605500979559134</v>
      </c>
      <c r="R1727" s="51">
        <f>(Q1726+Table_7[[#This Row],[列2]]+Q1728)/3</f>
        <v>0.32321039339868712</v>
      </c>
      <c r="S1727" s="71"/>
    </row>
    <row r="1728" spans="1:19" hidden="1" x14ac:dyDescent="0.45">
      <c r="A1728" s="1" t="s">
        <v>10</v>
      </c>
      <c r="B1728" s="2" t="s">
        <v>11</v>
      </c>
      <c r="C1728" s="19">
        <v>41</v>
      </c>
      <c r="D1728" s="3" t="s">
        <v>460</v>
      </c>
      <c r="E1728" s="2" t="s">
        <v>35</v>
      </c>
      <c r="F1728" s="55">
        <v>194351</v>
      </c>
      <c r="G1728" s="15">
        <v>2007</v>
      </c>
      <c r="H1728" s="45">
        <v>13.48</v>
      </c>
      <c r="I1728" s="45">
        <v>6.89</v>
      </c>
      <c r="J1728" s="45">
        <v>10000</v>
      </c>
      <c r="K1728" s="45">
        <v>894.5</v>
      </c>
      <c r="L1728" s="45">
        <v>250</v>
      </c>
      <c r="M1728" s="27">
        <v>1896.7553015181375</v>
      </c>
      <c r="N1728" s="27">
        <v>24592.6</v>
      </c>
      <c r="O1728" s="27">
        <v>42421.33</v>
      </c>
      <c r="P1728" s="51">
        <f t="shared" si="26"/>
        <v>154434.08660000114</v>
      </c>
      <c r="Q1728" s="51">
        <f>ABS(Table_7[[#This Row],[列1]]-Table_7[[#This Row],[Listing Price (USD)]])/Table_7[[#This Row],[Listing Price (USD)]]</f>
        <v>0.20538568569237542</v>
      </c>
      <c r="R1728" s="51">
        <f>(Q1726+Q1727+Table_7[[#This Row],[列2]])/3</f>
        <v>0.32321039339868712</v>
      </c>
      <c r="S1728" s="71"/>
    </row>
    <row r="1729" spans="1:19" hidden="1" x14ac:dyDescent="0.45">
      <c r="A1729" s="1" t="s">
        <v>189</v>
      </c>
      <c r="B1729" s="3" t="s">
        <v>328</v>
      </c>
      <c r="C1729" s="19">
        <v>46</v>
      </c>
      <c r="D1729" s="3" t="s">
        <v>459</v>
      </c>
      <c r="E1729" s="2" t="s">
        <v>483</v>
      </c>
      <c r="F1729" s="55">
        <v>142500</v>
      </c>
      <c r="G1729" s="15">
        <v>2005</v>
      </c>
      <c r="H1729" s="45">
        <v>14</v>
      </c>
      <c r="I1729" s="45">
        <v>6.5</v>
      </c>
      <c r="J1729" s="45">
        <v>11875</v>
      </c>
      <c r="K1729" s="45">
        <v>1000</v>
      </c>
      <c r="L1729" s="45">
        <v>379</v>
      </c>
      <c r="M1729" s="27">
        <v>598.91589999999997</v>
      </c>
      <c r="N1729" s="27">
        <v>38979</v>
      </c>
      <c r="O1729" s="27">
        <v>20630.52</v>
      </c>
      <c r="P1729" s="51">
        <f t="shared" si="26"/>
        <v>197875.46400000079</v>
      </c>
      <c r="Q1729" s="51">
        <f>ABS(Table_7[[#This Row],[列1]]-Table_7[[#This Row],[Listing Price (USD)]])/Table_7[[#This Row],[Listing Price (USD)]]</f>
        <v>0.38859974736842662</v>
      </c>
      <c r="R1729" s="51">
        <f>(Table_7[[#This Row],[列2]]+Q2696)/2</f>
        <v>0.19429987368421331</v>
      </c>
      <c r="S1729" s="71"/>
    </row>
    <row r="1730" spans="1:19" hidden="1" x14ac:dyDescent="0.45">
      <c r="A1730" s="1" t="s">
        <v>286</v>
      </c>
      <c r="B1730" s="2" t="s">
        <v>289</v>
      </c>
      <c r="C1730" s="19">
        <v>41</v>
      </c>
      <c r="D1730" s="3" t="s">
        <v>460</v>
      </c>
      <c r="E1730" s="2" t="s">
        <v>76</v>
      </c>
      <c r="F1730" s="55">
        <v>168843</v>
      </c>
      <c r="G1730" s="15">
        <v>2005</v>
      </c>
      <c r="H1730" s="44">
        <v>13.25</v>
      </c>
      <c r="I1730" s="44">
        <v>6.56</v>
      </c>
      <c r="J1730" s="44">
        <v>10000</v>
      </c>
      <c r="K1730" s="44">
        <v>686</v>
      </c>
      <c r="L1730" s="44">
        <v>220</v>
      </c>
      <c r="M1730" s="27">
        <v>720.28936833319096</v>
      </c>
      <c r="N1730" s="27">
        <v>6140.9</v>
      </c>
      <c r="O1730" s="27">
        <v>2659.28</v>
      </c>
      <c r="P1730" s="51">
        <f t="shared" ref="P1730:P1793" si="27">J1730*22.739+12947.703*G1730+1.856*N1730-26169390+64750.3</f>
        <v>94292.325400001559</v>
      </c>
      <c r="Q1730" s="51">
        <f>ABS(Table_7[[#This Row],[列1]]-Table_7[[#This Row],[Listing Price (USD)]])/Table_7[[#This Row],[Listing Price (USD)]]</f>
        <v>0.44153843866786568</v>
      </c>
      <c r="R1730" s="51">
        <f>(Table_7[[#This Row],[列2]]+Q2697)/2</f>
        <v>0.22076921933393284</v>
      </c>
      <c r="S1730" s="71"/>
    </row>
    <row r="1731" spans="1:19" hidden="1" x14ac:dyDescent="0.45">
      <c r="A1731" s="1" t="s">
        <v>286</v>
      </c>
      <c r="B1731" s="2" t="s">
        <v>290</v>
      </c>
      <c r="C1731" s="19">
        <v>42</v>
      </c>
      <c r="D1731" s="3" t="s">
        <v>460</v>
      </c>
      <c r="E1731" s="2" t="s">
        <v>502</v>
      </c>
      <c r="F1731" s="55">
        <v>156696</v>
      </c>
      <c r="G1731" s="15">
        <v>2006</v>
      </c>
      <c r="H1731" s="44">
        <v>13.25</v>
      </c>
      <c r="I1731" s="44">
        <v>6.56</v>
      </c>
      <c r="J1731" s="44">
        <v>10000</v>
      </c>
      <c r="K1731" s="44">
        <v>690</v>
      </c>
      <c r="L1731" s="44">
        <v>220</v>
      </c>
      <c r="M1731" s="27">
        <v>425.85228192812104</v>
      </c>
      <c r="N1731" s="27">
        <v>30019.56</v>
      </c>
      <c r="O1731" s="27">
        <v>1758.95</v>
      </c>
      <c r="P1731" s="51">
        <f t="shared" si="27"/>
        <v>151558.82135999872</v>
      </c>
      <c r="Q1731" s="51">
        <f>ABS(Table_7[[#This Row],[列1]]-Table_7[[#This Row],[Listing Price (USD)]])/Table_7[[#This Row],[Listing Price (USD)]]</f>
        <v>3.2784363608524013E-2</v>
      </c>
      <c r="R1731" s="51">
        <f>(Table_7[[#This Row],[列2]]+Q2698)/2</f>
        <v>1.6392181804262006E-2</v>
      </c>
      <c r="S1731" s="71"/>
    </row>
    <row r="1732" spans="1:19" hidden="1" x14ac:dyDescent="0.45">
      <c r="A1732" s="1" t="s">
        <v>286</v>
      </c>
      <c r="B1732" s="2" t="s">
        <v>290</v>
      </c>
      <c r="C1732" s="19">
        <v>42</v>
      </c>
      <c r="D1732" s="3" t="s">
        <v>460</v>
      </c>
      <c r="E1732" s="2" t="s">
        <v>35</v>
      </c>
      <c r="F1732" s="55">
        <v>188278</v>
      </c>
      <c r="G1732" s="15">
        <v>2007</v>
      </c>
      <c r="H1732" s="44">
        <v>13.25</v>
      </c>
      <c r="I1732" s="44">
        <v>6.56</v>
      </c>
      <c r="J1732" s="44">
        <v>10000</v>
      </c>
      <c r="K1732" s="44">
        <v>690</v>
      </c>
      <c r="L1732" s="44">
        <v>220</v>
      </c>
      <c r="M1732" s="27">
        <v>1896.75530151814</v>
      </c>
      <c r="N1732" s="27">
        <v>24592.6</v>
      </c>
      <c r="O1732" s="27">
        <v>42421.33</v>
      </c>
      <c r="P1732" s="51">
        <f t="shared" si="27"/>
        <v>154434.08660000114</v>
      </c>
      <c r="Q1732" s="51">
        <f>ABS(Table_7[[#This Row],[列1]]-Table_7[[#This Row],[Listing Price (USD)]])/Table_7[[#This Row],[Listing Price (USD)]]</f>
        <v>0.17975500802004937</v>
      </c>
      <c r="R1732" s="51">
        <f>(Table_7[[#This Row],[列2]]+Q2699)/2</f>
        <v>8.9877504010024686E-2</v>
      </c>
      <c r="S1732" s="71"/>
    </row>
    <row r="1733" spans="1:19" hidden="1" x14ac:dyDescent="0.45">
      <c r="A1733" s="1" t="s">
        <v>286</v>
      </c>
      <c r="B1733" s="2" t="s">
        <v>290</v>
      </c>
      <c r="C1733" s="19">
        <v>42</v>
      </c>
      <c r="D1733" s="3" t="s">
        <v>460</v>
      </c>
      <c r="E1733" s="2" t="s">
        <v>15</v>
      </c>
      <c r="F1733" s="55">
        <v>193137</v>
      </c>
      <c r="G1733" s="15">
        <v>2006</v>
      </c>
      <c r="H1733" s="44">
        <v>13.25</v>
      </c>
      <c r="I1733" s="44">
        <v>6.56</v>
      </c>
      <c r="J1733" s="44">
        <v>10000</v>
      </c>
      <c r="K1733" s="44">
        <v>690</v>
      </c>
      <c r="L1733" s="44">
        <v>220</v>
      </c>
      <c r="M1733" s="27">
        <v>1276.9626856482525</v>
      </c>
      <c r="N1733" s="27">
        <v>21333.9</v>
      </c>
      <c r="O1733" s="27">
        <v>4753.54</v>
      </c>
      <c r="P1733" s="51">
        <f t="shared" si="27"/>
        <v>135438.23639999999</v>
      </c>
      <c r="Q1733" s="51">
        <f>ABS(Table_7[[#This Row],[列1]]-Table_7[[#This Row],[Listing Price (USD)]])/Table_7[[#This Row],[Listing Price (USD)]]</f>
        <v>0.29874526165364484</v>
      </c>
      <c r="R1733" s="51">
        <f>(Table_7[[#This Row],[列2]]+Q2700)/2</f>
        <v>0.14937263082682242</v>
      </c>
      <c r="S1733" s="71"/>
    </row>
    <row r="1734" spans="1:19" hidden="1" x14ac:dyDescent="0.45">
      <c r="A1734" s="1" t="s">
        <v>286</v>
      </c>
      <c r="B1734" s="2" t="s">
        <v>291</v>
      </c>
      <c r="C1734" s="19">
        <v>42</v>
      </c>
      <c r="D1734" s="3" t="s">
        <v>460</v>
      </c>
      <c r="E1734" s="2" t="s">
        <v>480</v>
      </c>
      <c r="F1734" s="55">
        <v>583078</v>
      </c>
      <c r="G1734" s="15">
        <v>2018</v>
      </c>
      <c r="H1734" s="45">
        <v>14.24</v>
      </c>
      <c r="I1734" s="45">
        <v>5.41</v>
      </c>
      <c r="J1734" s="45">
        <v>12043</v>
      </c>
      <c r="K1734" s="45">
        <v>972.95</v>
      </c>
      <c r="L1734" s="45">
        <v>416</v>
      </c>
      <c r="M1734" s="27">
        <v>909.79346666148103</v>
      </c>
      <c r="N1734" s="27">
        <v>36186.300000000003</v>
      </c>
      <c r="O1734" s="27">
        <v>19565.62</v>
      </c>
      <c r="P1734" s="51">
        <f t="shared" si="27"/>
        <v>364832.50379999651</v>
      </c>
      <c r="Q1734" s="51">
        <f>ABS(Table_7[[#This Row],[列1]]-Table_7[[#This Row],[Listing Price (USD)]])/Table_7[[#This Row],[Listing Price (USD)]]</f>
        <v>0.374298972350189</v>
      </c>
      <c r="R1734" s="51">
        <f>(Table_7[[#This Row],[列2]]+Q2701)/2</f>
        <v>0.1871494861750945</v>
      </c>
      <c r="S1734" s="71"/>
    </row>
    <row r="1735" spans="1:19" hidden="1" x14ac:dyDescent="0.45">
      <c r="A1735" s="1" t="s">
        <v>366</v>
      </c>
      <c r="B1735" s="3" t="s">
        <v>292</v>
      </c>
      <c r="C1735" s="19">
        <v>47</v>
      </c>
      <c r="D1735" s="3" t="s">
        <v>461</v>
      </c>
      <c r="E1735" s="2" t="s">
        <v>447</v>
      </c>
      <c r="F1735" s="55">
        <v>461753</v>
      </c>
      <c r="G1735" s="15">
        <v>2014</v>
      </c>
      <c r="H1735" s="44">
        <v>14.8</v>
      </c>
      <c r="I1735" s="44">
        <v>6.89</v>
      </c>
      <c r="J1735" s="44">
        <v>14000</v>
      </c>
      <c r="K1735" s="44">
        <v>1132</v>
      </c>
      <c r="L1735" s="44">
        <v>651</v>
      </c>
      <c r="M1735" s="27">
        <v>96.621481289487278</v>
      </c>
      <c r="N1735" s="27">
        <v>16666</v>
      </c>
      <c r="O1735" s="27">
        <v>521.5798800343282</v>
      </c>
      <c r="P1735" s="51">
        <f t="shared" si="27"/>
        <v>321312.238000001</v>
      </c>
      <c r="Q1735" s="51">
        <f>ABS(Table_7[[#This Row],[列1]]-Table_7[[#This Row],[Listing Price (USD)]])/Table_7[[#This Row],[Listing Price (USD)]]</f>
        <v>0.30414694003070691</v>
      </c>
      <c r="R1735" s="51">
        <f>(Table_7[[#This Row],[列2]]+Q2702)/2</f>
        <v>0.15207347001535346</v>
      </c>
      <c r="S1735" s="71"/>
    </row>
    <row r="1736" spans="1:19" hidden="1" x14ac:dyDescent="0.45">
      <c r="A1736" s="1" t="s">
        <v>286</v>
      </c>
      <c r="B1736" s="2" t="s">
        <v>292</v>
      </c>
      <c r="C1736" s="19">
        <v>47</v>
      </c>
      <c r="D1736" s="3" t="s">
        <v>460</v>
      </c>
      <c r="E1736" s="2" t="s">
        <v>25</v>
      </c>
      <c r="F1736" s="55">
        <v>279391</v>
      </c>
      <c r="G1736" s="15">
        <v>2006</v>
      </c>
      <c r="H1736" s="44">
        <v>14.8</v>
      </c>
      <c r="I1736" s="44">
        <v>6.89</v>
      </c>
      <c r="J1736" s="44">
        <v>14000</v>
      </c>
      <c r="K1736" s="44">
        <v>1132</v>
      </c>
      <c r="L1736" s="44">
        <v>651</v>
      </c>
      <c r="M1736" s="27">
        <v>188.92599593680674</v>
      </c>
      <c r="N1736" s="27">
        <v>16779.7</v>
      </c>
      <c r="O1736" s="27">
        <v>1073.48</v>
      </c>
      <c r="P1736" s="51">
        <f t="shared" si="27"/>
        <v>217941.6411999978</v>
      </c>
      <c r="Q1736" s="51">
        <f>ABS(Table_7[[#This Row],[列1]]-Table_7[[#This Row],[Listing Price (USD)]])/Table_7[[#This Row],[Listing Price (USD)]]</f>
        <v>0.21994036601036612</v>
      </c>
      <c r="R1736" s="51">
        <f>(Table_7[[#This Row],[列2]]+Q2703)/2</f>
        <v>0.10997018300518306</v>
      </c>
      <c r="S1736" s="71"/>
    </row>
    <row r="1737" spans="1:19" hidden="1" x14ac:dyDescent="0.45">
      <c r="A1737" s="1" t="s">
        <v>286</v>
      </c>
      <c r="B1737" s="2" t="s">
        <v>292</v>
      </c>
      <c r="C1737" s="19">
        <v>47</v>
      </c>
      <c r="D1737" s="3" t="s">
        <v>460</v>
      </c>
      <c r="E1737" s="2" t="s">
        <v>480</v>
      </c>
      <c r="F1737" s="55">
        <v>290324</v>
      </c>
      <c r="G1737" s="15">
        <v>2008</v>
      </c>
      <c r="H1737" s="44">
        <v>14.8</v>
      </c>
      <c r="I1737" s="44">
        <v>6.89</v>
      </c>
      <c r="J1737" s="44">
        <v>14000</v>
      </c>
      <c r="K1737" s="44">
        <v>1132</v>
      </c>
      <c r="L1737" s="44">
        <v>651</v>
      </c>
      <c r="M1737" s="27">
        <v>909.79346666148103</v>
      </c>
      <c r="N1737" s="27">
        <v>36186.300000000003</v>
      </c>
      <c r="O1737" s="27">
        <v>19565.62</v>
      </c>
      <c r="P1737" s="51">
        <f t="shared" si="27"/>
        <v>279855.69679999648</v>
      </c>
      <c r="Q1737" s="51">
        <f>ABS(Table_7[[#This Row],[列1]]-Table_7[[#This Row],[Listing Price (USD)]])/Table_7[[#This Row],[Listing Price (USD)]]</f>
        <v>3.6057312519817572E-2</v>
      </c>
      <c r="R1737" s="51">
        <f>(Table_7[[#This Row],[列2]]+Q2704)/2</f>
        <v>1.8028656259908786E-2</v>
      </c>
      <c r="S1737" s="71"/>
    </row>
    <row r="1738" spans="1:19" hidden="1" x14ac:dyDescent="0.45">
      <c r="A1738" s="1" t="s">
        <v>286</v>
      </c>
      <c r="B1738" s="2" t="s">
        <v>293</v>
      </c>
      <c r="C1738" s="19">
        <v>48</v>
      </c>
      <c r="D1738" s="3" t="s">
        <v>460</v>
      </c>
      <c r="E1738" s="2" t="s">
        <v>3</v>
      </c>
      <c r="F1738" s="55">
        <v>691190</v>
      </c>
      <c r="G1738" s="15">
        <v>2017</v>
      </c>
      <c r="H1738" s="44">
        <v>14.76</v>
      </c>
      <c r="I1738" s="44">
        <v>7.05</v>
      </c>
      <c r="J1738" s="44">
        <v>17000</v>
      </c>
      <c r="K1738" s="44">
        <v>1136</v>
      </c>
      <c r="L1738" s="44">
        <v>651</v>
      </c>
      <c r="M1738" s="27">
        <v>2639.0087016482562</v>
      </c>
      <c r="N1738" s="27">
        <v>30468.7</v>
      </c>
      <c r="O1738" s="27">
        <v>62827.83</v>
      </c>
      <c r="P1738" s="51">
        <f t="shared" si="27"/>
        <v>453990.15819999872</v>
      </c>
      <c r="Q1738" s="51">
        <f>ABS(Table_7[[#This Row],[列1]]-Table_7[[#This Row],[Listing Price (USD)]])/Table_7[[#This Row],[Listing Price (USD)]]</f>
        <v>0.34317603235000693</v>
      </c>
      <c r="R1738" s="51">
        <f>(Table_7[[#This Row],[列2]]+Q2705)/2</f>
        <v>0.17158801617500347</v>
      </c>
      <c r="S1738" s="71"/>
    </row>
    <row r="1739" spans="1:19" hidden="1" x14ac:dyDescent="0.45">
      <c r="A1739" s="1" t="s">
        <v>286</v>
      </c>
      <c r="B1739" s="2" t="s">
        <v>293</v>
      </c>
      <c r="C1739" s="19">
        <v>48</v>
      </c>
      <c r="D1739" s="3" t="s">
        <v>460</v>
      </c>
      <c r="E1739" s="2" t="s">
        <v>3</v>
      </c>
      <c r="F1739" s="55">
        <v>642600</v>
      </c>
      <c r="G1739" s="15">
        <v>2017</v>
      </c>
      <c r="H1739" s="44">
        <v>14.76</v>
      </c>
      <c r="I1739" s="44">
        <v>7.05</v>
      </c>
      <c r="J1739" s="44">
        <v>17000</v>
      </c>
      <c r="K1739" s="44">
        <v>1136</v>
      </c>
      <c r="L1739" s="44">
        <v>651</v>
      </c>
      <c r="M1739" s="27">
        <v>2639.0087016482562</v>
      </c>
      <c r="N1739" s="27">
        <v>30468.7</v>
      </c>
      <c r="O1739" s="27">
        <v>62827.83</v>
      </c>
      <c r="P1739" s="51">
        <f t="shared" si="27"/>
        <v>453990.15819999872</v>
      </c>
      <c r="Q1739" s="51">
        <f>ABS(Table_7[[#This Row],[列1]]-Table_7[[#This Row],[Listing Price (USD)]])/Table_7[[#This Row],[Listing Price (USD)]]</f>
        <v>0.29351049144102281</v>
      </c>
      <c r="R1739" s="51">
        <f>(Table_7[[#This Row],[列2]]+Q2706)/2</f>
        <v>0.14675524572051141</v>
      </c>
      <c r="S1739" s="71"/>
    </row>
    <row r="1740" spans="1:19" hidden="1" x14ac:dyDescent="0.45">
      <c r="A1740" s="1" t="s">
        <v>286</v>
      </c>
      <c r="B1740" s="2" t="s">
        <v>293</v>
      </c>
      <c r="C1740" s="19">
        <v>48</v>
      </c>
      <c r="D1740" s="3" t="s">
        <v>460</v>
      </c>
      <c r="E1740" s="2" t="s">
        <v>26</v>
      </c>
      <c r="F1740" s="55">
        <v>757770</v>
      </c>
      <c r="G1740" s="15">
        <v>2016</v>
      </c>
      <c r="H1740" s="44">
        <v>14.76</v>
      </c>
      <c r="I1740" s="44">
        <v>7.05</v>
      </c>
      <c r="J1740" s="44">
        <v>17000</v>
      </c>
      <c r="K1740" s="44">
        <v>1136</v>
      </c>
      <c r="L1740" s="44">
        <v>651</v>
      </c>
      <c r="M1740" s="27">
        <v>2704.60916008815</v>
      </c>
      <c r="N1740" s="27">
        <v>33874.199999999997</v>
      </c>
      <c r="O1740" s="27">
        <v>12220.24236</v>
      </c>
      <c r="P1740" s="51">
        <f t="shared" si="27"/>
        <v>447363.06319999992</v>
      </c>
      <c r="Q1740" s="51">
        <f>ABS(Table_7[[#This Row],[列1]]-Table_7[[#This Row],[Listing Price (USD)]])/Table_7[[#This Row],[Listing Price (USD)]]</f>
        <v>0.4096321268986633</v>
      </c>
      <c r="R1740" s="51">
        <f>(Table_7[[#This Row],[列2]]+Q2707)/2</f>
        <v>0.20481606344933165</v>
      </c>
      <c r="S1740" s="71"/>
    </row>
    <row r="1741" spans="1:19" hidden="1" x14ac:dyDescent="0.45">
      <c r="A1741" s="1" t="s">
        <v>263</v>
      </c>
      <c r="B1741" s="2" t="s">
        <v>265</v>
      </c>
      <c r="C1741" s="19">
        <v>39</v>
      </c>
      <c r="D1741" s="3" t="s">
        <v>460</v>
      </c>
      <c r="E1741" s="2" t="s">
        <v>3</v>
      </c>
      <c r="F1741" s="55">
        <v>333996</v>
      </c>
      <c r="G1741" s="15">
        <v>2013</v>
      </c>
      <c r="H1741" s="44">
        <v>14.42</v>
      </c>
      <c r="I1741" s="44">
        <v>6.42</v>
      </c>
      <c r="J1741" s="44">
        <v>7802</v>
      </c>
      <c r="K1741" s="44">
        <v>1011</v>
      </c>
      <c r="L1741" s="44">
        <v>129</v>
      </c>
      <c r="M1741" s="27">
        <v>2639.0087016482562</v>
      </c>
      <c r="N1741" s="27">
        <v>30468.7</v>
      </c>
      <c r="O1741" s="27">
        <v>62827.83</v>
      </c>
      <c r="P1741" s="51">
        <f t="shared" si="27"/>
        <v>193046.02419999911</v>
      </c>
      <c r="Q1741" s="51">
        <f>ABS(Table_7[[#This Row],[列1]]-Table_7[[#This Row],[Listing Price (USD)]])/Table_7[[#This Row],[Listing Price (USD)]]</f>
        <v>0.42201096959245288</v>
      </c>
      <c r="R1741" s="51">
        <f>(Table_7[[#This Row],[列2]]+Q2708)/2</f>
        <v>0.21100548479622644</v>
      </c>
      <c r="S1741" s="71"/>
    </row>
    <row r="1742" spans="1:19" hidden="1" x14ac:dyDescent="0.45">
      <c r="A1742" s="1" t="s">
        <v>263</v>
      </c>
      <c r="B1742" s="2" t="s">
        <v>265</v>
      </c>
      <c r="C1742" s="19">
        <v>39</v>
      </c>
      <c r="D1742" s="3" t="s">
        <v>460</v>
      </c>
      <c r="E1742" s="2" t="s">
        <v>3</v>
      </c>
      <c r="F1742" s="55">
        <v>285415</v>
      </c>
      <c r="G1742" s="15">
        <v>2013</v>
      </c>
      <c r="H1742" s="44">
        <v>14.42</v>
      </c>
      <c r="I1742" s="44">
        <v>6.42</v>
      </c>
      <c r="J1742" s="44">
        <v>7802</v>
      </c>
      <c r="K1742" s="44">
        <v>1011</v>
      </c>
      <c r="L1742" s="44">
        <v>129</v>
      </c>
      <c r="M1742" s="27">
        <v>2639.0087016482562</v>
      </c>
      <c r="N1742" s="27">
        <v>30468.7</v>
      </c>
      <c r="O1742" s="27">
        <v>62827.83</v>
      </c>
      <c r="P1742" s="51">
        <f t="shared" si="27"/>
        <v>193046.02419999911</v>
      </c>
      <c r="Q1742" s="51">
        <f>ABS(Table_7[[#This Row],[列1]]-Table_7[[#This Row],[Listing Price (USD)]])/Table_7[[#This Row],[Listing Price (USD)]]</f>
        <v>0.3236304181630289</v>
      </c>
      <c r="R1742" s="51">
        <f>(Table_7[[#This Row],[列2]]+Q2709)/2</f>
        <v>0.16181520908151445</v>
      </c>
      <c r="S1742" s="71"/>
    </row>
    <row r="1743" spans="1:19" hidden="1" x14ac:dyDescent="0.45">
      <c r="A1743" s="1" t="s">
        <v>263</v>
      </c>
      <c r="B1743" s="2" t="s">
        <v>266</v>
      </c>
      <c r="C1743" s="19">
        <v>40</v>
      </c>
      <c r="D1743" s="3" t="s">
        <v>460</v>
      </c>
      <c r="E1743" s="2" t="s">
        <v>3</v>
      </c>
      <c r="F1743" s="55">
        <v>406868</v>
      </c>
      <c r="G1743" s="15">
        <v>2019</v>
      </c>
      <c r="H1743" s="45">
        <v>14.4</v>
      </c>
      <c r="I1743" s="45">
        <v>6.5</v>
      </c>
      <c r="J1743" s="45">
        <v>10000</v>
      </c>
      <c r="K1743" s="45">
        <v>1065</v>
      </c>
      <c r="L1743" s="45">
        <v>150</v>
      </c>
      <c r="M1743" s="27">
        <v>2639.0087016482562</v>
      </c>
      <c r="N1743" s="27">
        <v>30468.7</v>
      </c>
      <c r="O1743" s="27">
        <v>62827.83</v>
      </c>
      <c r="P1743" s="51">
        <f t="shared" si="27"/>
        <v>320712.56420000194</v>
      </c>
      <c r="Q1743" s="51">
        <f>ABS(Table_7[[#This Row],[列1]]-Table_7[[#This Row],[Listing Price (USD)]])/Table_7[[#This Row],[Listing Price (USD)]]</f>
        <v>0.21175279402655911</v>
      </c>
      <c r="R1743" s="51">
        <f>(Table_7[[#This Row],[列2]]+Q2710)/2</f>
        <v>0.10587639701327956</v>
      </c>
      <c r="S1743" s="71"/>
    </row>
    <row r="1744" spans="1:19" hidden="1" x14ac:dyDescent="0.45">
      <c r="A1744" s="1" t="s">
        <v>263</v>
      </c>
      <c r="B1744" s="2" t="s">
        <v>264</v>
      </c>
      <c r="C1744" s="19">
        <v>39</v>
      </c>
      <c r="D1744" s="3" t="s">
        <v>460</v>
      </c>
      <c r="E1744" s="2" t="s">
        <v>35</v>
      </c>
      <c r="F1744" s="55">
        <v>133598</v>
      </c>
      <c r="G1744" s="15">
        <v>2009</v>
      </c>
      <c r="H1744" s="44">
        <v>10.9</v>
      </c>
      <c r="I1744" s="44">
        <v>5.9</v>
      </c>
      <c r="J1744" s="44">
        <v>8300</v>
      </c>
      <c r="K1744" s="44">
        <v>996</v>
      </c>
      <c r="L1744" s="44">
        <v>150</v>
      </c>
      <c r="M1744" s="27">
        <v>1896.75530151814</v>
      </c>
      <c r="N1744" s="27">
        <v>24592.6</v>
      </c>
      <c r="O1744" s="27">
        <v>42421.33</v>
      </c>
      <c r="P1744" s="51">
        <f t="shared" si="27"/>
        <v>141673.19259999989</v>
      </c>
      <c r="Q1744" s="51">
        <f>ABS(Table_7[[#This Row],[列1]]-Table_7[[#This Row],[Listing Price (USD)]])/Table_7[[#This Row],[Listing Price (USD)]]</f>
        <v>6.0443963232981728E-2</v>
      </c>
      <c r="R1744" s="51">
        <f>(Table_7[[#This Row],[列2]]+Q2711)/2</f>
        <v>3.0221981616490864E-2</v>
      </c>
      <c r="S1744" s="71"/>
    </row>
    <row r="1745" spans="1:19" hidden="1" x14ac:dyDescent="0.45">
      <c r="A1745" s="1" t="s">
        <v>263</v>
      </c>
      <c r="B1745" s="2" t="s">
        <v>267</v>
      </c>
      <c r="C1745" s="19">
        <v>42</v>
      </c>
      <c r="D1745" s="3" t="s">
        <v>460</v>
      </c>
      <c r="E1745" s="2" t="s">
        <v>3</v>
      </c>
      <c r="F1745" s="55">
        <v>406923</v>
      </c>
      <c r="G1745" s="15">
        <v>2019</v>
      </c>
      <c r="H1745" s="45">
        <v>14.4</v>
      </c>
      <c r="I1745" s="45">
        <v>6.5</v>
      </c>
      <c r="J1745" s="45">
        <v>10000</v>
      </c>
      <c r="K1745" s="45">
        <v>1065</v>
      </c>
      <c r="L1745" s="45">
        <v>150</v>
      </c>
      <c r="M1745" s="27">
        <v>2639.0087016482562</v>
      </c>
      <c r="N1745" s="27">
        <v>30468.7</v>
      </c>
      <c r="O1745" s="27">
        <v>62827.83</v>
      </c>
      <c r="P1745" s="51">
        <f t="shared" si="27"/>
        <v>320712.56420000194</v>
      </c>
      <c r="Q1745" s="51">
        <f>ABS(Table_7[[#This Row],[列1]]-Table_7[[#This Row],[Listing Price (USD)]])/Table_7[[#This Row],[Listing Price (USD)]]</f>
        <v>0.21185933407548371</v>
      </c>
      <c r="R1745" s="51">
        <f>(Table_7[[#This Row],[列2]]+Q2712)/2</f>
        <v>0.10592966703774186</v>
      </c>
      <c r="S1745" s="71"/>
    </row>
    <row r="1746" spans="1:19" hidden="1" x14ac:dyDescent="0.45">
      <c r="A1746" s="1" t="s">
        <v>269</v>
      </c>
      <c r="B1746" s="2" t="s">
        <v>270</v>
      </c>
      <c r="C1746" s="19">
        <v>38</v>
      </c>
      <c r="D1746" s="3" t="s">
        <v>460</v>
      </c>
      <c r="E1746" s="2" t="s">
        <v>35</v>
      </c>
      <c r="F1746" s="55">
        <v>240571</v>
      </c>
      <c r="G1746" s="15">
        <v>2018</v>
      </c>
      <c r="H1746" s="44">
        <v>11.88</v>
      </c>
      <c r="I1746" s="44">
        <v>7.48</v>
      </c>
      <c r="J1746" s="44">
        <v>6500</v>
      </c>
      <c r="K1746" s="44">
        <v>951</v>
      </c>
      <c r="L1746" s="44">
        <v>98</v>
      </c>
      <c r="M1746" s="27">
        <v>1896.75530151814</v>
      </c>
      <c r="N1746" s="27">
        <v>24592.6</v>
      </c>
      <c r="O1746" s="27">
        <v>42421.33</v>
      </c>
      <c r="P1746" s="51">
        <f t="shared" si="27"/>
        <v>217272.31960000022</v>
      </c>
      <c r="Q1746" s="51">
        <f>ABS(Table_7[[#This Row],[列1]]-Table_7[[#This Row],[Listing Price (USD)]])/Table_7[[#This Row],[Listing Price (USD)]]</f>
        <v>9.6847418849320077E-2</v>
      </c>
      <c r="R1746" s="51">
        <f>(Table_7[[#This Row],[列2]]+Q2713)/2</f>
        <v>4.8423709424660039E-2</v>
      </c>
      <c r="S1746" s="71"/>
    </row>
    <row r="1747" spans="1:19" hidden="1" x14ac:dyDescent="0.45">
      <c r="A1747" s="1" t="s">
        <v>269</v>
      </c>
      <c r="B1747" s="3" t="s">
        <v>342</v>
      </c>
      <c r="C1747" s="19">
        <v>41</v>
      </c>
      <c r="D1747" s="3" t="s">
        <v>459</v>
      </c>
      <c r="E1747" s="2" t="s">
        <v>319</v>
      </c>
      <c r="F1747" s="55">
        <v>230000</v>
      </c>
      <c r="G1747" s="15">
        <v>2015</v>
      </c>
      <c r="H1747" s="44">
        <v>12.6</v>
      </c>
      <c r="I1747" s="44">
        <v>7.38</v>
      </c>
      <c r="J1747" s="44">
        <v>7450</v>
      </c>
      <c r="K1747" s="44">
        <v>1195</v>
      </c>
      <c r="L1747" s="44">
        <v>201</v>
      </c>
      <c r="M1747" s="27">
        <v>1116.7267999999999</v>
      </c>
      <c r="N1747" s="27">
        <v>44269</v>
      </c>
      <c r="O1747" s="27">
        <v>61343.7</v>
      </c>
      <c r="P1747" s="51">
        <f t="shared" si="27"/>
        <v>236550.65899999737</v>
      </c>
      <c r="Q1747" s="51">
        <f>ABS(Table_7[[#This Row],[列1]]-Table_7[[#This Row],[Listing Price (USD)]])/Table_7[[#This Row],[Listing Price (USD)]]</f>
        <v>2.8481126086945068E-2</v>
      </c>
      <c r="R1747" s="51">
        <f>(Table_7[[#This Row],[列2]]+Q2714)/2</f>
        <v>1.4240563043472534E-2</v>
      </c>
      <c r="S1747" s="71"/>
    </row>
    <row r="1748" spans="1:19" hidden="1" x14ac:dyDescent="0.45">
      <c r="A1748" s="1" t="s">
        <v>59</v>
      </c>
      <c r="B1748" s="2" t="s">
        <v>77</v>
      </c>
      <c r="C1748" s="19">
        <v>43</v>
      </c>
      <c r="D1748" s="3" t="s">
        <v>460</v>
      </c>
      <c r="E1748" s="2" t="s">
        <v>35</v>
      </c>
      <c r="F1748" s="55">
        <v>180990</v>
      </c>
      <c r="G1748" s="15">
        <v>2012</v>
      </c>
      <c r="H1748" s="46">
        <v>14.005599999999998</v>
      </c>
      <c r="I1748" s="45">
        <v>6.5927999999999987</v>
      </c>
      <c r="J1748" s="45">
        <v>10070</v>
      </c>
      <c r="K1748" s="46">
        <v>912.03372000000002</v>
      </c>
      <c r="L1748" s="45">
        <v>439</v>
      </c>
      <c r="M1748" s="27">
        <v>1896.7553015181375</v>
      </c>
      <c r="N1748" s="27">
        <v>24592.6</v>
      </c>
      <c r="O1748" s="27">
        <v>42421.33</v>
      </c>
      <c r="P1748" s="51">
        <f t="shared" si="27"/>
        <v>220764.33160000219</v>
      </c>
      <c r="Q1748" s="51">
        <f>ABS(Table_7[[#This Row],[列1]]-Table_7[[#This Row],[Listing Price (USD)]])/Table_7[[#This Row],[Listing Price (USD)]]</f>
        <v>0.21975982982486428</v>
      </c>
      <c r="R1748" s="51">
        <f>(Table_7[[#This Row],[列2]]+Q2715)/2</f>
        <v>0.10987991491243214</v>
      </c>
      <c r="S1748" s="71"/>
    </row>
    <row r="1749" spans="1:19" hidden="1" x14ac:dyDescent="0.45">
      <c r="A1749" s="1" t="s">
        <v>59</v>
      </c>
      <c r="B1749" s="3" t="s">
        <v>77</v>
      </c>
      <c r="C1749" s="19">
        <v>43</v>
      </c>
      <c r="D1749" s="3" t="s">
        <v>459</v>
      </c>
      <c r="E1749" s="2" t="s">
        <v>464</v>
      </c>
      <c r="F1749" s="55">
        <v>219000</v>
      </c>
      <c r="G1749" s="15">
        <v>2012</v>
      </c>
      <c r="H1749" s="46">
        <v>14.005599999999998</v>
      </c>
      <c r="I1749" s="45">
        <v>6.5927999999999987</v>
      </c>
      <c r="J1749" s="45">
        <v>10070</v>
      </c>
      <c r="K1749" s="46">
        <v>912.03372000000002</v>
      </c>
      <c r="L1749" s="45">
        <v>439</v>
      </c>
      <c r="M1749" s="27">
        <v>3020.1734000000001</v>
      </c>
      <c r="N1749" s="27">
        <v>46802</v>
      </c>
      <c r="O1749" s="27">
        <v>122950</v>
      </c>
      <c r="P1749" s="51">
        <f t="shared" si="27"/>
        <v>261984.97799999936</v>
      </c>
      <c r="Q1749" s="51">
        <f>ABS(Table_7[[#This Row],[列1]]-Table_7[[#This Row],[Listing Price (USD)]])/Table_7[[#This Row],[Listing Price (USD)]]</f>
        <v>0.19627843835616146</v>
      </c>
      <c r="R1749" s="51">
        <f>(Table_7[[#This Row],[列2]]+Q2716)/2</f>
        <v>9.813921917808073E-2</v>
      </c>
      <c r="S1749" s="71"/>
    </row>
    <row r="1750" spans="1:19" hidden="1" x14ac:dyDescent="0.45">
      <c r="A1750" s="1" t="s">
        <v>59</v>
      </c>
      <c r="B1750" s="2" t="s">
        <v>84</v>
      </c>
      <c r="C1750" s="19">
        <v>46</v>
      </c>
      <c r="D1750" s="3" t="s">
        <v>460</v>
      </c>
      <c r="E1750" s="2" t="s">
        <v>3</v>
      </c>
      <c r="F1750" s="55">
        <v>321895</v>
      </c>
      <c r="G1750" s="15">
        <v>2012</v>
      </c>
      <c r="H1750" s="46">
        <v>14.530399999999998</v>
      </c>
      <c r="I1750" s="45">
        <v>6.7239999999999993</v>
      </c>
      <c r="J1750" s="45">
        <v>11800</v>
      </c>
      <c r="K1750" s="46">
        <v>1068.0040799999999</v>
      </c>
      <c r="L1750" s="45">
        <v>401</v>
      </c>
      <c r="M1750" s="27">
        <v>2639.0087016482562</v>
      </c>
      <c r="N1750" s="27">
        <v>30468.7</v>
      </c>
      <c r="O1750" s="27">
        <v>62827.83</v>
      </c>
      <c r="P1750" s="51">
        <f t="shared" si="27"/>
        <v>271008.84320000111</v>
      </c>
      <c r="Q1750" s="51">
        <f>ABS(Table_7[[#This Row],[列1]]-Table_7[[#This Row],[Listing Price (USD)]])/Table_7[[#This Row],[Listing Price (USD)]]</f>
        <v>0.1580830916913866</v>
      </c>
      <c r="R1750" s="51">
        <f>(Table_7[[#This Row],[列2]]+Q2717)/2</f>
        <v>7.9041545845693298E-2</v>
      </c>
      <c r="S1750" s="71"/>
    </row>
    <row r="1751" spans="1:19" hidden="1" x14ac:dyDescent="0.45">
      <c r="A1751" s="1" t="s">
        <v>59</v>
      </c>
      <c r="B1751" s="2" t="s">
        <v>96</v>
      </c>
      <c r="C1751" s="19">
        <v>49</v>
      </c>
      <c r="D1751" s="3" t="s">
        <v>460</v>
      </c>
      <c r="E1751" s="2" t="s">
        <v>3</v>
      </c>
      <c r="F1751" s="55">
        <v>423929</v>
      </c>
      <c r="G1751" s="15">
        <v>2012</v>
      </c>
      <c r="H1751" s="46">
        <v>15.940799999999999</v>
      </c>
      <c r="I1751" s="45">
        <v>7.2160000000000002</v>
      </c>
      <c r="J1751" s="45">
        <v>15295</v>
      </c>
      <c r="K1751" s="46">
        <v>1323.972</v>
      </c>
      <c r="L1751" s="45">
        <v>415</v>
      </c>
      <c r="M1751" s="27">
        <v>2639.0087016482562</v>
      </c>
      <c r="N1751" s="27">
        <v>30468.7</v>
      </c>
      <c r="O1751" s="27">
        <v>62827.83</v>
      </c>
      <c r="P1751" s="51">
        <f t="shared" si="27"/>
        <v>350481.64820000081</v>
      </c>
      <c r="Q1751" s="51">
        <f>ABS(Table_7[[#This Row],[列1]]-Table_7[[#This Row],[Listing Price (USD)]])/Table_7[[#This Row],[Listing Price (USD)]]</f>
        <v>0.17325389817634365</v>
      </c>
      <c r="R1751" s="51">
        <f>(Table_7[[#This Row],[列2]]+Q2718)/2</f>
        <v>8.6626949088171826E-2</v>
      </c>
      <c r="S1751" s="71"/>
    </row>
    <row r="1752" spans="1:19" hidden="1" x14ac:dyDescent="0.45">
      <c r="A1752" s="1" t="s">
        <v>59</v>
      </c>
      <c r="B1752" s="2" t="s">
        <v>96</v>
      </c>
      <c r="C1752" s="19">
        <v>49</v>
      </c>
      <c r="D1752" s="3" t="s">
        <v>460</v>
      </c>
      <c r="E1752" s="2" t="s">
        <v>3</v>
      </c>
      <c r="F1752" s="55">
        <v>326753</v>
      </c>
      <c r="G1752" s="15">
        <v>2012</v>
      </c>
      <c r="H1752" s="46">
        <v>15.940799999999999</v>
      </c>
      <c r="I1752" s="45">
        <v>7.2160000000000002</v>
      </c>
      <c r="J1752" s="45">
        <v>15295</v>
      </c>
      <c r="K1752" s="46">
        <v>1323.972</v>
      </c>
      <c r="L1752" s="45">
        <v>415</v>
      </c>
      <c r="M1752" s="27">
        <v>2639.0087016482562</v>
      </c>
      <c r="N1752" s="27">
        <v>30468.7</v>
      </c>
      <c r="O1752" s="27">
        <v>62827.83</v>
      </c>
      <c r="P1752" s="51">
        <f t="shared" si="27"/>
        <v>350481.64820000081</v>
      </c>
      <c r="Q1752" s="51">
        <f>ABS(Table_7[[#This Row],[列1]]-Table_7[[#This Row],[Listing Price (USD)]])/Table_7[[#This Row],[Listing Price (USD)]]</f>
        <v>7.2619526676115626E-2</v>
      </c>
      <c r="R1752" s="51">
        <f>(Table_7[[#This Row],[列2]]+Q2719)/2</f>
        <v>3.6309763338057813E-2</v>
      </c>
      <c r="S1752" s="71"/>
    </row>
    <row r="1753" spans="1:19" hidden="1" x14ac:dyDescent="0.45">
      <c r="A1753" s="1" t="s">
        <v>59</v>
      </c>
      <c r="B1753" s="2" t="s">
        <v>96</v>
      </c>
      <c r="C1753" s="19">
        <v>49</v>
      </c>
      <c r="D1753" s="3" t="s">
        <v>460</v>
      </c>
      <c r="E1753" s="2" t="s">
        <v>3</v>
      </c>
      <c r="F1753" s="55">
        <v>326709</v>
      </c>
      <c r="G1753" s="15">
        <v>2012</v>
      </c>
      <c r="H1753" s="46">
        <v>15.940799999999999</v>
      </c>
      <c r="I1753" s="45">
        <v>7.2160000000000002</v>
      </c>
      <c r="J1753" s="45">
        <v>15295</v>
      </c>
      <c r="K1753" s="46">
        <v>1323.972</v>
      </c>
      <c r="L1753" s="45">
        <v>415</v>
      </c>
      <c r="M1753" s="27">
        <v>2639.0087016482562</v>
      </c>
      <c r="N1753" s="27">
        <v>30468.7</v>
      </c>
      <c r="O1753" s="27">
        <v>62827.83</v>
      </c>
      <c r="P1753" s="51">
        <f t="shared" si="27"/>
        <v>350481.64820000081</v>
      </c>
      <c r="Q1753" s="51">
        <f>ABS(Table_7[[#This Row],[列1]]-Table_7[[#This Row],[Listing Price (USD)]])/Table_7[[#This Row],[Listing Price (USD)]]</f>
        <v>7.2763983238909272E-2</v>
      </c>
      <c r="R1753" s="51">
        <f>(Table_7[[#This Row],[列2]]+Q2720)/2</f>
        <v>3.6381991619454636E-2</v>
      </c>
      <c r="S1753" s="71"/>
    </row>
    <row r="1754" spans="1:19" hidden="1" x14ac:dyDescent="0.45">
      <c r="A1754" s="1" t="s">
        <v>59</v>
      </c>
      <c r="B1754" s="2" t="s">
        <v>96</v>
      </c>
      <c r="C1754" s="19">
        <v>49</v>
      </c>
      <c r="D1754" s="3" t="s">
        <v>460</v>
      </c>
      <c r="E1754" s="2" t="s">
        <v>3</v>
      </c>
      <c r="F1754" s="55">
        <v>382629</v>
      </c>
      <c r="G1754" s="15">
        <v>2014</v>
      </c>
      <c r="H1754" s="46">
        <v>15.940799999999999</v>
      </c>
      <c r="I1754" s="45">
        <v>7.2160000000000002</v>
      </c>
      <c r="J1754" s="45">
        <v>15295</v>
      </c>
      <c r="K1754" s="46">
        <v>1323.972</v>
      </c>
      <c r="L1754" s="45">
        <v>415</v>
      </c>
      <c r="M1754" s="27">
        <v>2639.0087016482562</v>
      </c>
      <c r="N1754" s="27">
        <v>30468.7</v>
      </c>
      <c r="O1754" s="27">
        <v>62827.83</v>
      </c>
      <c r="P1754" s="51">
        <f t="shared" si="27"/>
        <v>376377.0542000003</v>
      </c>
      <c r="Q1754" s="51">
        <f>ABS(Table_7[[#This Row],[列1]]-Table_7[[#This Row],[Listing Price (USD)]])/Table_7[[#This Row],[Listing Price (USD)]]</f>
        <v>1.6339445781683292E-2</v>
      </c>
      <c r="R1754" s="51">
        <f>(Table_7[[#This Row],[列2]]+Q2721)/2</f>
        <v>8.169722890841646E-3</v>
      </c>
      <c r="S1754" s="71"/>
    </row>
    <row r="1755" spans="1:19" hidden="1" x14ac:dyDescent="0.45">
      <c r="A1755" s="1" t="s">
        <v>59</v>
      </c>
      <c r="B1755" s="2" t="s">
        <v>96</v>
      </c>
      <c r="C1755" s="19">
        <v>49</v>
      </c>
      <c r="D1755" s="3" t="s">
        <v>460</v>
      </c>
      <c r="E1755" s="2" t="s">
        <v>25</v>
      </c>
      <c r="F1755" s="55">
        <v>346988</v>
      </c>
      <c r="G1755" s="15">
        <v>2013</v>
      </c>
      <c r="H1755" s="46">
        <v>15.940799999999999</v>
      </c>
      <c r="I1755" s="45">
        <v>7.2160000000000002</v>
      </c>
      <c r="J1755" s="45">
        <v>15295</v>
      </c>
      <c r="K1755" s="46">
        <v>1323.972</v>
      </c>
      <c r="L1755" s="45">
        <v>415</v>
      </c>
      <c r="M1755" s="27">
        <v>188.92599593680674</v>
      </c>
      <c r="N1755" s="27">
        <v>16779.7</v>
      </c>
      <c r="O1755" s="27">
        <v>1073.48</v>
      </c>
      <c r="P1755" s="51">
        <f t="shared" si="27"/>
        <v>338022.56719999685</v>
      </c>
      <c r="Q1755" s="51">
        <f>ABS(Table_7[[#This Row],[列1]]-Table_7[[#This Row],[Listing Price (USD)]])/Table_7[[#This Row],[Listing Price (USD)]]</f>
        <v>2.5837875661415245E-2</v>
      </c>
      <c r="R1755" s="51">
        <f>(Table_7[[#This Row],[列2]]+Q2722)/2</f>
        <v>1.2918937830707623E-2</v>
      </c>
      <c r="S1755" s="71"/>
    </row>
    <row r="1756" spans="1:19" hidden="1" x14ac:dyDescent="0.45">
      <c r="A1756" s="1" t="s">
        <v>59</v>
      </c>
      <c r="B1756" s="2" t="s">
        <v>96</v>
      </c>
      <c r="C1756" s="19">
        <v>49</v>
      </c>
      <c r="D1756" s="3" t="s">
        <v>460</v>
      </c>
      <c r="E1756" s="2" t="s">
        <v>25</v>
      </c>
      <c r="F1756" s="55">
        <v>321895</v>
      </c>
      <c r="G1756" s="15">
        <v>2013</v>
      </c>
      <c r="H1756" s="46">
        <v>15.940799999999999</v>
      </c>
      <c r="I1756" s="45">
        <v>7.2160000000000002</v>
      </c>
      <c r="J1756" s="45">
        <v>15295</v>
      </c>
      <c r="K1756" s="46">
        <v>1323.972</v>
      </c>
      <c r="L1756" s="45">
        <v>415</v>
      </c>
      <c r="M1756" s="27">
        <v>188.92599593680674</v>
      </c>
      <c r="N1756" s="27">
        <v>16779.7</v>
      </c>
      <c r="O1756" s="27">
        <v>1073.48</v>
      </c>
      <c r="P1756" s="51">
        <f t="shared" si="27"/>
        <v>338022.56719999685</v>
      </c>
      <c r="Q1756" s="51">
        <f>ABS(Table_7[[#This Row],[列1]]-Table_7[[#This Row],[Listing Price (USD)]])/Table_7[[#This Row],[Listing Price (USD)]]</f>
        <v>5.0101950014746571E-2</v>
      </c>
      <c r="R1756" s="51">
        <f>(Table_7[[#This Row],[列2]]+Q2723)/2</f>
        <v>2.5050975007373286E-2</v>
      </c>
      <c r="S1756" s="71"/>
    </row>
    <row r="1757" spans="1:19" hidden="1" x14ac:dyDescent="0.45">
      <c r="A1757" s="1" t="s">
        <v>59</v>
      </c>
      <c r="B1757" s="2" t="s">
        <v>96</v>
      </c>
      <c r="C1757" s="19">
        <v>49</v>
      </c>
      <c r="D1757" s="3" t="s">
        <v>460</v>
      </c>
      <c r="E1757" s="2" t="s">
        <v>35</v>
      </c>
      <c r="F1757" s="55">
        <v>400850</v>
      </c>
      <c r="G1757" s="15">
        <v>2014</v>
      </c>
      <c r="H1757" s="46">
        <v>15.940799999999999</v>
      </c>
      <c r="I1757" s="45">
        <v>7.2160000000000002</v>
      </c>
      <c r="J1757" s="45">
        <v>15295</v>
      </c>
      <c r="K1757" s="46">
        <v>1323.972</v>
      </c>
      <c r="L1757" s="45">
        <v>415</v>
      </c>
      <c r="M1757" s="27">
        <v>1896.7553015181375</v>
      </c>
      <c r="N1757" s="27">
        <v>24592.6</v>
      </c>
      <c r="O1757" s="27">
        <v>42421.33</v>
      </c>
      <c r="P1757" s="51">
        <f t="shared" si="27"/>
        <v>365471.01260000019</v>
      </c>
      <c r="Q1757" s="51">
        <f>ABS(Table_7[[#This Row],[列1]]-Table_7[[#This Row],[Listing Price (USD)]])/Table_7[[#This Row],[Listing Price (USD)]]</f>
        <v>8.8259916178121012E-2</v>
      </c>
      <c r="R1757" s="51">
        <f>(Table_7[[#This Row],[列2]]+Q2724)/2</f>
        <v>4.4129958089060506E-2</v>
      </c>
      <c r="S1757" s="71"/>
    </row>
    <row r="1758" spans="1:19" hidden="1" x14ac:dyDescent="0.45">
      <c r="A1758" s="1" t="s">
        <v>59</v>
      </c>
      <c r="B1758" s="2" t="s">
        <v>96</v>
      </c>
      <c r="C1758" s="19">
        <v>49</v>
      </c>
      <c r="D1758" s="3" t="s">
        <v>460</v>
      </c>
      <c r="E1758" s="2" t="s">
        <v>76</v>
      </c>
      <c r="F1758" s="55">
        <v>315834</v>
      </c>
      <c r="G1758" s="15">
        <v>2014</v>
      </c>
      <c r="H1758" s="46">
        <v>15.940799999999999</v>
      </c>
      <c r="I1758" s="45">
        <v>7.2160000000000002</v>
      </c>
      <c r="J1758" s="45">
        <v>15295</v>
      </c>
      <c r="K1758" s="46">
        <v>1323.972</v>
      </c>
      <c r="L1758" s="45">
        <v>415</v>
      </c>
      <c r="M1758" s="27">
        <v>720.28936833319096</v>
      </c>
      <c r="N1758" s="27">
        <v>6140.9</v>
      </c>
      <c r="O1758" s="27">
        <v>2659.28</v>
      </c>
      <c r="P1758" s="51">
        <f t="shared" si="27"/>
        <v>331224.65740000008</v>
      </c>
      <c r="Q1758" s="51">
        <f>ABS(Table_7[[#This Row],[列1]]-Table_7[[#This Row],[Listing Price (USD)]])/Table_7[[#This Row],[Listing Price (USD)]]</f>
        <v>4.8730210806943154E-2</v>
      </c>
      <c r="R1758" s="51">
        <f>(Table_7[[#This Row],[列2]]+Q2725)/2</f>
        <v>2.4365105403471577E-2</v>
      </c>
      <c r="S1758" s="71"/>
    </row>
    <row r="1759" spans="1:19" hidden="1" x14ac:dyDescent="0.45">
      <c r="A1759" s="1" t="s">
        <v>59</v>
      </c>
      <c r="B1759" s="3" t="s">
        <v>96</v>
      </c>
      <c r="C1759" s="19">
        <v>49</v>
      </c>
      <c r="D1759" s="3" t="s">
        <v>459</v>
      </c>
      <c r="E1759" s="2" t="s">
        <v>464</v>
      </c>
      <c r="F1759" s="55">
        <v>399650</v>
      </c>
      <c r="G1759" s="15">
        <v>2012</v>
      </c>
      <c r="H1759" s="46">
        <v>15.940799999999999</v>
      </c>
      <c r="I1759" s="45">
        <v>7.2160000000000002</v>
      </c>
      <c r="J1759" s="45">
        <v>15295</v>
      </c>
      <c r="K1759" s="46">
        <v>1323.972</v>
      </c>
      <c r="L1759" s="45">
        <v>415</v>
      </c>
      <c r="M1759" s="27">
        <v>3020.1734000000001</v>
      </c>
      <c r="N1759" s="27">
        <v>46802</v>
      </c>
      <c r="O1759" s="27">
        <v>122950</v>
      </c>
      <c r="P1759" s="51">
        <f t="shared" si="27"/>
        <v>380796.25299999787</v>
      </c>
      <c r="Q1759" s="51">
        <f>ABS(Table_7[[#This Row],[列1]]-Table_7[[#This Row],[Listing Price (USD)]])/Table_7[[#This Row],[Listing Price (USD)]]</f>
        <v>4.7175646190421937E-2</v>
      </c>
      <c r="R1759" s="51">
        <f>(Table_7[[#This Row],[列2]]+Q2726)/2</f>
        <v>2.3587823095210968E-2</v>
      </c>
      <c r="S1759" s="71"/>
    </row>
    <row r="1760" spans="1:19" hidden="1" x14ac:dyDescent="0.45">
      <c r="A1760" s="1" t="s">
        <v>59</v>
      </c>
      <c r="B1760" s="3" t="s">
        <v>96</v>
      </c>
      <c r="C1760" s="19">
        <v>49</v>
      </c>
      <c r="D1760" s="3" t="s">
        <v>459</v>
      </c>
      <c r="E1760" s="2" t="s">
        <v>464</v>
      </c>
      <c r="F1760" s="55">
        <v>375000</v>
      </c>
      <c r="G1760" s="15">
        <v>2012</v>
      </c>
      <c r="H1760" s="46">
        <v>15.940799999999999</v>
      </c>
      <c r="I1760" s="45">
        <v>7.2160000000000002</v>
      </c>
      <c r="J1760" s="45">
        <v>15295</v>
      </c>
      <c r="K1760" s="46">
        <v>1323.972</v>
      </c>
      <c r="L1760" s="45">
        <v>415</v>
      </c>
      <c r="M1760" s="27">
        <v>3020.1734000000001</v>
      </c>
      <c r="N1760" s="27">
        <v>46802</v>
      </c>
      <c r="O1760" s="27">
        <v>122950</v>
      </c>
      <c r="P1760" s="51">
        <f t="shared" si="27"/>
        <v>380796.25299999787</v>
      </c>
      <c r="Q1760" s="51">
        <f>ABS(Table_7[[#This Row],[列1]]-Table_7[[#This Row],[Listing Price (USD)]])/Table_7[[#This Row],[Listing Price (USD)]]</f>
        <v>1.5456674666660994E-2</v>
      </c>
      <c r="R1760" s="51">
        <f>(Table_7[[#This Row],[列2]]+Q2727)/2</f>
        <v>7.7283373333304969E-3</v>
      </c>
      <c r="S1760" s="71"/>
    </row>
    <row r="1761" spans="1:19" hidden="1" x14ac:dyDescent="0.45">
      <c r="A1761" s="1" t="s">
        <v>59</v>
      </c>
      <c r="B1761" s="3" t="s">
        <v>96</v>
      </c>
      <c r="C1761" s="19">
        <v>49</v>
      </c>
      <c r="D1761" s="3" t="s">
        <v>459</v>
      </c>
      <c r="E1761" s="2" t="s">
        <v>487</v>
      </c>
      <c r="F1761" s="56">
        <v>395000</v>
      </c>
      <c r="G1761" s="43">
        <v>2014</v>
      </c>
      <c r="H1761" s="45">
        <v>15.940799999999999</v>
      </c>
      <c r="I1761" s="45">
        <v>7.2160000000000002</v>
      </c>
      <c r="J1761" s="45">
        <v>15295</v>
      </c>
      <c r="K1761" s="45">
        <v>1323.972</v>
      </c>
      <c r="L1761" s="45">
        <v>415</v>
      </c>
      <c r="M1761" s="27">
        <v>1789.9333999999999</v>
      </c>
      <c r="N1761" s="27">
        <v>40003</v>
      </c>
      <c r="O1761" s="27">
        <v>60296.14</v>
      </c>
      <c r="P1761" s="51">
        <f t="shared" si="27"/>
        <v>394072.71499999909</v>
      </c>
      <c r="Q1761" s="51">
        <f>ABS(Table_7[[#This Row],[列1]]-Table_7[[#This Row],[Listing Price (USD)]])/Table_7[[#This Row],[Listing Price (USD)]]</f>
        <v>2.3475569620276093E-3</v>
      </c>
      <c r="R1761" s="51">
        <f>(Table_7[[#This Row],[列2]]+Q2728)/2</f>
        <v>1.1737784810138046E-3</v>
      </c>
      <c r="S1761" s="71"/>
    </row>
    <row r="1762" spans="1:19" hidden="1" x14ac:dyDescent="0.45">
      <c r="A1762" s="1" t="s">
        <v>59</v>
      </c>
      <c r="B1762" s="3" t="s">
        <v>96</v>
      </c>
      <c r="C1762" s="19">
        <v>49</v>
      </c>
      <c r="D1762" s="3" t="s">
        <v>459</v>
      </c>
      <c r="E1762" s="2" t="s">
        <v>487</v>
      </c>
      <c r="F1762" s="56">
        <v>399900</v>
      </c>
      <c r="G1762" s="43">
        <v>2015</v>
      </c>
      <c r="H1762" s="45">
        <v>15.940799999999999</v>
      </c>
      <c r="I1762" s="45">
        <v>7.2160000000000002</v>
      </c>
      <c r="J1762" s="45">
        <v>15295</v>
      </c>
      <c r="K1762" s="45">
        <v>1323.972</v>
      </c>
      <c r="L1762" s="45">
        <v>415</v>
      </c>
      <c r="M1762" s="27">
        <v>1789.9333999999999</v>
      </c>
      <c r="N1762" s="27">
        <v>40003</v>
      </c>
      <c r="O1762" s="27">
        <v>60296.14</v>
      </c>
      <c r="P1762" s="51">
        <f t="shared" si="27"/>
        <v>407020.41799999698</v>
      </c>
      <c r="Q1762" s="51">
        <f>ABS(Table_7[[#This Row],[列1]]-Table_7[[#This Row],[Listing Price (USD)]])/Table_7[[#This Row],[Listing Price (USD)]]</f>
        <v>1.7805496374085968E-2</v>
      </c>
      <c r="R1762" s="51">
        <f>(Table_7[[#This Row],[列2]]+Q2729)/2</f>
        <v>8.9027481870429838E-3</v>
      </c>
      <c r="S1762" s="71"/>
    </row>
    <row r="1763" spans="1:19" hidden="1" x14ac:dyDescent="0.45">
      <c r="A1763" s="1" t="s">
        <v>59</v>
      </c>
      <c r="B1763" s="2" t="s">
        <v>98</v>
      </c>
      <c r="C1763" s="19">
        <v>51</v>
      </c>
      <c r="D1763" s="3" t="s">
        <v>460</v>
      </c>
      <c r="E1763" s="2" t="s">
        <v>76</v>
      </c>
      <c r="F1763" s="55">
        <v>655962</v>
      </c>
      <c r="G1763" s="15">
        <v>2018</v>
      </c>
      <c r="H1763" s="46">
        <v>15.940799999999999</v>
      </c>
      <c r="I1763" s="45">
        <v>7.38</v>
      </c>
      <c r="J1763" s="45">
        <v>15515</v>
      </c>
      <c r="K1763" s="46">
        <v>1280.9159999999999</v>
      </c>
      <c r="L1763" s="45">
        <v>415</v>
      </c>
      <c r="M1763" s="27">
        <v>720.28936833319096</v>
      </c>
      <c r="N1763" s="27">
        <v>6140.9</v>
      </c>
      <c r="O1763" s="27">
        <v>2659.28</v>
      </c>
      <c r="P1763" s="51">
        <f t="shared" si="27"/>
        <v>388018.04940000101</v>
      </c>
      <c r="Q1763" s="51">
        <f>ABS(Table_7[[#This Row],[列1]]-Table_7[[#This Row],[Listing Price (USD)]])/Table_7[[#This Row],[Listing Price (USD)]]</f>
        <v>0.40847480585765483</v>
      </c>
      <c r="R1763" s="51">
        <f>(Table_7[[#This Row],[列2]]+Q2730)/2</f>
        <v>0.20423740292882742</v>
      </c>
      <c r="S1763" s="71"/>
    </row>
    <row r="1764" spans="1:19" hidden="1" x14ac:dyDescent="0.45">
      <c r="A1764" s="1" t="s">
        <v>59</v>
      </c>
      <c r="B1764" s="2" t="s">
        <v>104</v>
      </c>
      <c r="C1764" s="19">
        <v>56</v>
      </c>
      <c r="D1764" s="3" t="s">
        <v>460</v>
      </c>
      <c r="E1764" s="2" t="s">
        <v>3</v>
      </c>
      <c r="F1764" s="55">
        <v>352262</v>
      </c>
      <c r="G1764" s="15">
        <v>2012</v>
      </c>
      <c r="H1764" s="46">
        <v>16.301599999999997</v>
      </c>
      <c r="I1764" s="45">
        <v>7.871999999999999</v>
      </c>
      <c r="J1764" s="45">
        <v>18560</v>
      </c>
      <c r="K1764" s="46">
        <v>796.53599999999994</v>
      </c>
      <c r="L1764" s="45">
        <v>415</v>
      </c>
      <c r="M1764" s="27">
        <v>2639.0087016482562</v>
      </c>
      <c r="N1764" s="27">
        <v>30468.7</v>
      </c>
      <c r="O1764" s="27">
        <v>62827.83</v>
      </c>
      <c r="P1764" s="51">
        <f t="shared" si="27"/>
        <v>424724.4832000017</v>
      </c>
      <c r="Q1764" s="51">
        <f>ABS(Table_7[[#This Row],[列1]]-Table_7[[#This Row],[Listing Price (USD)]])/Table_7[[#This Row],[Listing Price (USD)]]</f>
        <v>0.20570621639575573</v>
      </c>
      <c r="R1764" s="51">
        <f>(Table_7[[#This Row],[列2]]+Q2731)/2</f>
        <v>0.10285310819787787</v>
      </c>
      <c r="S1764" s="71"/>
    </row>
    <row r="1765" spans="1:19" hidden="1" x14ac:dyDescent="0.45">
      <c r="A1765" s="1" t="s">
        <v>59</v>
      </c>
      <c r="B1765" s="2" t="s">
        <v>104</v>
      </c>
      <c r="C1765" s="19">
        <v>56</v>
      </c>
      <c r="D1765" s="3" t="s">
        <v>460</v>
      </c>
      <c r="E1765" s="2" t="s">
        <v>76</v>
      </c>
      <c r="F1765" s="55">
        <v>376313</v>
      </c>
      <c r="G1765" s="15">
        <v>2014</v>
      </c>
      <c r="H1765" s="46">
        <v>16.301599999999997</v>
      </c>
      <c r="I1765" s="45">
        <v>7.871999999999999</v>
      </c>
      <c r="J1765" s="45">
        <v>18560</v>
      </c>
      <c r="K1765" s="46">
        <v>796.53599999999994</v>
      </c>
      <c r="L1765" s="45">
        <v>415</v>
      </c>
      <c r="M1765" s="27">
        <v>720.28936833319096</v>
      </c>
      <c r="N1765" s="27">
        <v>6140.9</v>
      </c>
      <c r="O1765" s="27">
        <v>2659.28</v>
      </c>
      <c r="P1765" s="51">
        <f t="shared" si="27"/>
        <v>405467.49240000098</v>
      </c>
      <c r="Q1765" s="51">
        <f>ABS(Table_7[[#This Row],[列1]]-Table_7[[#This Row],[Listing Price (USD)]])/Table_7[[#This Row],[Listing Price (USD)]]</f>
        <v>7.7474050590867122E-2</v>
      </c>
      <c r="R1765" s="51">
        <f>(Table_7[[#This Row],[列2]]+Q2732)/2</f>
        <v>3.8737025295433561E-2</v>
      </c>
      <c r="S1765" s="71"/>
    </row>
    <row r="1766" spans="1:19" hidden="1" x14ac:dyDescent="0.45">
      <c r="A1766" s="1" t="s">
        <v>193</v>
      </c>
      <c r="B1766" s="3" t="s">
        <v>331</v>
      </c>
      <c r="C1766" s="19">
        <v>41</v>
      </c>
      <c r="D1766" s="3" t="s">
        <v>459</v>
      </c>
      <c r="E1766" s="2" t="s">
        <v>479</v>
      </c>
      <c r="F1766" s="55">
        <v>265900</v>
      </c>
      <c r="G1766" s="15">
        <v>2007</v>
      </c>
      <c r="H1766" s="44">
        <v>12.75</v>
      </c>
      <c r="I1766" s="44">
        <v>3.67</v>
      </c>
      <c r="J1766" s="44">
        <v>10433</v>
      </c>
      <c r="K1766" s="44">
        <v>714</v>
      </c>
      <c r="L1766" s="44">
        <v>833</v>
      </c>
      <c r="M1766" s="27">
        <v>41.0931</v>
      </c>
      <c r="N1766" s="27">
        <v>43658</v>
      </c>
      <c r="O1766" s="27">
        <v>15144.94</v>
      </c>
      <c r="P1766" s="51">
        <f t="shared" si="27"/>
        <v>199665.45599999948</v>
      </c>
      <c r="Q1766" s="51">
        <f>ABS(Table_7[[#This Row],[列1]]-Table_7[[#This Row],[Listing Price (USD)]])/Table_7[[#This Row],[Listing Price (USD)]]</f>
        <v>0.24909569010906552</v>
      </c>
      <c r="R1766" s="51">
        <f>(Table_7[[#This Row],[列2]]+Q2733)/2</f>
        <v>0.12454784505453276</v>
      </c>
      <c r="S1766" s="71"/>
    </row>
    <row r="1767" spans="1:19" hidden="1" x14ac:dyDescent="0.45">
      <c r="A1767" s="1" t="s">
        <v>193</v>
      </c>
      <c r="B1767" s="3" t="s">
        <v>331</v>
      </c>
      <c r="C1767" s="19">
        <v>41</v>
      </c>
      <c r="D1767" s="3" t="s">
        <v>459</v>
      </c>
      <c r="E1767" s="2" t="s">
        <v>485</v>
      </c>
      <c r="F1767" s="56">
        <v>299500</v>
      </c>
      <c r="G1767" s="43">
        <v>2010</v>
      </c>
      <c r="H1767" s="44">
        <v>12.75</v>
      </c>
      <c r="I1767" s="44">
        <v>3.67</v>
      </c>
      <c r="J1767" s="44">
        <v>10433</v>
      </c>
      <c r="K1767" s="44">
        <v>714</v>
      </c>
      <c r="L1767" s="44">
        <v>833</v>
      </c>
      <c r="M1767" s="27">
        <v>60.770600000000002</v>
      </c>
      <c r="N1767" s="27">
        <v>41548</v>
      </c>
      <c r="O1767" s="27">
        <v>2875.28</v>
      </c>
      <c r="P1767" s="51">
        <f t="shared" si="27"/>
        <v>234592.40499999671</v>
      </c>
      <c r="Q1767" s="51">
        <f>ABS(Table_7[[#This Row],[列1]]-Table_7[[#This Row],[Listing Price (USD)]])/Table_7[[#This Row],[Listing Price (USD)]]</f>
        <v>0.21671984974959363</v>
      </c>
      <c r="R1767" s="51">
        <f>(Table_7[[#This Row],[列2]]+Q2734)/2</f>
        <v>0.10835992487479681</v>
      </c>
      <c r="S1767" s="71"/>
    </row>
    <row r="1768" spans="1:19" hidden="1" x14ac:dyDescent="0.45">
      <c r="A1768" s="1" t="s">
        <v>193</v>
      </c>
      <c r="B1768" s="3" t="s">
        <v>331</v>
      </c>
      <c r="C1768" s="19">
        <v>41</v>
      </c>
      <c r="D1768" s="3" t="s">
        <v>459</v>
      </c>
      <c r="E1768" s="2" t="s">
        <v>516</v>
      </c>
      <c r="F1768" s="55">
        <v>275000</v>
      </c>
      <c r="G1768" s="15">
        <v>2007</v>
      </c>
      <c r="H1768" s="44">
        <v>12.75</v>
      </c>
      <c r="I1768" s="44">
        <v>3.67</v>
      </c>
      <c r="J1768" s="44">
        <v>10433</v>
      </c>
      <c r="K1768" s="44">
        <v>714</v>
      </c>
      <c r="L1768" s="44">
        <v>833</v>
      </c>
      <c r="M1768" s="27">
        <v>340.59109999999998</v>
      </c>
      <c r="N1768" s="27">
        <v>40726</v>
      </c>
      <c r="O1768" s="27">
        <v>10470.06</v>
      </c>
      <c r="P1768" s="51">
        <f t="shared" si="27"/>
        <v>194223.66400000005</v>
      </c>
      <c r="Q1768" s="51">
        <f>ABS(Table_7[[#This Row],[列1]]-Table_7[[#This Row],[Listing Price (USD)]])/Table_7[[#This Row],[Listing Price (USD)]]</f>
        <v>0.29373213090909073</v>
      </c>
      <c r="R1768" s="51">
        <f>(Table_7[[#This Row],[列2]]+Q2735)/2</f>
        <v>0.14686606545454536</v>
      </c>
      <c r="S1768" s="71"/>
    </row>
    <row r="1769" spans="1:19" hidden="1" x14ac:dyDescent="0.45">
      <c r="A1769" s="1" t="s">
        <v>197</v>
      </c>
      <c r="B1769" s="3" t="s">
        <v>332</v>
      </c>
      <c r="C1769" s="19">
        <v>40</v>
      </c>
      <c r="D1769" s="3" t="s">
        <v>459</v>
      </c>
      <c r="E1769" s="2" t="s">
        <v>319</v>
      </c>
      <c r="F1769" s="55">
        <v>249900</v>
      </c>
      <c r="G1769" s="15">
        <v>2015</v>
      </c>
      <c r="H1769" s="45">
        <v>13.08</v>
      </c>
      <c r="I1769" s="45">
        <v>6.83</v>
      </c>
      <c r="J1769" s="45">
        <v>8770</v>
      </c>
      <c r="K1769" s="45">
        <v>802.98</v>
      </c>
      <c r="L1769" s="45">
        <v>201</v>
      </c>
      <c r="M1769" s="27">
        <v>1116.7267999999999</v>
      </c>
      <c r="N1769" s="27">
        <v>44269</v>
      </c>
      <c r="O1769" s="27">
        <v>61343.7</v>
      </c>
      <c r="P1769" s="51">
        <f t="shared" si="27"/>
        <v>266566.13899999781</v>
      </c>
      <c r="Q1769" s="51">
        <f>ABS(Table_7[[#This Row],[列1]]-Table_7[[#This Row],[Listing Price (USD)]])/Table_7[[#This Row],[Listing Price (USD)]]</f>
        <v>6.6691232492988445E-2</v>
      </c>
      <c r="R1769" s="51">
        <f>(Table_7[[#This Row],[列2]]+Q2736)/2</f>
        <v>3.3345616246494222E-2</v>
      </c>
      <c r="S1769" s="71"/>
    </row>
    <row r="1770" spans="1:19" hidden="1" x14ac:dyDescent="0.45">
      <c r="A1770" s="1" t="s">
        <v>197</v>
      </c>
      <c r="B1770" s="3" t="s">
        <v>362</v>
      </c>
      <c r="C1770" s="19">
        <v>42</v>
      </c>
      <c r="D1770" s="3" t="s">
        <v>461</v>
      </c>
      <c r="E1770" s="2" t="s">
        <v>364</v>
      </c>
      <c r="F1770" s="55">
        <v>169000</v>
      </c>
      <c r="G1770" s="15">
        <v>2007</v>
      </c>
      <c r="H1770" s="45">
        <v>13.55</v>
      </c>
      <c r="I1770" s="45">
        <v>6.99</v>
      </c>
      <c r="J1770" s="45">
        <v>8925</v>
      </c>
      <c r="K1770" s="45">
        <v>768</v>
      </c>
      <c r="L1770" s="45">
        <v>129</v>
      </c>
      <c r="M1770" s="27">
        <v>1.0434148148148099</v>
      </c>
      <c r="N1770" s="27">
        <v>8551.2000000000007</v>
      </c>
      <c r="O1770" s="27">
        <v>2109.5004966750644</v>
      </c>
      <c r="P1770" s="51">
        <f t="shared" si="27"/>
        <v>100216.82319999785</v>
      </c>
      <c r="Q1770" s="51">
        <f>ABS(Table_7[[#This Row],[列1]]-Table_7[[#This Row],[Listing Price (USD)]])/Table_7[[#This Row],[Listing Price (USD)]]</f>
        <v>0.4070010461538589</v>
      </c>
      <c r="R1770" s="51">
        <f>(Table_7[[#This Row],[列2]]+Q2737)/2</f>
        <v>0.20350052307692945</v>
      </c>
      <c r="S1770" s="71"/>
    </row>
    <row r="1771" spans="1:19" hidden="1" x14ac:dyDescent="0.45">
      <c r="A1771" s="1" t="s">
        <v>197</v>
      </c>
      <c r="B1771" s="3" t="s">
        <v>198</v>
      </c>
      <c r="C1771" s="19">
        <v>39</v>
      </c>
      <c r="D1771" s="3" t="s">
        <v>461</v>
      </c>
      <c r="E1771" s="2" t="s">
        <v>346</v>
      </c>
      <c r="F1771" s="55">
        <v>139000</v>
      </c>
      <c r="G1771" s="15">
        <v>2017</v>
      </c>
      <c r="H1771" s="45">
        <v>12.4</v>
      </c>
      <c r="I1771" s="45">
        <v>6.5</v>
      </c>
      <c r="J1771" s="45">
        <v>6700</v>
      </c>
      <c r="K1771" s="45">
        <v>754</v>
      </c>
      <c r="L1771" s="45">
        <v>130</v>
      </c>
      <c r="M1771" s="27">
        <v>96.621481289487306</v>
      </c>
      <c r="N1771" s="27">
        <v>21310.9</v>
      </c>
      <c r="O1771" s="27">
        <v>514.61516577032478</v>
      </c>
      <c r="P1771" s="51">
        <f t="shared" si="27"/>
        <v>202781.5813999988</v>
      </c>
      <c r="Q1771" s="51">
        <f>ABS(Table_7[[#This Row],[列1]]-Table_7[[#This Row],[Listing Price (USD)]])/Table_7[[#This Row],[Listing Price (USD)]]</f>
        <v>0.458860297841718</v>
      </c>
      <c r="R1771" s="51">
        <f>(Table_7[[#This Row],[列2]]+Q2738)/2</f>
        <v>0.229430148920859</v>
      </c>
      <c r="S1771" s="71"/>
    </row>
    <row r="1772" spans="1:19" hidden="1" x14ac:dyDescent="0.45">
      <c r="A1772" s="1" t="s">
        <v>197</v>
      </c>
      <c r="B1772" s="3" t="s">
        <v>198</v>
      </c>
      <c r="C1772" s="19">
        <v>39</v>
      </c>
      <c r="D1772" s="3" t="s">
        <v>461</v>
      </c>
      <c r="E1772" s="2" t="s">
        <v>346</v>
      </c>
      <c r="F1772" s="55">
        <v>165000</v>
      </c>
      <c r="G1772" s="15">
        <v>2018</v>
      </c>
      <c r="H1772" s="45">
        <v>12.4</v>
      </c>
      <c r="I1772" s="45">
        <v>6.5</v>
      </c>
      <c r="J1772" s="45">
        <v>6700</v>
      </c>
      <c r="K1772" s="45">
        <v>754</v>
      </c>
      <c r="L1772" s="45">
        <v>130</v>
      </c>
      <c r="M1772" s="27">
        <v>96.621481289487306</v>
      </c>
      <c r="N1772" s="27">
        <v>21310.9</v>
      </c>
      <c r="O1772" s="27">
        <v>514.61516577032478</v>
      </c>
      <c r="P1772" s="51">
        <f t="shared" si="27"/>
        <v>215729.28440000041</v>
      </c>
      <c r="Q1772" s="51">
        <f>ABS(Table_7[[#This Row],[列1]]-Table_7[[#This Row],[Listing Price (USD)]])/Table_7[[#This Row],[Listing Price (USD)]]</f>
        <v>0.307450208484851</v>
      </c>
      <c r="R1772" s="51">
        <f>(Table_7[[#This Row],[列2]]+Q2739)/2</f>
        <v>0.1537251042424255</v>
      </c>
      <c r="S1772" s="71"/>
    </row>
    <row r="1773" spans="1:19" hidden="1" x14ac:dyDescent="0.45">
      <c r="A1773" s="1" t="s">
        <v>197</v>
      </c>
      <c r="B1773" s="3" t="s">
        <v>198</v>
      </c>
      <c r="C1773" s="19">
        <v>39</v>
      </c>
      <c r="D1773" s="3" t="s">
        <v>461</v>
      </c>
      <c r="E1773" s="2" t="s">
        <v>346</v>
      </c>
      <c r="F1773" s="55">
        <v>159000</v>
      </c>
      <c r="G1773" s="15">
        <v>2018</v>
      </c>
      <c r="H1773" s="45">
        <v>12.4</v>
      </c>
      <c r="I1773" s="45">
        <v>6.5</v>
      </c>
      <c r="J1773" s="45">
        <v>6700</v>
      </c>
      <c r="K1773" s="45">
        <v>754</v>
      </c>
      <c r="L1773" s="45">
        <v>130</v>
      </c>
      <c r="M1773" s="27">
        <v>96.621481289487306</v>
      </c>
      <c r="N1773" s="27">
        <v>21310.9</v>
      </c>
      <c r="O1773" s="27">
        <v>514.61516577032478</v>
      </c>
      <c r="P1773" s="51">
        <f t="shared" si="27"/>
        <v>215729.28440000041</v>
      </c>
      <c r="Q1773" s="51">
        <f>ABS(Table_7[[#This Row],[列1]]-Table_7[[#This Row],[Listing Price (USD)]])/Table_7[[#This Row],[Listing Price (USD)]]</f>
        <v>0.35678795220126047</v>
      </c>
      <c r="R1773" s="51">
        <f>(Table_7[[#This Row],[列2]]+Q2740)/2</f>
        <v>0.17839397610063024</v>
      </c>
      <c r="S1773" s="71"/>
    </row>
    <row r="1774" spans="1:19" hidden="1" x14ac:dyDescent="0.45">
      <c r="A1774" s="1" t="s">
        <v>197</v>
      </c>
      <c r="B1774" s="3" t="s">
        <v>198</v>
      </c>
      <c r="C1774" s="19">
        <v>39</v>
      </c>
      <c r="D1774" s="3" t="s">
        <v>461</v>
      </c>
      <c r="E1774" s="2" t="s">
        <v>346</v>
      </c>
      <c r="F1774" s="55">
        <v>159000</v>
      </c>
      <c r="G1774" s="15">
        <v>2018</v>
      </c>
      <c r="H1774" s="45">
        <v>12.4</v>
      </c>
      <c r="I1774" s="45">
        <v>6.5</v>
      </c>
      <c r="J1774" s="45">
        <v>6700</v>
      </c>
      <c r="K1774" s="45">
        <v>754</v>
      </c>
      <c r="L1774" s="45">
        <v>130</v>
      </c>
      <c r="M1774" s="27">
        <v>96.621481289487306</v>
      </c>
      <c r="N1774" s="27">
        <v>21310.9</v>
      </c>
      <c r="O1774" s="27">
        <v>514.61516577032478</v>
      </c>
      <c r="P1774" s="51">
        <f t="shared" si="27"/>
        <v>215729.28440000041</v>
      </c>
      <c r="Q1774" s="51">
        <f>ABS(Table_7[[#This Row],[列1]]-Table_7[[#This Row],[Listing Price (USD)]])/Table_7[[#This Row],[Listing Price (USD)]]</f>
        <v>0.35678795220126047</v>
      </c>
      <c r="R1774" s="51">
        <f>(Table_7[[#This Row],[列2]]+Q2741)/2</f>
        <v>0.17839397610063024</v>
      </c>
      <c r="S1774" s="71"/>
    </row>
    <row r="1775" spans="1:19" hidden="1" x14ac:dyDescent="0.45">
      <c r="A1775" s="1" t="s">
        <v>197</v>
      </c>
      <c r="B1775" s="3" t="s">
        <v>198</v>
      </c>
      <c r="C1775" s="19">
        <v>39</v>
      </c>
      <c r="D1775" s="3" t="s">
        <v>461</v>
      </c>
      <c r="E1775" s="2" t="s">
        <v>346</v>
      </c>
      <c r="F1775" s="55">
        <v>189000</v>
      </c>
      <c r="G1775" s="15">
        <v>2019</v>
      </c>
      <c r="H1775" s="45">
        <v>12.4</v>
      </c>
      <c r="I1775" s="45">
        <v>6.5</v>
      </c>
      <c r="J1775" s="45">
        <v>6700</v>
      </c>
      <c r="K1775" s="45">
        <v>754</v>
      </c>
      <c r="L1775" s="45">
        <v>130</v>
      </c>
      <c r="M1775" s="27">
        <v>96.621481289487306</v>
      </c>
      <c r="N1775" s="27">
        <v>21310.9</v>
      </c>
      <c r="O1775" s="27">
        <v>514.61516577032478</v>
      </c>
      <c r="P1775" s="51">
        <f t="shared" si="27"/>
        <v>228676.98740000202</v>
      </c>
      <c r="Q1775" s="51">
        <f>ABS(Table_7[[#This Row],[列1]]-Table_7[[#This Row],[Listing Price (USD)]])/Table_7[[#This Row],[Listing Price (USD)]]</f>
        <v>0.20993115026456097</v>
      </c>
      <c r="R1775" s="51">
        <f>(Table_7[[#This Row],[列2]]+Q2742)/2</f>
        <v>0.10496557513228048</v>
      </c>
      <c r="S1775" s="71"/>
    </row>
    <row r="1776" spans="1:19" hidden="1" x14ac:dyDescent="0.45">
      <c r="A1776" s="1" t="s">
        <v>197</v>
      </c>
      <c r="B1776" s="2" t="s">
        <v>198</v>
      </c>
      <c r="C1776" s="19">
        <v>38</v>
      </c>
      <c r="D1776" s="3" t="s">
        <v>460</v>
      </c>
      <c r="E1776" s="2" t="s">
        <v>46</v>
      </c>
      <c r="F1776" s="55">
        <v>132402</v>
      </c>
      <c r="G1776" s="15">
        <v>2016</v>
      </c>
      <c r="H1776" s="45">
        <v>12.4</v>
      </c>
      <c r="I1776" s="45">
        <v>6.5</v>
      </c>
      <c r="J1776" s="45">
        <v>6700</v>
      </c>
      <c r="K1776" s="45">
        <v>754</v>
      </c>
      <c r="L1776" s="45">
        <v>130</v>
      </c>
      <c r="M1776" s="27">
        <v>57.472012426685268</v>
      </c>
      <c r="N1776" s="27">
        <v>11544.2</v>
      </c>
      <c r="O1776" s="27">
        <v>7827.84</v>
      </c>
      <c r="P1776" s="51">
        <f t="shared" si="27"/>
        <v>171706.88320000021</v>
      </c>
      <c r="Q1776" s="51">
        <f>ABS(Table_7[[#This Row],[列1]]-Table_7[[#This Row],[Listing Price (USD)]])/Table_7[[#This Row],[Listing Price (USD)]]</f>
        <v>0.29686019244422451</v>
      </c>
      <c r="R1776" s="51">
        <f>(Table_7[[#This Row],[列2]]+Q2743)/2</f>
        <v>0.14843009622211226</v>
      </c>
      <c r="S1776" s="71"/>
    </row>
    <row r="1777" spans="1:19" hidden="1" x14ac:dyDescent="0.45">
      <c r="A1777" s="1" t="s">
        <v>197</v>
      </c>
      <c r="B1777" s="2" t="s">
        <v>198</v>
      </c>
      <c r="C1777" s="19">
        <v>38</v>
      </c>
      <c r="D1777" s="3" t="s">
        <v>460</v>
      </c>
      <c r="E1777" s="2" t="s">
        <v>3</v>
      </c>
      <c r="F1777" s="55">
        <v>182192</v>
      </c>
      <c r="G1777" s="15">
        <v>2016</v>
      </c>
      <c r="H1777" s="45">
        <v>12.4</v>
      </c>
      <c r="I1777" s="45">
        <v>6.5</v>
      </c>
      <c r="J1777" s="45">
        <v>6700</v>
      </c>
      <c r="K1777" s="45">
        <v>754</v>
      </c>
      <c r="L1777" s="45">
        <v>130</v>
      </c>
      <c r="M1777" s="27">
        <v>2639.0087016482562</v>
      </c>
      <c r="N1777" s="27">
        <v>30468.7</v>
      </c>
      <c r="O1777" s="27">
        <v>62827.83</v>
      </c>
      <c r="P1777" s="51">
        <f t="shared" si="27"/>
        <v>206830.75520000159</v>
      </c>
      <c r="Q1777" s="51">
        <f>ABS(Table_7[[#This Row],[列1]]-Table_7[[#This Row],[Listing Price (USD)]])/Table_7[[#This Row],[Listing Price (USD)]]</f>
        <v>0.13523511021340995</v>
      </c>
      <c r="R1777" s="51">
        <f>(Table_7[[#This Row],[列2]]+Q2744)/2</f>
        <v>6.7617555106704974E-2</v>
      </c>
      <c r="S1777" s="71"/>
    </row>
    <row r="1778" spans="1:19" hidden="1" x14ac:dyDescent="0.45">
      <c r="A1778" s="1" t="s">
        <v>197</v>
      </c>
      <c r="B1778" s="2" t="s">
        <v>198</v>
      </c>
      <c r="C1778" s="19">
        <v>38</v>
      </c>
      <c r="D1778" s="3" t="s">
        <v>460</v>
      </c>
      <c r="E1778" s="2" t="s">
        <v>3</v>
      </c>
      <c r="F1778" s="55">
        <v>191922</v>
      </c>
      <c r="G1778" s="15">
        <v>2017</v>
      </c>
      <c r="H1778" s="45">
        <v>12.4</v>
      </c>
      <c r="I1778" s="45">
        <v>6.5</v>
      </c>
      <c r="J1778" s="45">
        <v>6700</v>
      </c>
      <c r="K1778" s="45">
        <v>754</v>
      </c>
      <c r="L1778" s="45">
        <v>130</v>
      </c>
      <c r="M1778" s="27">
        <v>2639.0087016482562</v>
      </c>
      <c r="N1778" s="27">
        <v>30468.7</v>
      </c>
      <c r="O1778" s="27">
        <v>62827.83</v>
      </c>
      <c r="P1778" s="51">
        <f t="shared" si="27"/>
        <v>219778.45819999947</v>
      </c>
      <c r="Q1778" s="51">
        <f>ABS(Table_7[[#This Row],[列1]]-Table_7[[#This Row],[Listing Price (USD)]])/Table_7[[#This Row],[Listing Price (USD)]]</f>
        <v>0.14514468481987197</v>
      </c>
      <c r="R1778" s="51">
        <f>(Table_7[[#This Row],[列2]]+Q2745)/2</f>
        <v>7.2572342409935986E-2</v>
      </c>
      <c r="S1778" s="71"/>
    </row>
    <row r="1779" spans="1:19" hidden="1" x14ac:dyDescent="0.45">
      <c r="A1779" s="1" t="s">
        <v>197</v>
      </c>
      <c r="B1779" s="2" t="s">
        <v>198</v>
      </c>
      <c r="C1779" s="19">
        <v>38</v>
      </c>
      <c r="D1779" s="3" t="s">
        <v>460</v>
      </c>
      <c r="E1779" s="2" t="s">
        <v>31</v>
      </c>
      <c r="F1779" s="55">
        <v>155481</v>
      </c>
      <c r="G1779" s="15">
        <v>2016</v>
      </c>
      <c r="H1779" s="45">
        <v>12.4</v>
      </c>
      <c r="I1779" s="45">
        <v>6.5</v>
      </c>
      <c r="J1779" s="45">
        <v>6700</v>
      </c>
      <c r="K1779" s="45">
        <v>754</v>
      </c>
      <c r="L1779" s="45">
        <v>130</v>
      </c>
      <c r="M1779" s="27">
        <v>3889.6688952996215</v>
      </c>
      <c r="N1779" s="27">
        <v>33570.800000000003</v>
      </c>
      <c r="O1779" s="27">
        <v>34377.89</v>
      </c>
      <c r="P1779" s="51">
        <f t="shared" si="27"/>
        <v>212588.25280000194</v>
      </c>
      <c r="Q1779" s="51">
        <f>ABS(Table_7[[#This Row],[列1]]-Table_7[[#This Row],[Listing Price (USD)]])/Table_7[[#This Row],[Listing Price (USD)]]</f>
        <v>0.36729409252578732</v>
      </c>
      <c r="R1779" s="51">
        <f>(Table_7[[#This Row],[列2]]+Q2746)/2</f>
        <v>0.18364704626289366</v>
      </c>
      <c r="S1779" s="71"/>
    </row>
    <row r="1780" spans="1:19" hidden="1" x14ac:dyDescent="0.45">
      <c r="A1780" s="1" t="s">
        <v>197</v>
      </c>
      <c r="B1780" s="2" t="s">
        <v>198</v>
      </c>
      <c r="C1780" s="19">
        <v>38</v>
      </c>
      <c r="D1780" s="3" t="s">
        <v>460</v>
      </c>
      <c r="E1780" s="2" t="s">
        <v>76</v>
      </c>
      <c r="F1780" s="55">
        <v>218645</v>
      </c>
      <c r="G1780" s="15">
        <v>2019</v>
      </c>
      <c r="H1780" s="45">
        <v>12.4</v>
      </c>
      <c r="I1780" s="45">
        <v>6.5</v>
      </c>
      <c r="J1780" s="45">
        <v>6700</v>
      </c>
      <c r="K1780" s="45">
        <v>754</v>
      </c>
      <c r="L1780" s="45">
        <v>130</v>
      </c>
      <c r="M1780" s="27">
        <v>720.28936833319096</v>
      </c>
      <c r="N1780" s="27">
        <v>6140.9</v>
      </c>
      <c r="O1780" s="27">
        <v>2659.28</v>
      </c>
      <c r="P1780" s="51">
        <f t="shared" si="27"/>
        <v>200521.46740000247</v>
      </c>
      <c r="Q1780" s="51">
        <f>ABS(Table_7[[#This Row],[列1]]-Table_7[[#This Row],[Listing Price (USD)]])/Table_7[[#This Row],[Listing Price (USD)]]</f>
        <v>8.2890222049429585E-2</v>
      </c>
      <c r="R1780" s="51">
        <f>(Table_7[[#This Row],[列2]]+Q2747)/2</f>
        <v>4.1445111024714792E-2</v>
      </c>
      <c r="S1780" s="71"/>
    </row>
    <row r="1781" spans="1:19" hidden="1" x14ac:dyDescent="0.45">
      <c r="A1781" s="1" t="s">
        <v>197</v>
      </c>
      <c r="B1781" s="3" t="s">
        <v>198</v>
      </c>
      <c r="C1781" s="19">
        <v>38</v>
      </c>
      <c r="D1781" s="3" t="s">
        <v>459</v>
      </c>
      <c r="E1781" s="2" t="s">
        <v>319</v>
      </c>
      <c r="F1781" s="55">
        <v>165000</v>
      </c>
      <c r="G1781" s="15">
        <v>2016</v>
      </c>
      <c r="H1781" s="45">
        <v>12.4</v>
      </c>
      <c r="I1781" s="45">
        <v>6.5</v>
      </c>
      <c r="J1781" s="45">
        <v>6700</v>
      </c>
      <c r="K1781" s="45">
        <v>754</v>
      </c>
      <c r="L1781" s="45">
        <v>130</v>
      </c>
      <c r="M1781" s="27">
        <v>1116.7267999999999</v>
      </c>
      <c r="N1781" s="27">
        <v>44269</v>
      </c>
      <c r="O1781" s="27">
        <v>61343.7</v>
      </c>
      <c r="P1781" s="51">
        <f t="shared" si="27"/>
        <v>232444.11199999898</v>
      </c>
      <c r="Q1781" s="51">
        <f>ABS(Table_7[[#This Row],[列1]]-Table_7[[#This Row],[Listing Price (USD)]])/Table_7[[#This Row],[Listing Price (USD)]]</f>
        <v>0.40875219393938772</v>
      </c>
      <c r="R1781" s="51">
        <f>(Table_7[[#This Row],[列2]]+Q2748)/2</f>
        <v>0.20437609696969386</v>
      </c>
      <c r="S1781" s="71"/>
    </row>
    <row r="1782" spans="1:19" hidden="1" x14ac:dyDescent="0.45">
      <c r="A1782" s="1" t="s">
        <v>197</v>
      </c>
      <c r="B1782" s="3" t="s">
        <v>198</v>
      </c>
      <c r="C1782" s="19">
        <v>38</v>
      </c>
      <c r="D1782" s="3" t="s">
        <v>459</v>
      </c>
      <c r="E1782" s="2" t="s">
        <v>319</v>
      </c>
      <c r="F1782" s="55">
        <v>155000</v>
      </c>
      <c r="G1782" s="15">
        <v>2016</v>
      </c>
      <c r="H1782" s="45">
        <v>12.4</v>
      </c>
      <c r="I1782" s="45">
        <v>6.5</v>
      </c>
      <c r="J1782" s="45">
        <v>6700</v>
      </c>
      <c r="K1782" s="45">
        <v>754</v>
      </c>
      <c r="L1782" s="45">
        <v>130</v>
      </c>
      <c r="M1782" s="27">
        <v>1116.7267999999999</v>
      </c>
      <c r="N1782" s="27">
        <v>44269</v>
      </c>
      <c r="O1782" s="27">
        <v>61343.7</v>
      </c>
      <c r="P1782" s="51">
        <f t="shared" si="27"/>
        <v>232444.11199999898</v>
      </c>
      <c r="Q1782" s="51">
        <f>ABS(Table_7[[#This Row],[列1]]-Table_7[[#This Row],[Listing Price (USD)]])/Table_7[[#This Row],[Listing Price (USD)]]</f>
        <v>0.4996394322580579</v>
      </c>
      <c r="R1782" s="51">
        <f>(Table_7[[#This Row],[列2]]+Q2749)/2</f>
        <v>0.24981971612902895</v>
      </c>
      <c r="S1782" s="71"/>
    </row>
    <row r="1783" spans="1:19" hidden="1" x14ac:dyDescent="0.45">
      <c r="A1783" s="1" t="s">
        <v>197</v>
      </c>
      <c r="B1783" s="2" t="s">
        <v>201</v>
      </c>
      <c r="C1783" s="19">
        <v>39</v>
      </c>
      <c r="D1783" s="3" t="s">
        <v>460</v>
      </c>
      <c r="E1783" s="2" t="s">
        <v>46</v>
      </c>
      <c r="F1783" s="55">
        <v>127576</v>
      </c>
      <c r="G1783" s="15">
        <v>2009</v>
      </c>
      <c r="H1783" s="45">
        <v>12.8</v>
      </c>
      <c r="I1783" s="45">
        <v>4.83</v>
      </c>
      <c r="J1783" s="45">
        <v>7800</v>
      </c>
      <c r="K1783" s="45">
        <v>725</v>
      </c>
      <c r="L1783" s="45">
        <v>130</v>
      </c>
      <c r="M1783" s="27">
        <v>57.472012426685268</v>
      </c>
      <c r="N1783" s="27">
        <v>11544.2</v>
      </c>
      <c r="O1783" s="27">
        <v>7827.84</v>
      </c>
      <c r="P1783" s="51">
        <f t="shared" si="27"/>
        <v>106085.86219999865</v>
      </c>
      <c r="Q1783" s="51">
        <f>ABS(Table_7[[#This Row],[列1]]-Table_7[[#This Row],[Listing Price (USD)]])/Table_7[[#This Row],[Listing Price (USD)]]</f>
        <v>0.16844969116449293</v>
      </c>
      <c r="R1783" s="51">
        <f>(Table_7[[#This Row],[列2]]+Q2750)/2</f>
        <v>8.4224845582246466E-2</v>
      </c>
      <c r="S1783" s="71"/>
    </row>
    <row r="1784" spans="1:19" hidden="1" x14ac:dyDescent="0.45">
      <c r="A1784" s="1" t="s">
        <v>197</v>
      </c>
      <c r="B1784" s="2" t="s">
        <v>201</v>
      </c>
      <c r="C1784" s="19">
        <v>39</v>
      </c>
      <c r="D1784" s="3" t="s">
        <v>460</v>
      </c>
      <c r="E1784" s="2" t="s">
        <v>3</v>
      </c>
      <c r="F1784" s="55">
        <v>145764</v>
      </c>
      <c r="G1784" s="15">
        <v>2007</v>
      </c>
      <c r="H1784" s="45">
        <v>12.8</v>
      </c>
      <c r="I1784" s="45">
        <v>4.83</v>
      </c>
      <c r="J1784" s="45">
        <v>7800</v>
      </c>
      <c r="K1784" s="45">
        <v>725</v>
      </c>
      <c r="L1784" s="45">
        <v>130</v>
      </c>
      <c r="M1784" s="27">
        <v>2639.0087016482562</v>
      </c>
      <c r="N1784" s="27">
        <v>30468.7</v>
      </c>
      <c r="O1784" s="27">
        <v>62827.83</v>
      </c>
      <c r="P1784" s="51">
        <f t="shared" si="27"/>
        <v>115314.32820000053</v>
      </c>
      <c r="Q1784" s="51">
        <f>ABS(Table_7[[#This Row],[列1]]-Table_7[[#This Row],[Listing Price (USD)]])/Table_7[[#This Row],[Listing Price (USD)]]</f>
        <v>0.20889706511895578</v>
      </c>
      <c r="R1784" s="51">
        <f>(Table_7[[#This Row],[列2]]+Q2751)/2</f>
        <v>0.10444853255947789</v>
      </c>
      <c r="S1784" s="71"/>
    </row>
    <row r="1785" spans="1:19" hidden="1" x14ac:dyDescent="0.45">
      <c r="A1785" s="1" t="s">
        <v>197</v>
      </c>
      <c r="B1785" s="2" t="s">
        <v>201</v>
      </c>
      <c r="C1785" s="19">
        <v>39</v>
      </c>
      <c r="D1785" s="3" t="s">
        <v>460</v>
      </c>
      <c r="E1785" s="2" t="s">
        <v>3</v>
      </c>
      <c r="F1785" s="55">
        <v>112967</v>
      </c>
      <c r="G1785" s="15">
        <v>2007</v>
      </c>
      <c r="H1785" s="45">
        <v>12.8</v>
      </c>
      <c r="I1785" s="45">
        <v>4.83</v>
      </c>
      <c r="J1785" s="45">
        <v>7800</v>
      </c>
      <c r="K1785" s="45">
        <v>725</v>
      </c>
      <c r="L1785" s="45">
        <v>130</v>
      </c>
      <c r="M1785" s="27">
        <v>2639.0087016482562</v>
      </c>
      <c r="N1785" s="27">
        <v>30468.7</v>
      </c>
      <c r="O1785" s="27">
        <v>62827.83</v>
      </c>
      <c r="P1785" s="51">
        <f t="shared" si="27"/>
        <v>115314.32820000053</v>
      </c>
      <c r="Q1785" s="51">
        <f>ABS(Table_7[[#This Row],[列1]]-Table_7[[#This Row],[Listing Price (USD)]])/Table_7[[#This Row],[Listing Price (USD)]]</f>
        <v>2.0778884098900805E-2</v>
      </c>
      <c r="R1785" s="51">
        <f>(Table_7[[#This Row],[列2]]+Q2752)/2</f>
        <v>1.0389442049450403E-2</v>
      </c>
      <c r="S1785" s="71"/>
    </row>
    <row r="1786" spans="1:19" hidden="1" x14ac:dyDescent="0.45">
      <c r="A1786" s="1" t="s">
        <v>197</v>
      </c>
      <c r="B1786" s="2" t="s">
        <v>201</v>
      </c>
      <c r="C1786" s="19">
        <v>39</v>
      </c>
      <c r="D1786" s="3" t="s">
        <v>460</v>
      </c>
      <c r="E1786" s="2" t="s">
        <v>25</v>
      </c>
      <c r="F1786" s="55">
        <v>102034</v>
      </c>
      <c r="G1786" s="15">
        <v>2007</v>
      </c>
      <c r="H1786" s="45">
        <v>12.8</v>
      </c>
      <c r="I1786" s="45">
        <v>4.83</v>
      </c>
      <c r="J1786" s="45">
        <v>7800</v>
      </c>
      <c r="K1786" s="45">
        <v>725</v>
      </c>
      <c r="L1786" s="45">
        <v>130</v>
      </c>
      <c r="M1786" s="27">
        <v>188.92599593680674</v>
      </c>
      <c r="N1786" s="27">
        <v>16779.7</v>
      </c>
      <c r="O1786" s="27">
        <v>1073.48</v>
      </c>
      <c r="P1786" s="51">
        <f t="shared" si="27"/>
        <v>89907.54419999868</v>
      </c>
      <c r="Q1786" s="51">
        <f>ABS(Table_7[[#This Row],[列1]]-Table_7[[#This Row],[Listing Price (USD)]])/Table_7[[#This Row],[Listing Price (USD)]]</f>
        <v>0.11884720583336261</v>
      </c>
      <c r="R1786" s="51">
        <f>(Table_7[[#This Row],[列2]]+Q2753)/2</f>
        <v>5.9423602916681306E-2</v>
      </c>
      <c r="S1786" s="71"/>
    </row>
    <row r="1787" spans="1:19" hidden="1" x14ac:dyDescent="0.45">
      <c r="A1787" s="1" t="s">
        <v>197</v>
      </c>
      <c r="B1787" s="2" t="s">
        <v>201</v>
      </c>
      <c r="C1787" s="19">
        <v>39</v>
      </c>
      <c r="D1787" s="3" t="s">
        <v>460</v>
      </c>
      <c r="E1787" s="2" t="s">
        <v>502</v>
      </c>
      <c r="F1787" s="55">
        <v>115912</v>
      </c>
      <c r="G1787" s="15">
        <v>2007</v>
      </c>
      <c r="H1787" s="45">
        <v>12.8</v>
      </c>
      <c r="I1787" s="45">
        <v>4.83</v>
      </c>
      <c r="J1787" s="45">
        <v>7800</v>
      </c>
      <c r="K1787" s="45">
        <v>725</v>
      </c>
      <c r="L1787" s="45">
        <v>130</v>
      </c>
      <c r="M1787" s="27">
        <v>425.85228192812104</v>
      </c>
      <c r="N1787" s="27">
        <v>30019.56</v>
      </c>
      <c r="O1787" s="27">
        <v>1758.95</v>
      </c>
      <c r="P1787" s="51">
        <f t="shared" si="27"/>
        <v>114480.7243599996</v>
      </c>
      <c r="Q1787" s="51">
        <f>ABS(Table_7[[#This Row],[列1]]-Table_7[[#This Row],[Listing Price (USD)]])/Table_7[[#This Row],[Listing Price (USD)]]</f>
        <v>1.2347950514186624E-2</v>
      </c>
      <c r="R1787" s="51">
        <f>(Table_7[[#This Row],[列2]]+Q2754)/2</f>
        <v>6.1739752570933119E-3</v>
      </c>
      <c r="S1787" s="71"/>
    </row>
    <row r="1788" spans="1:19" hidden="1" x14ac:dyDescent="0.45">
      <c r="A1788" s="1" t="s">
        <v>197</v>
      </c>
      <c r="B1788" s="2" t="s">
        <v>201</v>
      </c>
      <c r="C1788" s="19">
        <v>39</v>
      </c>
      <c r="D1788" s="3" t="s">
        <v>460</v>
      </c>
      <c r="E1788" s="2" t="s">
        <v>502</v>
      </c>
      <c r="F1788" s="55">
        <v>115396</v>
      </c>
      <c r="G1788" s="15">
        <v>2007</v>
      </c>
      <c r="H1788" s="45">
        <v>12.8</v>
      </c>
      <c r="I1788" s="45">
        <v>4.83</v>
      </c>
      <c r="J1788" s="45">
        <v>7800</v>
      </c>
      <c r="K1788" s="45">
        <v>725</v>
      </c>
      <c r="L1788" s="45">
        <v>130</v>
      </c>
      <c r="M1788" s="27">
        <v>425.85228192812104</v>
      </c>
      <c r="N1788" s="27">
        <v>30019.56</v>
      </c>
      <c r="O1788" s="27">
        <v>1758.95</v>
      </c>
      <c r="P1788" s="51">
        <f t="shared" si="27"/>
        <v>114480.7243599996</v>
      </c>
      <c r="Q1788" s="51">
        <f>ABS(Table_7[[#This Row],[列1]]-Table_7[[#This Row],[Listing Price (USD)]])/Table_7[[#This Row],[Listing Price (USD)]]</f>
        <v>7.9316062948490418E-3</v>
      </c>
      <c r="R1788" s="51">
        <f>(Table_7[[#This Row],[列2]]+Q2755)/2</f>
        <v>3.9658031474245209E-3</v>
      </c>
      <c r="S1788" s="71"/>
    </row>
    <row r="1789" spans="1:19" hidden="1" x14ac:dyDescent="0.45">
      <c r="A1789" s="1" t="s">
        <v>197</v>
      </c>
      <c r="B1789" s="2" t="s">
        <v>201</v>
      </c>
      <c r="C1789" s="19">
        <v>39</v>
      </c>
      <c r="D1789" s="3" t="s">
        <v>460</v>
      </c>
      <c r="E1789" s="2" t="s">
        <v>35</v>
      </c>
      <c r="F1789" s="55">
        <v>139726</v>
      </c>
      <c r="G1789" s="15">
        <v>2010</v>
      </c>
      <c r="H1789" s="45">
        <v>12.8</v>
      </c>
      <c r="I1789" s="45">
        <v>4.83</v>
      </c>
      <c r="J1789" s="45">
        <v>7800</v>
      </c>
      <c r="K1789" s="45">
        <v>725</v>
      </c>
      <c r="L1789" s="45">
        <v>130</v>
      </c>
      <c r="M1789" s="27">
        <v>1896.75530151814</v>
      </c>
      <c r="N1789" s="27">
        <v>24592.6</v>
      </c>
      <c r="O1789" s="27">
        <v>42421.33</v>
      </c>
      <c r="P1789" s="51">
        <f t="shared" si="27"/>
        <v>143251.39559999778</v>
      </c>
      <c r="Q1789" s="51">
        <f>ABS(Table_7[[#This Row],[列1]]-Table_7[[#This Row],[Listing Price (USD)]])/Table_7[[#This Row],[Listing Price (USD)]]</f>
        <v>2.5230777378567892E-2</v>
      </c>
      <c r="R1789" s="51">
        <f>(Table_7[[#This Row],[列2]]+Q2756)/2</f>
        <v>1.2615388689283946E-2</v>
      </c>
      <c r="S1789" s="71"/>
    </row>
    <row r="1790" spans="1:19" hidden="1" x14ac:dyDescent="0.45">
      <c r="A1790" s="1" t="s">
        <v>197</v>
      </c>
      <c r="B1790" s="2" t="s">
        <v>201</v>
      </c>
      <c r="C1790" s="19">
        <v>39</v>
      </c>
      <c r="D1790" s="3" t="s">
        <v>460</v>
      </c>
      <c r="E1790" s="2" t="s">
        <v>76</v>
      </c>
      <c r="F1790" s="55">
        <v>127543</v>
      </c>
      <c r="G1790" s="15">
        <v>2009</v>
      </c>
      <c r="H1790" s="45">
        <v>12.8</v>
      </c>
      <c r="I1790" s="45">
        <v>4.83</v>
      </c>
      <c r="J1790" s="45">
        <v>7800</v>
      </c>
      <c r="K1790" s="45">
        <v>725</v>
      </c>
      <c r="L1790" s="45">
        <v>130</v>
      </c>
      <c r="M1790" s="27">
        <v>720.28936833319096</v>
      </c>
      <c r="N1790" s="27">
        <v>6140.9</v>
      </c>
      <c r="O1790" s="27">
        <v>2659.28</v>
      </c>
      <c r="P1790" s="51">
        <f t="shared" si="27"/>
        <v>96057.3373999998</v>
      </c>
      <c r="Q1790" s="51">
        <f>ABS(Table_7[[#This Row],[列1]]-Table_7[[#This Row],[Listing Price (USD)]])/Table_7[[#This Row],[Listing Price (USD)]]</f>
        <v>0.24686311753683229</v>
      </c>
      <c r="R1790" s="51">
        <f>(Table_7[[#This Row],[列2]]+Q2757)/2</f>
        <v>0.12343155876841615</v>
      </c>
      <c r="S1790" s="71"/>
    </row>
    <row r="1791" spans="1:19" hidden="1" x14ac:dyDescent="0.45">
      <c r="A1791" s="1" t="s">
        <v>197</v>
      </c>
      <c r="B1791" s="2" t="s">
        <v>199</v>
      </c>
      <c r="C1791" s="19">
        <v>39</v>
      </c>
      <c r="D1791" s="3" t="s">
        <v>460</v>
      </c>
      <c r="E1791" s="2" t="s">
        <v>46</v>
      </c>
      <c r="F1791" s="55">
        <v>75311</v>
      </c>
      <c r="G1791" s="15">
        <v>2007</v>
      </c>
      <c r="H1791" s="45">
        <v>12.73</v>
      </c>
      <c r="I1791" s="45">
        <v>6.56</v>
      </c>
      <c r="J1791" s="45">
        <v>7330</v>
      </c>
      <c r="K1791" s="45">
        <v>670</v>
      </c>
      <c r="L1791" s="45">
        <v>129</v>
      </c>
      <c r="M1791" s="27">
        <v>57.472012426685268</v>
      </c>
      <c r="N1791" s="27">
        <v>11544.2</v>
      </c>
      <c r="O1791" s="27">
        <v>7827.84</v>
      </c>
      <c r="P1791" s="51">
        <f t="shared" si="27"/>
        <v>69503.126200000945</v>
      </c>
      <c r="Q1791" s="51">
        <f>ABS(Table_7[[#This Row],[列1]]-Table_7[[#This Row],[Listing Price (USD)]])/Table_7[[#This Row],[Listing Price (USD)]]</f>
        <v>7.7118532485281763E-2</v>
      </c>
      <c r="R1791" s="51">
        <f>(Table_7[[#This Row],[列2]]+Q2758)/2</f>
        <v>3.8559266242640881E-2</v>
      </c>
      <c r="S1791" s="71"/>
    </row>
    <row r="1792" spans="1:19" hidden="1" x14ac:dyDescent="0.45">
      <c r="A1792" s="1" t="s">
        <v>197</v>
      </c>
      <c r="B1792" s="2" t="s">
        <v>199</v>
      </c>
      <c r="C1792" s="19">
        <v>39</v>
      </c>
      <c r="D1792" s="3" t="s">
        <v>460</v>
      </c>
      <c r="E1792" s="2" t="s">
        <v>3</v>
      </c>
      <c r="F1792" s="55">
        <v>96593</v>
      </c>
      <c r="G1792" s="15">
        <v>2008</v>
      </c>
      <c r="H1792" s="45">
        <v>12.73</v>
      </c>
      <c r="I1792" s="45">
        <v>6.56</v>
      </c>
      <c r="J1792" s="45">
        <v>7330</v>
      </c>
      <c r="K1792" s="45">
        <v>670</v>
      </c>
      <c r="L1792" s="45">
        <v>129</v>
      </c>
      <c r="M1792" s="27">
        <v>2639.0087016482562</v>
      </c>
      <c r="N1792" s="27">
        <v>30468.7</v>
      </c>
      <c r="O1792" s="27">
        <v>62827.83</v>
      </c>
      <c r="P1792" s="51">
        <f t="shared" si="27"/>
        <v>117574.7012000002</v>
      </c>
      <c r="Q1792" s="51">
        <f>ABS(Table_7[[#This Row],[列1]]-Table_7[[#This Row],[Listing Price (USD)]])/Table_7[[#This Row],[Listing Price (USD)]]</f>
        <v>0.21721761618336938</v>
      </c>
      <c r="R1792" s="51">
        <f>(Table_7[[#This Row],[列2]]+Q2759)/2</f>
        <v>0.10860880809168469</v>
      </c>
      <c r="S1792" s="71"/>
    </row>
    <row r="1793" spans="1:19" hidden="1" x14ac:dyDescent="0.45">
      <c r="A1793" s="1" t="s">
        <v>197</v>
      </c>
      <c r="B1793" s="2" t="s">
        <v>199</v>
      </c>
      <c r="C1793" s="19">
        <v>39</v>
      </c>
      <c r="D1793" s="3" t="s">
        <v>460</v>
      </c>
      <c r="E1793" s="2" t="s">
        <v>25</v>
      </c>
      <c r="F1793" s="55">
        <v>103275</v>
      </c>
      <c r="G1793" s="15">
        <v>2007</v>
      </c>
      <c r="H1793" s="45">
        <v>12.73</v>
      </c>
      <c r="I1793" s="45">
        <v>6.56</v>
      </c>
      <c r="J1793" s="45">
        <v>7330</v>
      </c>
      <c r="K1793" s="45">
        <v>670</v>
      </c>
      <c r="L1793" s="45">
        <v>129</v>
      </c>
      <c r="M1793" s="27">
        <v>188.92599593680674</v>
      </c>
      <c r="N1793" s="27">
        <v>16779.7</v>
      </c>
      <c r="O1793" s="27">
        <v>1073.48</v>
      </c>
      <c r="P1793" s="51">
        <f t="shared" si="27"/>
        <v>79220.214200000468</v>
      </c>
      <c r="Q1793" s="51">
        <f>ABS(Table_7[[#This Row],[列1]]-Table_7[[#This Row],[Listing Price (USD)]])/Table_7[[#This Row],[Listing Price (USD)]]</f>
        <v>0.23291973662550988</v>
      </c>
      <c r="R1793" s="51">
        <f>(Table_7[[#This Row],[列2]]+Q2760)/2</f>
        <v>0.11645986831275494</v>
      </c>
      <c r="S1793" s="71"/>
    </row>
    <row r="1794" spans="1:19" hidden="1" x14ac:dyDescent="0.45">
      <c r="A1794" s="1" t="s">
        <v>197</v>
      </c>
      <c r="B1794" s="2" t="s">
        <v>199</v>
      </c>
      <c r="C1794" s="19">
        <v>39</v>
      </c>
      <c r="D1794" s="3" t="s">
        <v>460</v>
      </c>
      <c r="E1794" s="2" t="s">
        <v>25</v>
      </c>
      <c r="F1794" s="55">
        <v>95985</v>
      </c>
      <c r="G1794" s="15">
        <v>2007</v>
      </c>
      <c r="H1794" s="45">
        <v>12.73</v>
      </c>
      <c r="I1794" s="45">
        <v>6.56</v>
      </c>
      <c r="J1794" s="45">
        <v>7330</v>
      </c>
      <c r="K1794" s="45">
        <v>670</v>
      </c>
      <c r="L1794" s="45">
        <v>129</v>
      </c>
      <c r="M1794" s="27">
        <v>188.92599593680674</v>
      </c>
      <c r="N1794" s="27">
        <v>16779.7</v>
      </c>
      <c r="O1794" s="27">
        <v>1073.48</v>
      </c>
      <c r="P1794" s="51">
        <f t="shared" ref="P1794:P1857" si="28">J1794*22.739+12947.703*G1794+1.856*N1794-26169390+64750.3</f>
        <v>79220.214200000468</v>
      </c>
      <c r="Q1794" s="51">
        <f>ABS(Table_7[[#This Row],[列1]]-Table_7[[#This Row],[Listing Price (USD)]])/Table_7[[#This Row],[Listing Price (USD)]]</f>
        <v>0.17466047611605492</v>
      </c>
      <c r="R1794" s="51">
        <f>(Table_7[[#This Row],[列2]]+Q2761)/2</f>
        <v>8.7330238058027462E-2</v>
      </c>
      <c r="S1794" s="71"/>
    </row>
    <row r="1795" spans="1:19" hidden="1" x14ac:dyDescent="0.45">
      <c r="A1795" s="1" t="s">
        <v>197</v>
      </c>
      <c r="B1795" s="2" t="s">
        <v>199</v>
      </c>
      <c r="C1795" s="19">
        <v>39</v>
      </c>
      <c r="D1795" s="3" t="s">
        <v>460</v>
      </c>
      <c r="E1795" s="2" t="s">
        <v>25</v>
      </c>
      <c r="F1795" s="55">
        <v>91125</v>
      </c>
      <c r="G1795" s="15">
        <v>2007</v>
      </c>
      <c r="H1795" s="45">
        <v>12.73</v>
      </c>
      <c r="I1795" s="45">
        <v>6.56</v>
      </c>
      <c r="J1795" s="45">
        <v>7330</v>
      </c>
      <c r="K1795" s="45">
        <v>670</v>
      </c>
      <c r="L1795" s="45">
        <v>129</v>
      </c>
      <c r="M1795" s="27">
        <v>188.92599593680674</v>
      </c>
      <c r="N1795" s="27">
        <v>16779.7</v>
      </c>
      <c r="O1795" s="27">
        <v>1073.48</v>
      </c>
      <c r="P1795" s="51">
        <f t="shared" si="28"/>
        <v>79220.214200000468</v>
      </c>
      <c r="Q1795" s="51">
        <f>ABS(Table_7[[#This Row],[列1]]-Table_7[[#This Row],[Listing Price (USD)]])/Table_7[[#This Row],[Listing Price (USD)]]</f>
        <v>0.13064236817557787</v>
      </c>
      <c r="R1795" s="51">
        <f>(Table_7[[#This Row],[列2]]+Q2762)/2</f>
        <v>6.5321184087788933E-2</v>
      </c>
      <c r="S1795" s="71"/>
    </row>
    <row r="1796" spans="1:19" hidden="1" x14ac:dyDescent="0.45">
      <c r="A1796" s="1" t="s">
        <v>197</v>
      </c>
      <c r="B1796" s="2" t="s">
        <v>199</v>
      </c>
      <c r="C1796" s="19">
        <v>39</v>
      </c>
      <c r="D1796" s="3" t="s">
        <v>460</v>
      </c>
      <c r="E1796" s="2" t="s">
        <v>25</v>
      </c>
      <c r="F1796" s="55">
        <v>78955</v>
      </c>
      <c r="G1796" s="15">
        <v>2008</v>
      </c>
      <c r="H1796" s="45">
        <v>12.73</v>
      </c>
      <c r="I1796" s="45">
        <v>6.56</v>
      </c>
      <c r="J1796" s="45">
        <v>7330</v>
      </c>
      <c r="K1796" s="45">
        <v>670</v>
      </c>
      <c r="L1796" s="45">
        <v>129</v>
      </c>
      <c r="M1796" s="27">
        <v>188.92599593680674</v>
      </c>
      <c r="N1796" s="27">
        <v>16779.7</v>
      </c>
      <c r="O1796" s="27">
        <v>1073.48</v>
      </c>
      <c r="P1796" s="51">
        <f t="shared" si="28"/>
        <v>92167.917199998352</v>
      </c>
      <c r="Q1796" s="51">
        <f>ABS(Table_7[[#This Row],[列1]]-Table_7[[#This Row],[Listing Price (USD)]])/Table_7[[#This Row],[Listing Price (USD)]]</f>
        <v>0.16734744094735421</v>
      </c>
      <c r="R1796" s="51">
        <f>(Table_7[[#This Row],[列2]]+Q2763)/2</f>
        <v>8.3673720473677105E-2</v>
      </c>
      <c r="S1796" s="71"/>
    </row>
    <row r="1797" spans="1:19" hidden="1" x14ac:dyDescent="0.45">
      <c r="A1797" s="1" t="s">
        <v>197</v>
      </c>
      <c r="B1797" s="2" t="s">
        <v>199</v>
      </c>
      <c r="C1797" s="19">
        <v>39</v>
      </c>
      <c r="D1797" s="3" t="s">
        <v>460</v>
      </c>
      <c r="E1797" s="2" t="s">
        <v>35</v>
      </c>
      <c r="F1797" s="55">
        <v>103275</v>
      </c>
      <c r="G1797" s="15">
        <v>2007</v>
      </c>
      <c r="H1797" s="45">
        <v>12.73</v>
      </c>
      <c r="I1797" s="45">
        <v>6.56</v>
      </c>
      <c r="J1797" s="45">
        <v>7330</v>
      </c>
      <c r="K1797" s="45">
        <v>670</v>
      </c>
      <c r="L1797" s="45">
        <v>129</v>
      </c>
      <c r="M1797" s="27">
        <v>1896.75530151814</v>
      </c>
      <c r="N1797" s="27">
        <v>24592.6</v>
      </c>
      <c r="O1797" s="27">
        <v>42421.33</v>
      </c>
      <c r="P1797" s="51">
        <f t="shared" si="28"/>
        <v>93720.956600002202</v>
      </c>
      <c r="Q1797" s="51">
        <f>ABS(Table_7[[#This Row],[列1]]-Table_7[[#This Row],[Listing Price (USD)]])/Table_7[[#This Row],[Listing Price (USD)]]</f>
        <v>9.2510708303052996E-2</v>
      </c>
      <c r="R1797" s="51">
        <f>(Table_7[[#This Row],[列2]]+Q2764)/2</f>
        <v>4.6255354151526498E-2</v>
      </c>
      <c r="S1797" s="71"/>
    </row>
    <row r="1798" spans="1:19" hidden="1" x14ac:dyDescent="0.45">
      <c r="A1798" s="1" t="s">
        <v>197</v>
      </c>
      <c r="B1798" s="2" t="s">
        <v>199</v>
      </c>
      <c r="C1798" s="19">
        <v>39</v>
      </c>
      <c r="D1798" s="3" t="s">
        <v>460</v>
      </c>
      <c r="E1798" s="2" t="s">
        <v>35</v>
      </c>
      <c r="F1798" s="55">
        <v>99605</v>
      </c>
      <c r="G1798" s="15">
        <v>2007</v>
      </c>
      <c r="H1798" s="45">
        <v>12.73</v>
      </c>
      <c r="I1798" s="45">
        <v>6.56</v>
      </c>
      <c r="J1798" s="45">
        <v>7330</v>
      </c>
      <c r="K1798" s="45">
        <v>670</v>
      </c>
      <c r="L1798" s="45">
        <v>129</v>
      </c>
      <c r="M1798" s="27">
        <v>1896.75530151814</v>
      </c>
      <c r="N1798" s="27">
        <v>24592.6</v>
      </c>
      <c r="O1798" s="27">
        <v>42421.33</v>
      </c>
      <c r="P1798" s="51">
        <f t="shared" si="28"/>
        <v>93720.956600002202</v>
      </c>
      <c r="Q1798" s="51">
        <f>ABS(Table_7[[#This Row],[列1]]-Table_7[[#This Row],[Listing Price (USD)]])/Table_7[[#This Row],[Listing Price (USD)]]</f>
        <v>5.907377541285877E-2</v>
      </c>
      <c r="R1798" s="51">
        <f>(Table_7[[#This Row],[列2]]+Q2765)/2</f>
        <v>2.9536887706429385E-2</v>
      </c>
      <c r="S1798" s="71"/>
    </row>
    <row r="1799" spans="1:19" hidden="1" x14ac:dyDescent="0.45">
      <c r="A1799" s="1" t="s">
        <v>197</v>
      </c>
      <c r="B1799" s="2" t="s">
        <v>199</v>
      </c>
      <c r="C1799" s="19">
        <v>39</v>
      </c>
      <c r="D1799" s="3" t="s">
        <v>460</v>
      </c>
      <c r="E1799" s="2" t="s">
        <v>35</v>
      </c>
      <c r="F1799" s="55">
        <v>119040</v>
      </c>
      <c r="G1799" s="15">
        <v>2008</v>
      </c>
      <c r="H1799" s="45">
        <v>12.73</v>
      </c>
      <c r="I1799" s="45">
        <v>6.56</v>
      </c>
      <c r="J1799" s="45">
        <v>7330</v>
      </c>
      <c r="K1799" s="45">
        <v>670</v>
      </c>
      <c r="L1799" s="45">
        <v>129</v>
      </c>
      <c r="M1799" s="27">
        <v>1896.75530151814</v>
      </c>
      <c r="N1799" s="27">
        <v>24592.6</v>
      </c>
      <c r="O1799" s="27">
        <v>42421.33</v>
      </c>
      <c r="P1799" s="51">
        <f t="shared" si="28"/>
        <v>106668.65960000009</v>
      </c>
      <c r="Q1799" s="51">
        <f>ABS(Table_7[[#This Row],[列1]]-Table_7[[#This Row],[Listing Price (USD)]])/Table_7[[#This Row],[Listing Price (USD)]]</f>
        <v>0.10392591061827884</v>
      </c>
      <c r="R1799" s="51">
        <f>(Table_7[[#This Row],[列2]]+Q2766)/2</f>
        <v>5.1962955309139421E-2</v>
      </c>
      <c r="S1799" s="71"/>
    </row>
    <row r="1800" spans="1:19" hidden="1" x14ac:dyDescent="0.45">
      <c r="A1800" s="1" t="s">
        <v>197</v>
      </c>
      <c r="B1800" s="2" t="s">
        <v>199</v>
      </c>
      <c r="C1800" s="19">
        <v>39</v>
      </c>
      <c r="D1800" s="3" t="s">
        <v>460</v>
      </c>
      <c r="E1800" s="2" t="s">
        <v>35</v>
      </c>
      <c r="F1800" s="55">
        <v>100845</v>
      </c>
      <c r="G1800" s="15">
        <v>2009</v>
      </c>
      <c r="H1800" s="45">
        <v>12.73</v>
      </c>
      <c r="I1800" s="45">
        <v>6.56</v>
      </c>
      <c r="J1800" s="45">
        <v>7330</v>
      </c>
      <c r="K1800" s="45">
        <v>670</v>
      </c>
      <c r="L1800" s="45">
        <v>129</v>
      </c>
      <c r="M1800" s="27">
        <v>1896.75530151814</v>
      </c>
      <c r="N1800" s="27">
        <v>24592.6</v>
      </c>
      <c r="O1800" s="27">
        <v>42421.33</v>
      </c>
      <c r="P1800" s="51">
        <f t="shared" si="28"/>
        <v>119616.3626000017</v>
      </c>
      <c r="Q1800" s="51">
        <f>ABS(Table_7[[#This Row],[列1]]-Table_7[[#This Row],[Listing Price (USD)]])/Table_7[[#This Row],[Listing Price (USD)]]</f>
        <v>0.18614073677427434</v>
      </c>
      <c r="R1800" s="51">
        <f>(Table_7[[#This Row],[列2]]+Q2767)/2</f>
        <v>9.307036838713717E-2</v>
      </c>
      <c r="S1800" s="71"/>
    </row>
    <row r="1801" spans="1:19" hidden="1" x14ac:dyDescent="0.45">
      <c r="A1801" s="1" t="s">
        <v>197</v>
      </c>
      <c r="B1801" s="2" t="s">
        <v>199</v>
      </c>
      <c r="C1801" s="19">
        <v>39</v>
      </c>
      <c r="D1801" s="3" t="s">
        <v>460</v>
      </c>
      <c r="E1801" s="2" t="s">
        <v>35</v>
      </c>
      <c r="F1801" s="55">
        <v>100820</v>
      </c>
      <c r="G1801" s="15">
        <v>2009</v>
      </c>
      <c r="H1801" s="45">
        <v>12.73</v>
      </c>
      <c r="I1801" s="45">
        <v>6.56</v>
      </c>
      <c r="J1801" s="45">
        <v>7330</v>
      </c>
      <c r="K1801" s="45">
        <v>670</v>
      </c>
      <c r="L1801" s="45">
        <v>129</v>
      </c>
      <c r="M1801" s="27">
        <v>1896.75530151814</v>
      </c>
      <c r="N1801" s="27">
        <v>24592.6</v>
      </c>
      <c r="O1801" s="27">
        <v>42421.33</v>
      </c>
      <c r="P1801" s="51">
        <f t="shared" si="28"/>
        <v>119616.3626000017</v>
      </c>
      <c r="Q1801" s="51">
        <f>ABS(Table_7[[#This Row],[列1]]-Table_7[[#This Row],[Listing Price (USD)]])/Table_7[[#This Row],[Listing Price (USD)]]</f>
        <v>0.1864348601468131</v>
      </c>
      <c r="R1801" s="51">
        <f>(Table_7[[#This Row],[列2]]+Q2768)/2</f>
        <v>9.3217430073406549E-2</v>
      </c>
      <c r="S1801" s="71"/>
    </row>
    <row r="1802" spans="1:19" hidden="1" x14ac:dyDescent="0.45">
      <c r="A1802" s="1" t="s">
        <v>197</v>
      </c>
      <c r="B1802" s="2" t="s">
        <v>199</v>
      </c>
      <c r="C1802" s="19">
        <v>39</v>
      </c>
      <c r="D1802" s="3" t="s">
        <v>460</v>
      </c>
      <c r="E1802" s="2" t="s">
        <v>239</v>
      </c>
      <c r="F1802" s="55">
        <v>119070</v>
      </c>
      <c r="G1802" s="15">
        <v>2009</v>
      </c>
      <c r="H1802" s="45">
        <v>12.73</v>
      </c>
      <c r="I1802" s="45">
        <v>6.56</v>
      </c>
      <c r="J1802" s="45">
        <v>7330</v>
      </c>
      <c r="K1802" s="45">
        <v>670</v>
      </c>
      <c r="L1802" s="45">
        <v>129</v>
      </c>
      <c r="M1802" s="27">
        <v>229.03186052077729</v>
      </c>
      <c r="N1802" s="27">
        <v>18683.400000000001</v>
      </c>
      <c r="O1802" s="27">
        <v>3353.62</v>
      </c>
      <c r="P1802" s="51">
        <f t="shared" si="28"/>
        <v>108648.88740000055</v>
      </c>
      <c r="Q1802" s="51">
        <f>ABS(Table_7[[#This Row],[列1]]-Table_7[[#This Row],[Listing Price (USD)]])/Table_7[[#This Row],[Listing Price (USD)]]</f>
        <v>8.7520891912315907E-2</v>
      </c>
      <c r="R1802" s="51">
        <f>(Table_7[[#This Row],[列2]]+Q2769)/2</f>
        <v>4.3760445956157953E-2</v>
      </c>
      <c r="S1802" s="71"/>
    </row>
    <row r="1803" spans="1:19" hidden="1" x14ac:dyDescent="0.45">
      <c r="A1803" s="1" t="s">
        <v>197</v>
      </c>
      <c r="B1803" s="2" t="s">
        <v>199</v>
      </c>
      <c r="C1803" s="19">
        <v>39</v>
      </c>
      <c r="D1803" s="3" t="s">
        <v>460</v>
      </c>
      <c r="E1803" s="2" t="s">
        <v>239</v>
      </c>
      <c r="F1803" s="55">
        <v>114181</v>
      </c>
      <c r="G1803" s="15">
        <v>2009</v>
      </c>
      <c r="H1803" s="45">
        <v>12.73</v>
      </c>
      <c r="I1803" s="45">
        <v>6.56</v>
      </c>
      <c r="J1803" s="45">
        <v>7330</v>
      </c>
      <c r="K1803" s="45">
        <v>670</v>
      </c>
      <c r="L1803" s="45">
        <v>129</v>
      </c>
      <c r="M1803" s="27">
        <v>229.03186052077729</v>
      </c>
      <c r="N1803" s="27">
        <v>18683.400000000001</v>
      </c>
      <c r="O1803" s="27">
        <v>3353.62</v>
      </c>
      <c r="P1803" s="51">
        <f t="shared" si="28"/>
        <v>108648.88740000055</v>
      </c>
      <c r="Q1803" s="51">
        <f>ABS(Table_7[[#This Row],[列1]]-Table_7[[#This Row],[Listing Price (USD)]])/Table_7[[#This Row],[Listing Price (USD)]]</f>
        <v>4.8450377908754123E-2</v>
      </c>
      <c r="R1803" s="51">
        <f>(Table_7[[#This Row],[列2]]+Q2770)/2</f>
        <v>2.4225188954377062E-2</v>
      </c>
      <c r="S1803" s="71"/>
    </row>
    <row r="1804" spans="1:19" hidden="1" x14ac:dyDescent="0.45">
      <c r="A1804" s="1" t="s">
        <v>197</v>
      </c>
      <c r="B1804" s="2" t="s">
        <v>199</v>
      </c>
      <c r="C1804" s="19">
        <v>39</v>
      </c>
      <c r="D1804" s="3" t="s">
        <v>460</v>
      </c>
      <c r="E1804" s="2" t="s">
        <v>200</v>
      </c>
      <c r="F1804" s="55">
        <v>87458</v>
      </c>
      <c r="G1804" s="15">
        <v>2008</v>
      </c>
      <c r="H1804" s="45">
        <v>12.73</v>
      </c>
      <c r="I1804" s="45">
        <v>6.56</v>
      </c>
      <c r="J1804" s="45">
        <v>7330</v>
      </c>
      <c r="K1804" s="45">
        <v>670</v>
      </c>
      <c r="L1804" s="45">
        <v>129</v>
      </c>
      <c r="M1804" s="27">
        <v>53.706800043684197</v>
      </c>
      <c r="N1804" s="27">
        <v>18244.400000000001</v>
      </c>
      <c r="O1804" s="27">
        <v>3377.5</v>
      </c>
      <c r="P1804" s="51">
        <f t="shared" si="28"/>
        <v>94886.400400000814</v>
      </c>
      <c r="Q1804" s="51">
        <f>ABS(Table_7[[#This Row],[列1]]-Table_7[[#This Row],[Listing Price (USD)]])/Table_7[[#This Row],[Listing Price (USD)]]</f>
        <v>8.4936774223064934E-2</v>
      </c>
      <c r="R1804" s="51">
        <f>(Table_7[[#This Row],[列2]]+Q2771)/2</f>
        <v>4.2468387111532467E-2</v>
      </c>
      <c r="S1804" s="71"/>
    </row>
    <row r="1805" spans="1:19" hidden="1" x14ac:dyDescent="0.45">
      <c r="A1805" s="1" t="s">
        <v>197</v>
      </c>
      <c r="B1805" s="2" t="s">
        <v>199</v>
      </c>
      <c r="C1805" s="19">
        <v>39</v>
      </c>
      <c r="D1805" s="3" t="s">
        <v>460</v>
      </c>
      <c r="E1805" s="2" t="s">
        <v>15</v>
      </c>
      <c r="F1805" s="55">
        <v>97200</v>
      </c>
      <c r="G1805" s="15">
        <v>2008</v>
      </c>
      <c r="H1805" s="45">
        <v>12.73</v>
      </c>
      <c r="I1805" s="45">
        <v>6.56</v>
      </c>
      <c r="J1805" s="45">
        <v>7330</v>
      </c>
      <c r="K1805" s="45">
        <v>670</v>
      </c>
      <c r="L1805" s="45">
        <v>129</v>
      </c>
      <c r="M1805" s="27">
        <v>1276.9626856482525</v>
      </c>
      <c r="N1805" s="27">
        <v>21333.9</v>
      </c>
      <c r="O1805" s="27">
        <v>4753.54</v>
      </c>
      <c r="P1805" s="51">
        <f t="shared" si="28"/>
        <v>100620.51240000055</v>
      </c>
      <c r="Q1805" s="51">
        <f>ABS(Table_7[[#This Row],[列1]]-Table_7[[#This Row],[Listing Price (USD)]])/Table_7[[#This Row],[Listing Price (USD)]]</f>
        <v>3.5190456790129068E-2</v>
      </c>
      <c r="R1805" s="51">
        <f>(Table_7[[#This Row],[列2]]+Q2772)/2</f>
        <v>1.7595228395064534E-2</v>
      </c>
      <c r="S1805" s="71"/>
    </row>
    <row r="1806" spans="1:19" hidden="1" x14ac:dyDescent="0.45">
      <c r="A1806" s="1" t="s">
        <v>197</v>
      </c>
      <c r="B1806" s="2" t="s">
        <v>199</v>
      </c>
      <c r="C1806" s="19">
        <v>39</v>
      </c>
      <c r="D1806" s="3" t="s">
        <v>459</v>
      </c>
      <c r="E1806" s="2" t="s">
        <v>464</v>
      </c>
      <c r="F1806" s="55">
        <v>149000</v>
      </c>
      <c r="G1806" s="15">
        <v>2008</v>
      </c>
      <c r="H1806" s="45">
        <v>12.73</v>
      </c>
      <c r="I1806" s="45">
        <v>6.56</v>
      </c>
      <c r="J1806" s="45">
        <v>7330</v>
      </c>
      <c r="K1806" s="45">
        <v>670</v>
      </c>
      <c r="L1806" s="45">
        <v>129</v>
      </c>
      <c r="M1806" s="27">
        <v>3020.1734000000001</v>
      </c>
      <c r="N1806" s="27">
        <v>46802</v>
      </c>
      <c r="O1806" s="27">
        <v>122950</v>
      </c>
      <c r="P1806" s="51">
        <f t="shared" si="28"/>
        <v>147889.30599999725</v>
      </c>
      <c r="Q1806" s="51">
        <f>ABS(Table_7[[#This Row],[列1]]-Table_7[[#This Row],[Listing Price (USD)]])/Table_7[[#This Row],[Listing Price (USD)]]</f>
        <v>7.4543221476694862E-3</v>
      </c>
      <c r="R1806" s="51">
        <f>(Table_7[[#This Row],[列2]]+Q2773)/2</f>
        <v>3.7271610738347431E-3</v>
      </c>
      <c r="S1806" s="71"/>
    </row>
    <row r="1807" spans="1:19" hidden="1" x14ac:dyDescent="0.45">
      <c r="A1807" s="1" t="s">
        <v>197</v>
      </c>
      <c r="B1807" s="2" t="s">
        <v>199</v>
      </c>
      <c r="C1807" s="19">
        <v>39</v>
      </c>
      <c r="D1807" s="3" t="s">
        <v>459</v>
      </c>
      <c r="E1807" s="2" t="s">
        <v>319</v>
      </c>
      <c r="F1807" s="55">
        <v>132790</v>
      </c>
      <c r="G1807" s="15">
        <v>2008</v>
      </c>
      <c r="H1807" s="45">
        <v>12.73</v>
      </c>
      <c r="I1807" s="45">
        <v>6.56</v>
      </c>
      <c r="J1807" s="45">
        <v>7330</v>
      </c>
      <c r="K1807" s="45">
        <v>670</v>
      </c>
      <c r="L1807" s="45">
        <v>129</v>
      </c>
      <c r="M1807" s="27">
        <v>1116.7267999999999</v>
      </c>
      <c r="N1807" s="27">
        <v>44269</v>
      </c>
      <c r="O1807" s="27">
        <v>61343.7</v>
      </c>
      <c r="P1807" s="51">
        <f t="shared" si="28"/>
        <v>143188.05799999757</v>
      </c>
      <c r="Q1807" s="51">
        <f>ABS(Table_7[[#This Row],[列1]]-Table_7[[#This Row],[Listing Price (USD)]])/Table_7[[#This Row],[Listing Price (USD)]]</f>
        <v>7.8304525943200351E-2</v>
      </c>
      <c r="R1807" s="51">
        <f>(Table_7[[#This Row],[列2]]+Q2774)/2</f>
        <v>3.9152262971600175E-2</v>
      </c>
      <c r="S1807" s="71"/>
    </row>
    <row r="1808" spans="1:19" hidden="1" x14ac:dyDescent="0.45">
      <c r="A1808" s="1" t="s">
        <v>197</v>
      </c>
      <c r="B1808" s="2" t="s">
        <v>199</v>
      </c>
      <c r="C1808" s="19">
        <v>39</v>
      </c>
      <c r="D1808" s="3" t="s">
        <v>459</v>
      </c>
      <c r="E1808" s="2" t="s">
        <v>319</v>
      </c>
      <c r="F1808" s="55">
        <v>129990</v>
      </c>
      <c r="G1808" s="15">
        <v>2008</v>
      </c>
      <c r="H1808" s="45">
        <v>12.73</v>
      </c>
      <c r="I1808" s="45">
        <v>6.56</v>
      </c>
      <c r="J1808" s="45">
        <v>7330</v>
      </c>
      <c r="K1808" s="45">
        <v>670</v>
      </c>
      <c r="L1808" s="45">
        <v>129</v>
      </c>
      <c r="M1808" s="27">
        <v>1116.7267999999999</v>
      </c>
      <c r="N1808" s="27">
        <v>44269</v>
      </c>
      <c r="O1808" s="27">
        <v>61343.7</v>
      </c>
      <c r="P1808" s="51">
        <f t="shared" si="28"/>
        <v>143188.05799999757</v>
      </c>
      <c r="Q1808" s="51">
        <f>ABS(Table_7[[#This Row],[列1]]-Table_7[[#This Row],[Listing Price (USD)]])/Table_7[[#This Row],[Listing Price (USD)]]</f>
        <v>0.10153133317945669</v>
      </c>
      <c r="R1808" s="51">
        <f>(Table_7[[#This Row],[列2]]+Q2775)/2</f>
        <v>5.0765666589728344E-2</v>
      </c>
      <c r="S1808" s="71"/>
    </row>
    <row r="1809" spans="1:19" hidden="1" x14ac:dyDescent="0.45">
      <c r="A1809" s="1" t="s">
        <v>197</v>
      </c>
      <c r="B1809" s="2" t="s">
        <v>199</v>
      </c>
      <c r="C1809" s="19">
        <v>39</v>
      </c>
      <c r="D1809" s="3" t="s">
        <v>459</v>
      </c>
      <c r="E1809" s="2" t="s">
        <v>482</v>
      </c>
      <c r="F1809" s="55">
        <v>89000</v>
      </c>
      <c r="G1809" s="15">
        <v>2008</v>
      </c>
      <c r="H1809" s="45">
        <v>12.73</v>
      </c>
      <c r="I1809" s="45">
        <v>6.56</v>
      </c>
      <c r="J1809" s="45">
        <v>7330</v>
      </c>
      <c r="K1809" s="45">
        <v>670</v>
      </c>
      <c r="L1809" s="45">
        <v>129</v>
      </c>
      <c r="M1809" s="27">
        <v>1740.8046999999999</v>
      </c>
      <c r="N1809" s="27">
        <v>47930</v>
      </c>
      <c r="O1809" s="27">
        <v>70426.880000000005</v>
      </c>
      <c r="P1809" s="51">
        <f t="shared" si="28"/>
        <v>149982.87399999722</v>
      </c>
      <c r="Q1809" s="51">
        <f>ABS(Table_7[[#This Row],[列1]]-Table_7[[#This Row],[Listing Price (USD)]])/Table_7[[#This Row],[Listing Price (USD)]]</f>
        <v>0.68520083146064292</v>
      </c>
      <c r="R1809" s="51">
        <f>(Table_7[[#This Row],[列2]]+Q2776)/2</f>
        <v>0.34260041573032146</v>
      </c>
      <c r="S1809" s="71"/>
    </row>
    <row r="1810" spans="1:19" hidden="1" x14ac:dyDescent="0.45">
      <c r="A1810" s="1" t="s">
        <v>197</v>
      </c>
      <c r="B1810" s="2" t="s">
        <v>199</v>
      </c>
      <c r="C1810" s="19">
        <v>39</v>
      </c>
      <c r="D1810" s="3" t="s">
        <v>459</v>
      </c>
      <c r="E1810" s="2" t="s">
        <v>490</v>
      </c>
      <c r="F1810" s="55">
        <v>129900</v>
      </c>
      <c r="G1810" s="15">
        <v>2008</v>
      </c>
      <c r="H1810" s="45">
        <v>12.73</v>
      </c>
      <c r="I1810" s="45">
        <v>6.56</v>
      </c>
      <c r="J1810" s="45">
        <v>7330</v>
      </c>
      <c r="K1810" s="45">
        <v>670</v>
      </c>
      <c r="L1810" s="45">
        <v>129</v>
      </c>
      <c r="M1810" s="27">
        <v>612.96910000000003</v>
      </c>
      <c r="N1810" s="27">
        <v>46198</v>
      </c>
      <c r="O1810" s="27">
        <v>19947.16</v>
      </c>
      <c r="P1810" s="51">
        <f t="shared" si="28"/>
        <v>146768.28200000076</v>
      </c>
      <c r="Q1810" s="51">
        <f>ABS(Table_7[[#This Row],[列1]]-Table_7[[#This Row],[Listing Price (USD)]])/Table_7[[#This Row],[Listing Price (USD)]]</f>
        <v>0.12985590454196122</v>
      </c>
      <c r="R1810" s="51">
        <f>(Table_7[[#This Row],[列2]]+Q2777)/2</f>
        <v>6.492795227098061E-2</v>
      </c>
      <c r="S1810" s="71"/>
    </row>
    <row r="1811" spans="1:19" hidden="1" x14ac:dyDescent="0.45">
      <c r="A1811" s="1" t="s">
        <v>197</v>
      </c>
      <c r="B1811" s="2" t="s">
        <v>199</v>
      </c>
      <c r="C1811" s="19">
        <v>39</v>
      </c>
      <c r="D1811" s="3" t="s">
        <v>459</v>
      </c>
      <c r="E1811" s="2" t="s">
        <v>516</v>
      </c>
      <c r="F1811" s="55">
        <v>155900</v>
      </c>
      <c r="G1811" s="15">
        <v>2010</v>
      </c>
      <c r="H1811" s="45">
        <v>12.73</v>
      </c>
      <c r="I1811" s="45">
        <v>6.56</v>
      </c>
      <c r="J1811" s="45">
        <v>7330</v>
      </c>
      <c r="K1811" s="45">
        <v>670</v>
      </c>
      <c r="L1811" s="45">
        <v>129</v>
      </c>
      <c r="M1811" s="27">
        <v>340.59109999999998</v>
      </c>
      <c r="N1811" s="27">
        <v>40726</v>
      </c>
      <c r="O1811" s="27">
        <v>10470.06</v>
      </c>
      <c r="P1811" s="51">
        <f t="shared" si="28"/>
        <v>162507.65599999874</v>
      </c>
      <c r="Q1811" s="51">
        <f>ABS(Table_7[[#This Row],[列1]]-Table_7[[#This Row],[Listing Price (USD)]])/Table_7[[#This Row],[Listing Price (USD)]]</f>
        <v>4.2383938422057323E-2</v>
      </c>
      <c r="R1811" s="51">
        <f>(Table_7[[#This Row],[列2]]+Q2778)/2</f>
        <v>2.1191969211028661E-2</v>
      </c>
      <c r="S1811" s="71"/>
    </row>
    <row r="1812" spans="1:19" hidden="1" x14ac:dyDescent="0.45">
      <c r="A1812" s="1" t="s">
        <v>197</v>
      </c>
      <c r="B1812" s="2" t="s">
        <v>202</v>
      </c>
      <c r="C1812" s="19">
        <v>39</v>
      </c>
      <c r="D1812" s="3" t="s">
        <v>460</v>
      </c>
      <c r="E1812" s="2" t="s">
        <v>15</v>
      </c>
      <c r="F1812" s="55">
        <v>111780</v>
      </c>
      <c r="G1812" s="15">
        <v>2007</v>
      </c>
      <c r="H1812" s="45">
        <v>12.73</v>
      </c>
      <c r="I1812" s="45">
        <v>6.56</v>
      </c>
      <c r="J1812" s="45">
        <v>7330</v>
      </c>
      <c r="K1812" s="45">
        <v>670</v>
      </c>
      <c r="L1812" s="45">
        <v>129</v>
      </c>
      <c r="M1812" s="27">
        <v>1276.9626856482525</v>
      </c>
      <c r="N1812" s="27">
        <v>21333.9</v>
      </c>
      <c r="O1812" s="27">
        <v>4753.54</v>
      </c>
      <c r="P1812" s="51">
        <f t="shared" si="28"/>
        <v>87672.809400002661</v>
      </c>
      <c r="Q1812" s="51">
        <f>ABS(Table_7[[#This Row],[列1]]-Table_7[[#This Row],[Listing Price (USD)]])/Table_7[[#This Row],[Listing Price (USD)]]</f>
        <v>0.21566640365000303</v>
      </c>
      <c r="R1812" s="51">
        <f>(Table_7[[#This Row],[列2]]+Q2779)/2</f>
        <v>0.10783320182500152</v>
      </c>
      <c r="S1812" s="71"/>
    </row>
    <row r="1813" spans="1:19" hidden="1" x14ac:dyDescent="0.45">
      <c r="A1813" s="1" t="s">
        <v>197</v>
      </c>
      <c r="B1813" s="2" t="s">
        <v>205</v>
      </c>
      <c r="C1813" s="19">
        <v>40</v>
      </c>
      <c r="D1813" s="3" t="s">
        <v>460</v>
      </c>
      <c r="E1813" s="2" t="s">
        <v>35</v>
      </c>
      <c r="F1813" s="55">
        <v>103235</v>
      </c>
      <c r="G1813" s="15">
        <v>2005</v>
      </c>
      <c r="H1813" s="45">
        <v>12.96</v>
      </c>
      <c r="I1813" s="45">
        <v>6.4</v>
      </c>
      <c r="J1813" s="45">
        <v>7170</v>
      </c>
      <c r="K1813" s="45">
        <v>894.48</v>
      </c>
      <c r="L1813" s="45">
        <v>136</v>
      </c>
      <c r="M1813" s="27">
        <v>1896.75530151814</v>
      </c>
      <c r="N1813" s="27">
        <v>24592.6</v>
      </c>
      <c r="O1813" s="27">
        <v>42421.33</v>
      </c>
      <c r="P1813" s="51">
        <f t="shared" si="28"/>
        <v>64187.310600000623</v>
      </c>
      <c r="Q1813" s="51">
        <f>ABS(Table_7[[#This Row],[列1]]-Table_7[[#This Row],[Listing Price (USD)]])/Table_7[[#This Row],[Listing Price (USD)]]</f>
        <v>0.37824080399088855</v>
      </c>
      <c r="R1813" s="51">
        <f>(Table_7[[#This Row],[列2]]+Q2780)/2</f>
        <v>0.18912040199544428</v>
      </c>
      <c r="S1813" s="71"/>
    </row>
    <row r="1814" spans="1:19" hidden="1" x14ac:dyDescent="0.45">
      <c r="A1814" s="1" t="s">
        <v>197</v>
      </c>
      <c r="B1814" s="2" t="s">
        <v>203</v>
      </c>
      <c r="C1814" s="19">
        <v>40</v>
      </c>
      <c r="D1814" s="3" t="s">
        <v>460</v>
      </c>
      <c r="E1814" s="2" t="s">
        <v>46</v>
      </c>
      <c r="F1814" s="55">
        <v>119648</v>
      </c>
      <c r="G1814" s="15">
        <v>2006</v>
      </c>
      <c r="H1814" s="45">
        <v>12.96</v>
      </c>
      <c r="I1814" s="45">
        <v>6.4</v>
      </c>
      <c r="J1814" s="45">
        <v>8090</v>
      </c>
      <c r="K1814" s="45">
        <v>867</v>
      </c>
      <c r="L1814" s="45">
        <v>136</v>
      </c>
      <c r="M1814" s="27">
        <v>57.472012426685268</v>
      </c>
      <c r="N1814" s="27">
        <v>11544.2</v>
      </c>
      <c r="O1814" s="27">
        <v>7827.84</v>
      </c>
      <c r="P1814" s="51">
        <f t="shared" si="28"/>
        <v>73837.063199999931</v>
      </c>
      <c r="Q1814" s="51">
        <f>ABS(Table_7[[#This Row],[列1]]-Table_7[[#This Row],[Listing Price (USD)]])/Table_7[[#This Row],[Listing Price (USD)]]</f>
        <v>0.38288092404386259</v>
      </c>
      <c r="R1814" s="51">
        <f>(Table_7[[#This Row],[列2]]+Q2781)/2</f>
        <v>0.1914404620219313</v>
      </c>
      <c r="S1814" s="71"/>
    </row>
    <row r="1815" spans="1:19" hidden="1" x14ac:dyDescent="0.45">
      <c r="A1815" s="1" t="s">
        <v>197</v>
      </c>
      <c r="B1815" s="2" t="s">
        <v>203</v>
      </c>
      <c r="C1815" s="19">
        <v>40</v>
      </c>
      <c r="D1815" s="3" t="s">
        <v>460</v>
      </c>
      <c r="E1815" s="2" t="s">
        <v>46</v>
      </c>
      <c r="F1815" s="55">
        <v>72760</v>
      </c>
      <c r="G1815" s="15">
        <v>2006</v>
      </c>
      <c r="H1815" s="45">
        <v>12.96</v>
      </c>
      <c r="I1815" s="45">
        <v>6.4</v>
      </c>
      <c r="J1815" s="45">
        <v>8090</v>
      </c>
      <c r="K1815" s="45">
        <v>867</v>
      </c>
      <c r="L1815" s="45">
        <v>136</v>
      </c>
      <c r="M1815" s="27">
        <v>57.472012426685268</v>
      </c>
      <c r="N1815" s="27">
        <v>11544.2</v>
      </c>
      <c r="O1815" s="27">
        <v>7827.84</v>
      </c>
      <c r="P1815" s="51">
        <f t="shared" si="28"/>
        <v>73837.063199999931</v>
      </c>
      <c r="Q1815" s="51">
        <f>ABS(Table_7[[#This Row],[列1]]-Table_7[[#This Row],[Listing Price (USD)]])/Table_7[[#This Row],[Listing Price (USD)]]</f>
        <v>1.4802957669047986E-2</v>
      </c>
      <c r="R1815" s="51">
        <f>(Table_7[[#This Row],[列2]]+Q2782)/2</f>
        <v>7.4014788345239928E-3</v>
      </c>
      <c r="S1815" s="71"/>
    </row>
    <row r="1816" spans="1:19" hidden="1" x14ac:dyDescent="0.45">
      <c r="A1816" s="1" t="s">
        <v>197</v>
      </c>
      <c r="B1816" s="2" t="s">
        <v>203</v>
      </c>
      <c r="C1816" s="19">
        <v>40</v>
      </c>
      <c r="D1816" s="3" t="s">
        <v>460</v>
      </c>
      <c r="E1816" s="2" t="s">
        <v>25</v>
      </c>
      <c r="F1816" s="55">
        <v>94746</v>
      </c>
      <c r="G1816" s="15">
        <v>2005</v>
      </c>
      <c r="H1816" s="45">
        <v>12.96</v>
      </c>
      <c r="I1816" s="45">
        <v>6.4</v>
      </c>
      <c r="J1816" s="45">
        <v>8090</v>
      </c>
      <c r="K1816" s="45">
        <v>867</v>
      </c>
      <c r="L1816" s="45">
        <v>136</v>
      </c>
      <c r="M1816" s="27">
        <v>188.92599593680674</v>
      </c>
      <c r="N1816" s="27">
        <v>16779.7</v>
      </c>
      <c r="O1816" s="27">
        <v>1073.48</v>
      </c>
      <c r="P1816" s="51">
        <f t="shared" si="28"/>
        <v>70606.448200001571</v>
      </c>
      <c r="Q1816" s="51">
        <f>ABS(Table_7[[#This Row],[列1]]-Table_7[[#This Row],[Listing Price (USD)]])/Table_7[[#This Row],[Listing Price (USD)]]</f>
        <v>0.25478175120847774</v>
      </c>
      <c r="R1816" s="51">
        <f>(Table_7[[#This Row],[列2]]+Q2783)/2</f>
        <v>0.12739087560423887</v>
      </c>
      <c r="S1816" s="71"/>
    </row>
    <row r="1817" spans="1:19" hidden="1" x14ac:dyDescent="0.45">
      <c r="A1817" s="1" t="s">
        <v>197</v>
      </c>
      <c r="B1817" s="2" t="s">
        <v>203</v>
      </c>
      <c r="C1817" s="19">
        <v>40</v>
      </c>
      <c r="D1817" s="3" t="s">
        <v>460</v>
      </c>
      <c r="E1817" s="2" t="s">
        <v>35</v>
      </c>
      <c r="F1817" s="55">
        <v>115396</v>
      </c>
      <c r="G1817" s="15">
        <v>2006</v>
      </c>
      <c r="H1817" s="45">
        <v>12.96</v>
      </c>
      <c r="I1817" s="45">
        <v>6.4</v>
      </c>
      <c r="J1817" s="45">
        <v>8090</v>
      </c>
      <c r="K1817" s="45">
        <v>867</v>
      </c>
      <c r="L1817" s="45">
        <v>136</v>
      </c>
      <c r="M1817" s="27">
        <v>1896.75530151814</v>
      </c>
      <c r="N1817" s="27">
        <v>24592.6</v>
      </c>
      <c r="O1817" s="27">
        <v>42421.33</v>
      </c>
      <c r="P1817" s="51">
        <f t="shared" si="28"/>
        <v>98054.893600001189</v>
      </c>
      <c r="Q1817" s="51">
        <f>ABS(Table_7[[#This Row],[列1]]-Table_7[[#This Row],[Listing Price (USD)]])/Table_7[[#This Row],[Listing Price (USD)]]</f>
        <v>0.15027476169016959</v>
      </c>
      <c r="R1817" s="51">
        <f>(Table_7[[#This Row],[列2]]+Q2784)/2</f>
        <v>7.5137380845084797E-2</v>
      </c>
      <c r="S1817" s="71"/>
    </row>
    <row r="1818" spans="1:19" hidden="1" x14ac:dyDescent="0.45">
      <c r="A1818" s="1" t="s">
        <v>197</v>
      </c>
      <c r="B1818" s="2" t="s">
        <v>203</v>
      </c>
      <c r="C1818" s="19">
        <v>40</v>
      </c>
      <c r="D1818" s="3" t="s">
        <v>460</v>
      </c>
      <c r="E1818" s="2" t="s">
        <v>35</v>
      </c>
      <c r="F1818" s="55">
        <v>103249</v>
      </c>
      <c r="G1818" s="15">
        <v>2006</v>
      </c>
      <c r="H1818" s="45">
        <v>12.96</v>
      </c>
      <c r="I1818" s="45">
        <v>6.4</v>
      </c>
      <c r="J1818" s="45">
        <v>8090</v>
      </c>
      <c r="K1818" s="45">
        <v>867</v>
      </c>
      <c r="L1818" s="45">
        <v>136</v>
      </c>
      <c r="M1818" s="27">
        <v>1896.75530151814</v>
      </c>
      <c r="N1818" s="27">
        <v>24592.6</v>
      </c>
      <c r="O1818" s="27">
        <v>42421.33</v>
      </c>
      <c r="P1818" s="51">
        <f t="shared" si="28"/>
        <v>98054.893600001189</v>
      </c>
      <c r="Q1818" s="51">
        <f>ABS(Table_7[[#This Row],[列1]]-Table_7[[#This Row],[Listing Price (USD)]])/Table_7[[#This Row],[Listing Price (USD)]]</f>
        <v>5.0306602485242581E-2</v>
      </c>
      <c r="R1818" s="51">
        <f>(Table_7[[#This Row],[列2]]+Q2785)/2</f>
        <v>2.5153301242621291E-2</v>
      </c>
      <c r="S1818" s="71"/>
    </row>
    <row r="1819" spans="1:19" hidden="1" x14ac:dyDescent="0.45">
      <c r="A1819" s="1" t="s">
        <v>197</v>
      </c>
      <c r="B1819" s="2" t="s">
        <v>206</v>
      </c>
      <c r="C1819" s="19">
        <v>40</v>
      </c>
      <c r="D1819" s="3" t="s">
        <v>460</v>
      </c>
      <c r="E1819" s="2" t="s">
        <v>15</v>
      </c>
      <c r="F1819" s="55">
        <v>121470</v>
      </c>
      <c r="G1819" s="15">
        <v>2005</v>
      </c>
      <c r="H1819" s="45">
        <v>12.96</v>
      </c>
      <c r="I1819" s="45">
        <v>6.4</v>
      </c>
      <c r="J1819" s="45">
        <v>8090</v>
      </c>
      <c r="K1819" s="45">
        <v>867</v>
      </c>
      <c r="L1819" s="45">
        <v>136</v>
      </c>
      <c r="M1819" s="27">
        <v>1276.9626856482525</v>
      </c>
      <c r="N1819" s="27">
        <v>21333.9</v>
      </c>
      <c r="O1819" s="27">
        <v>4753.54</v>
      </c>
      <c r="P1819" s="51">
        <f t="shared" si="28"/>
        <v>79059.043400003764</v>
      </c>
      <c r="Q1819" s="51">
        <f>ABS(Table_7[[#This Row],[列1]]-Table_7[[#This Row],[Listing Price (USD)]])/Table_7[[#This Row],[Listing Price (USD)]]</f>
        <v>0.34914758047251365</v>
      </c>
      <c r="R1819" s="51">
        <f>(Table_7[[#This Row],[列2]]+Q2786)/2</f>
        <v>0.17457379023625683</v>
      </c>
      <c r="S1819" s="71"/>
    </row>
    <row r="1820" spans="1:19" hidden="1" x14ac:dyDescent="0.45">
      <c r="A1820" s="1" t="s">
        <v>197</v>
      </c>
      <c r="B1820" s="2" t="s">
        <v>203</v>
      </c>
      <c r="C1820" s="19">
        <v>40</v>
      </c>
      <c r="D1820" s="3" t="s">
        <v>460</v>
      </c>
      <c r="E1820" s="2" t="s">
        <v>26</v>
      </c>
      <c r="F1820" s="55">
        <v>113913</v>
      </c>
      <c r="G1820" s="15">
        <v>2006</v>
      </c>
      <c r="H1820" s="45">
        <v>12.96</v>
      </c>
      <c r="I1820" s="45">
        <v>6.4</v>
      </c>
      <c r="J1820" s="45">
        <v>8090</v>
      </c>
      <c r="K1820" s="45">
        <v>867</v>
      </c>
      <c r="L1820" s="45">
        <v>136</v>
      </c>
      <c r="M1820" s="27">
        <v>2704.60916008815</v>
      </c>
      <c r="N1820" s="27">
        <v>33874.199999999997</v>
      </c>
      <c r="O1820" s="27">
        <v>12220.24236</v>
      </c>
      <c r="P1820" s="51">
        <f t="shared" si="28"/>
        <v>115281.54320000038</v>
      </c>
      <c r="Q1820" s="51">
        <f>ABS(Table_7[[#This Row],[列1]]-Table_7[[#This Row],[Listing Price (USD)]])/Table_7[[#This Row],[Listing Price (USD)]]</f>
        <v>1.2013933440435933E-2</v>
      </c>
      <c r="R1820" s="51">
        <f>(Table_7[[#This Row],[列2]]+Q2787)/2</f>
        <v>6.0069667202179667E-3</v>
      </c>
      <c r="S1820" s="71"/>
    </row>
    <row r="1821" spans="1:19" hidden="1" x14ac:dyDescent="0.45">
      <c r="A1821" s="1" t="s">
        <v>197</v>
      </c>
      <c r="B1821" s="3" t="s">
        <v>203</v>
      </c>
      <c r="C1821" s="19">
        <v>40</v>
      </c>
      <c r="D1821" s="3" t="s">
        <v>459</v>
      </c>
      <c r="E1821" s="2" t="s">
        <v>501</v>
      </c>
      <c r="F1821" s="55">
        <v>118900</v>
      </c>
      <c r="G1821" s="15">
        <v>2005</v>
      </c>
      <c r="H1821" s="45">
        <v>12.96</v>
      </c>
      <c r="I1821" s="45">
        <v>6.4</v>
      </c>
      <c r="J1821" s="45">
        <v>8090</v>
      </c>
      <c r="K1821" s="45">
        <v>867</v>
      </c>
      <c r="L1821" s="45">
        <v>136</v>
      </c>
      <c r="M1821" s="27">
        <v>856.94290000000001</v>
      </c>
      <c r="N1821" s="27">
        <v>43510</v>
      </c>
      <c r="O1821" s="27">
        <v>33364.620000000003</v>
      </c>
      <c r="P1821" s="51">
        <f t="shared" si="28"/>
        <v>120217.8850000009</v>
      </c>
      <c r="Q1821" s="51">
        <f>ABS(Table_7[[#This Row],[列1]]-Table_7[[#This Row],[Listing Price (USD)]])/Table_7[[#This Row],[Listing Price (USD)]]</f>
        <v>1.1083978132892322E-2</v>
      </c>
      <c r="R1821" s="51">
        <f>(Table_7[[#This Row],[列2]]+Q2788)/2</f>
        <v>5.5419890664461608E-3</v>
      </c>
      <c r="S1821" s="71"/>
    </row>
    <row r="1822" spans="1:19" hidden="1" x14ac:dyDescent="0.45">
      <c r="A1822" s="1" t="s">
        <v>197</v>
      </c>
      <c r="B1822" s="3" t="s">
        <v>203</v>
      </c>
      <c r="C1822" s="19">
        <v>40</v>
      </c>
      <c r="D1822" s="3" t="s">
        <v>459</v>
      </c>
      <c r="E1822" s="2" t="s">
        <v>501</v>
      </c>
      <c r="F1822" s="55">
        <v>114900</v>
      </c>
      <c r="G1822" s="15">
        <v>2005</v>
      </c>
      <c r="H1822" s="45">
        <v>12.96</v>
      </c>
      <c r="I1822" s="45">
        <v>6.4</v>
      </c>
      <c r="J1822" s="45">
        <v>8090</v>
      </c>
      <c r="K1822" s="45">
        <v>867</v>
      </c>
      <c r="L1822" s="45">
        <v>136</v>
      </c>
      <c r="M1822" s="27">
        <v>856.94290000000001</v>
      </c>
      <c r="N1822" s="27">
        <v>43510</v>
      </c>
      <c r="O1822" s="27">
        <v>33364.620000000003</v>
      </c>
      <c r="P1822" s="51">
        <f t="shared" si="28"/>
        <v>120217.8850000009</v>
      </c>
      <c r="Q1822" s="51">
        <f>ABS(Table_7[[#This Row],[列1]]-Table_7[[#This Row],[Listing Price (USD)]])/Table_7[[#This Row],[Listing Price (USD)]]</f>
        <v>4.628272410792774E-2</v>
      </c>
      <c r="R1822" s="51">
        <f>(Table_7[[#This Row],[列2]]+Q2789)/2</f>
        <v>2.314136205396387E-2</v>
      </c>
      <c r="S1822" s="71"/>
    </row>
    <row r="1823" spans="1:19" hidden="1" x14ac:dyDescent="0.45">
      <c r="A1823" s="1" t="s">
        <v>197</v>
      </c>
      <c r="B1823" s="3" t="s">
        <v>203</v>
      </c>
      <c r="C1823" s="19">
        <v>40</v>
      </c>
      <c r="D1823" s="3" t="s">
        <v>459</v>
      </c>
      <c r="E1823" s="2" t="s">
        <v>501</v>
      </c>
      <c r="F1823" s="55">
        <v>129500</v>
      </c>
      <c r="G1823" s="15">
        <v>2006</v>
      </c>
      <c r="H1823" s="45">
        <v>12.96</v>
      </c>
      <c r="I1823" s="45">
        <v>6.4</v>
      </c>
      <c r="J1823" s="45">
        <v>8090</v>
      </c>
      <c r="K1823" s="45">
        <v>867</v>
      </c>
      <c r="L1823" s="45">
        <v>136</v>
      </c>
      <c r="M1823" s="27">
        <v>856.94290000000001</v>
      </c>
      <c r="N1823" s="27">
        <v>43510</v>
      </c>
      <c r="O1823" s="27">
        <v>33364.620000000003</v>
      </c>
      <c r="P1823" s="51">
        <f t="shared" si="28"/>
        <v>133165.58799999877</v>
      </c>
      <c r="Q1823" s="51">
        <f>ABS(Table_7[[#This Row],[列1]]-Table_7[[#This Row],[Listing Price (USD)]])/Table_7[[#This Row],[Listing Price (USD)]]</f>
        <v>2.8305698841689316E-2</v>
      </c>
      <c r="R1823" s="51">
        <f>(Table_7[[#This Row],[列2]]+Q2790)/2</f>
        <v>1.4152849420844658E-2</v>
      </c>
      <c r="S1823" s="71"/>
    </row>
    <row r="1824" spans="1:19" hidden="1" x14ac:dyDescent="0.45">
      <c r="A1824" s="1" t="s">
        <v>197</v>
      </c>
      <c r="B1824" s="3" t="s">
        <v>203</v>
      </c>
      <c r="C1824" s="19">
        <v>40</v>
      </c>
      <c r="D1824" s="3" t="s">
        <v>459</v>
      </c>
      <c r="E1824" s="2" t="s">
        <v>506</v>
      </c>
      <c r="F1824" s="55">
        <v>126500</v>
      </c>
      <c r="G1824" s="15">
        <v>2005</v>
      </c>
      <c r="H1824" s="45">
        <v>12.96</v>
      </c>
      <c r="I1824" s="45">
        <v>6.4</v>
      </c>
      <c r="J1824" s="45">
        <v>8090</v>
      </c>
      <c r="K1824" s="45">
        <v>867</v>
      </c>
      <c r="L1824" s="45">
        <v>136</v>
      </c>
      <c r="M1824" s="27">
        <v>520.10530000000006</v>
      </c>
      <c r="N1824" s="27">
        <v>40922</v>
      </c>
      <c r="O1824" s="27">
        <v>17669.32</v>
      </c>
      <c r="P1824" s="51">
        <f t="shared" si="28"/>
        <v>115414.55700000301</v>
      </c>
      <c r="Q1824" s="51">
        <f>ABS(Table_7[[#This Row],[列1]]-Table_7[[#This Row],[Listing Price (USD)]])/Table_7[[#This Row],[Listing Price (USD)]]</f>
        <v>8.7631960474284482E-2</v>
      </c>
      <c r="R1824" s="51">
        <f>(Table_7[[#This Row],[列2]]+Q2791)/2</f>
        <v>4.3815980237142241E-2</v>
      </c>
      <c r="S1824" s="71"/>
    </row>
    <row r="1825" spans="1:19" hidden="1" x14ac:dyDescent="0.45">
      <c r="A1825" s="1" t="s">
        <v>197</v>
      </c>
      <c r="B1825" s="3" t="s">
        <v>203</v>
      </c>
      <c r="C1825" s="19">
        <v>40</v>
      </c>
      <c r="D1825" s="3" t="s">
        <v>459</v>
      </c>
      <c r="E1825" s="2" t="s">
        <v>482</v>
      </c>
      <c r="F1825" s="55">
        <v>124900</v>
      </c>
      <c r="G1825" s="15">
        <v>2005</v>
      </c>
      <c r="H1825" s="45">
        <v>12.96</v>
      </c>
      <c r="I1825" s="45">
        <v>6.4</v>
      </c>
      <c r="J1825" s="45">
        <v>8090</v>
      </c>
      <c r="K1825" s="45">
        <v>867</v>
      </c>
      <c r="L1825" s="45">
        <v>136</v>
      </c>
      <c r="M1825" s="27">
        <v>1740.8046999999999</v>
      </c>
      <c r="N1825" s="27">
        <v>47930</v>
      </c>
      <c r="O1825" s="27">
        <v>70426.880000000005</v>
      </c>
      <c r="P1825" s="51">
        <f t="shared" si="28"/>
        <v>128421.40500000045</v>
      </c>
      <c r="Q1825" s="51">
        <f>ABS(Table_7[[#This Row],[列1]]-Table_7[[#This Row],[Listing Price (USD)]])/Table_7[[#This Row],[Listing Price (USD)]]</f>
        <v>2.8193795036032424E-2</v>
      </c>
      <c r="R1825" s="51">
        <f>(Table_7[[#This Row],[列2]]+Q2792)/2</f>
        <v>1.4096897518016212E-2</v>
      </c>
      <c r="S1825" s="71"/>
    </row>
    <row r="1826" spans="1:19" hidden="1" x14ac:dyDescent="0.45">
      <c r="A1826" s="1" t="s">
        <v>197</v>
      </c>
      <c r="B1826" s="3" t="s">
        <v>203</v>
      </c>
      <c r="C1826" s="19">
        <v>40</v>
      </c>
      <c r="D1826" s="3" t="s">
        <v>459</v>
      </c>
      <c r="E1826" s="2" t="s">
        <v>485</v>
      </c>
      <c r="F1826" s="56">
        <v>129900</v>
      </c>
      <c r="G1826" s="43">
        <v>2006</v>
      </c>
      <c r="H1826" s="45">
        <v>12.96</v>
      </c>
      <c r="I1826" s="45">
        <v>6.4</v>
      </c>
      <c r="J1826" s="45">
        <v>8090</v>
      </c>
      <c r="K1826" s="45">
        <v>867</v>
      </c>
      <c r="L1826" s="45">
        <v>136</v>
      </c>
      <c r="M1826" s="27">
        <v>60.770600000000002</v>
      </c>
      <c r="N1826" s="27">
        <v>41548</v>
      </c>
      <c r="O1826" s="27">
        <v>2875.28</v>
      </c>
      <c r="P1826" s="51">
        <f t="shared" si="28"/>
        <v>129524.11599999965</v>
      </c>
      <c r="Q1826" s="51">
        <f>ABS(Table_7[[#This Row],[列1]]-Table_7[[#This Row],[Listing Price (USD)]])/Table_7[[#This Row],[Listing Price (USD)]]</f>
        <v>2.8936412625123536E-3</v>
      </c>
      <c r="R1826" s="51">
        <f>(Table_7[[#This Row],[列2]]+Q2793)/2</f>
        <v>1.4468206312561768E-3</v>
      </c>
      <c r="S1826" s="71"/>
    </row>
    <row r="1827" spans="1:19" hidden="1" x14ac:dyDescent="0.45">
      <c r="A1827" s="1" t="s">
        <v>197</v>
      </c>
      <c r="B1827" s="2" t="s">
        <v>207</v>
      </c>
      <c r="C1827" s="19">
        <v>40</v>
      </c>
      <c r="D1827" s="3" t="s">
        <v>460</v>
      </c>
      <c r="E1827" s="2" t="s">
        <v>15</v>
      </c>
      <c r="F1827" s="55">
        <v>127526</v>
      </c>
      <c r="G1827" s="15">
        <v>2013</v>
      </c>
      <c r="H1827" s="45">
        <v>13.1</v>
      </c>
      <c r="I1827" s="45">
        <v>6.11</v>
      </c>
      <c r="J1827" s="45">
        <v>7860</v>
      </c>
      <c r="K1827" s="45">
        <v>818</v>
      </c>
      <c r="L1827" s="45">
        <v>200</v>
      </c>
      <c r="M1827" s="27">
        <v>1276.9626856482525</v>
      </c>
      <c r="N1827" s="27">
        <v>21333.9</v>
      </c>
      <c r="O1827" s="27">
        <v>4753.54</v>
      </c>
      <c r="P1827" s="51">
        <f t="shared" si="28"/>
        <v>177410.69739999919</v>
      </c>
      <c r="Q1827" s="51">
        <f>ABS(Table_7[[#This Row],[列1]]-Table_7[[#This Row],[Listing Price (USD)]])/Table_7[[#This Row],[Listing Price (USD)]]</f>
        <v>0.39117276006460794</v>
      </c>
      <c r="R1827" s="51">
        <f>(Table_7[[#This Row],[列2]]+Q2794)/2</f>
        <v>0.19558638003230397</v>
      </c>
      <c r="S1827" s="71"/>
    </row>
    <row r="1828" spans="1:19" hidden="1" x14ac:dyDescent="0.45">
      <c r="A1828" s="1" t="s">
        <v>197</v>
      </c>
      <c r="B1828" s="3" t="s">
        <v>204</v>
      </c>
      <c r="C1828" s="19">
        <v>40</v>
      </c>
      <c r="D1828" s="3" t="s">
        <v>461</v>
      </c>
      <c r="E1828" s="2" t="s">
        <v>486</v>
      </c>
      <c r="F1828" s="55">
        <v>135000</v>
      </c>
      <c r="G1828" s="15">
        <v>2015</v>
      </c>
      <c r="H1828" s="45">
        <v>13.1</v>
      </c>
      <c r="I1828" s="45">
        <v>6.11</v>
      </c>
      <c r="J1828" s="45">
        <v>7860</v>
      </c>
      <c r="K1828" s="45">
        <v>818</v>
      </c>
      <c r="L1828" s="45">
        <v>200</v>
      </c>
      <c r="M1828" s="27">
        <v>1.5160157187349075</v>
      </c>
      <c r="N1828" s="27">
        <v>88338.3</v>
      </c>
      <c r="O1828" s="27">
        <v>2742.4896445401764</v>
      </c>
      <c r="P1828" s="51">
        <f t="shared" si="28"/>
        <v>327666.26979999541</v>
      </c>
      <c r="Q1828" s="51">
        <f>ABS(Table_7[[#This Row],[列1]]-Table_7[[#This Row],[Listing Price (USD)]])/Table_7[[#This Row],[Listing Price (USD)]]</f>
        <v>1.42715755407404</v>
      </c>
      <c r="R1828" s="51">
        <f>(Table_7[[#This Row],[列2]]+Q2795)/2</f>
        <v>0.71357877703702</v>
      </c>
      <c r="S1828" s="71"/>
    </row>
    <row r="1829" spans="1:19" hidden="1" x14ac:dyDescent="0.45">
      <c r="A1829" s="1" t="s">
        <v>197</v>
      </c>
      <c r="B1829" s="2" t="s">
        <v>204</v>
      </c>
      <c r="C1829" s="19">
        <v>40</v>
      </c>
      <c r="D1829" s="3" t="s">
        <v>460</v>
      </c>
      <c r="E1829" s="2" t="s">
        <v>46</v>
      </c>
      <c r="F1829" s="55">
        <v>112359</v>
      </c>
      <c r="G1829" s="15">
        <v>2014</v>
      </c>
      <c r="H1829" s="45">
        <v>13.1</v>
      </c>
      <c r="I1829" s="45">
        <v>6.11</v>
      </c>
      <c r="J1829" s="45">
        <v>7860</v>
      </c>
      <c r="K1829" s="45">
        <v>818</v>
      </c>
      <c r="L1829" s="45">
        <v>200</v>
      </c>
      <c r="M1829" s="27">
        <v>57.472012426685268</v>
      </c>
      <c r="N1829" s="27">
        <v>11544.2</v>
      </c>
      <c r="O1829" s="27">
        <v>7827.84</v>
      </c>
      <c r="P1829" s="51">
        <f t="shared" si="28"/>
        <v>172188.71719999908</v>
      </c>
      <c r="Q1829" s="51">
        <f>ABS(Table_7[[#This Row],[列1]]-Table_7[[#This Row],[Listing Price (USD)]])/Table_7[[#This Row],[Listing Price (USD)]]</f>
        <v>0.53248709226674396</v>
      </c>
      <c r="R1829" s="51">
        <f>(Table_7[[#This Row],[列2]]+Q2796)/2</f>
        <v>0.26624354613337198</v>
      </c>
      <c r="S1829" s="71"/>
    </row>
    <row r="1830" spans="1:19" hidden="1" x14ac:dyDescent="0.45">
      <c r="A1830" s="1" t="s">
        <v>197</v>
      </c>
      <c r="B1830" s="2" t="s">
        <v>204</v>
      </c>
      <c r="C1830" s="19">
        <v>40</v>
      </c>
      <c r="D1830" s="3" t="s">
        <v>460</v>
      </c>
      <c r="E1830" s="2" t="s">
        <v>46</v>
      </c>
      <c r="F1830" s="55">
        <v>145801</v>
      </c>
      <c r="G1830" s="15">
        <v>2015</v>
      </c>
      <c r="H1830" s="45">
        <v>13.1</v>
      </c>
      <c r="I1830" s="45">
        <v>6.11</v>
      </c>
      <c r="J1830" s="45">
        <v>7860</v>
      </c>
      <c r="K1830" s="45">
        <v>818</v>
      </c>
      <c r="L1830" s="45">
        <v>200</v>
      </c>
      <c r="M1830" s="27">
        <v>57.472012426685268</v>
      </c>
      <c r="N1830" s="27">
        <v>11544.2</v>
      </c>
      <c r="O1830" s="27">
        <v>7827.84</v>
      </c>
      <c r="P1830" s="51">
        <f t="shared" si="28"/>
        <v>185136.42019999697</v>
      </c>
      <c r="Q1830" s="51">
        <f>ABS(Table_7[[#This Row],[列1]]-Table_7[[#This Row],[Listing Price (USD)]])/Table_7[[#This Row],[Listing Price (USD)]]</f>
        <v>0.26978841160209438</v>
      </c>
      <c r="R1830" s="51">
        <f>(Table_7[[#This Row],[列2]]+Q2797)/2</f>
        <v>0.13489420580104719</v>
      </c>
      <c r="S1830" s="71"/>
    </row>
    <row r="1831" spans="1:19" hidden="1" x14ac:dyDescent="0.45">
      <c r="A1831" s="1" t="s">
        <v>197</v>
      </c>
      <c r="B1831" s="2" t="s">
        <v>204</v>
      </c>
      <c r="C1831" s="19">
        <v>40</v>
      </c>
      <c r="D1831" s="3" t="s">
        <v>460</v>
      </c>
      <c r="E1831" s="2" t="s">
        <v>46</v>
      </c>
      <c r="F1831" s="55">
        <v>145156</v>
      </c>
      <c r="G1831" s="15">
        <v>2015</v>
      </c>
      <c r="H1831" s="45">
        <v>13.1</v>
      </c>
      <c r="I1831" s="45">
        <v>6.11</v>
      </c>
      <c r="J1831" s="45">
        <v>7860</v>
      </c>
      <c r="K1831" s="45">
        <v>818</v>
      </c>
      <c r="L1831" s="45">
        <v>200</v>
      </c>
      <c r="M1831" s="27">
        <v>57.472012426685268</v>
      </c>
      <c r="N1831" s="27">
        <v>11544.2</v>
      </c>
      <c r="O1831" s="27">
        <v>7827.84</v>
      </c>
      <c r="P1831" s="51">
        <f t="shared" si="28"/>
        <v>185136.42019999697</v>
      </c>
      <c r="Q1831" s="51">
        <f>ABS(Table_7[[#This Row],[列1]]-Table_7[[#This Row],[Listing Price (USD)]])/Table_7[[#This Row],[Listing Price (USD)]]</f>
        <v>0.27543071040809175</v>
      </c>
      <c r="R1831" s="51">
        <f>(Table_7[[#This Row],[列2]]+Q2798)/2</f>
        <v>0.13771535520404588</v>
      </c>
      <c r="S1831" s="71"/>
    </row>
    <row r="1832" spans="1:19" hidden="1" x14ac:dyDescent="0.45">
      <c r="A1832" s="1" t="s">
        <v>197</v>
      </c>
      <c r="B1832" s="2" t="s">
        <v>204</v>
      </c>
      <c r="C1832" s="19">
        <v>40</v>
      </c>
      <c r="D1832" s="3" t="s">
        <v>460</v>
      </c>
      <c r="E1832" s="2" t="s">
        <v>46</v>
      </c>
      <c r="F1832" s="55">
        <v>139671</v>
      </c>
      <c r="G1832" s="15">
        <v>2015</v>
      </c>
      <c r="H1832" s="45">
        <v>13.1</v>
      </c>
      <c r="I1832" s="45">
        <v>6.11</v>
      </c>
      <c r="J1832" s="45">
        <v>7860</v>
      </c>
      <c r="K1832" s="45">
        <v>818</v>
      </c>
      <c r="L1832" s="45">
        <v>200</v>
      </c>
      <c r="M1832" s="27">
        <v>57.472012426685268</v>
      </c>
      <c r="N1832" s="27">
        <v>11544.2</v>
      </c>
      <c r="O1832" s="27">
        <v>7827.84</v>
      </c>
      <c r="P1832" s="51">
        <f t="shared" si="28"/>
        <v>185136.42019999697</v>
      </c>
      <c r="Q1832" s="51">
        <f>ABS(Table_7[[#This Row],[列1]]-Table_7[[#This Row],[Listing Price (USD)]])/Table_7[[#This Row],[Listing Price (USD)]]</f>
        <v>0.32551796865488875</v>
      </c>
      <c r="R1832" s="51">
        <f>(Table_7[[#This Row],[列2]]+Q2799)/2</f>
        <v>0.16275898432744437</v>
      </c>
      <c r="S1832" s="71"/>
    </row>
    <row r="1833" spans="1:19" hidden="1" x14ac:dyDescent="0.45">
      <c r="A1833" s="1" t="s">
        <v>197</v>
      </c>
      <c r="B1833" s="2" t="s">
        <v>204</v>
      </c>
      <c r="C1833" s="19">
        <v>40</v>
      </c>
      <c r="D1833" s="3" t="s">
        <v>460</v>
      </c>
      <c r="E1833" s="2" t="s">
        <v>46</v>
      </c>
      <c r="F1833" s="55">
        <v>236926</v>
      </c>
      <c r="G1833" s="15">
        <v>2019</v>
      </c>
      <c r="H1833" s="45">
        <v>13.1</v>
      </c>
      <c r="I1833" s="45">
        <v>6.11</v>
      </c>
      <c r="J1833" s="45">
        <v>7860</v>
      </c>
      <c r="K1833" s="45">
        <v>818</v>
      </c>
      <c r="L1833" s="45">
        <v>200</v>
      </c>
      <c r="M1833" s="27">
        <v>57.472012426685268</v>
      </c>
      <c r="N1833" s="27">
        <v>11544.2</v>
      </c>
      <c r="O1833" s="27">
        <v>7827.84</v>
      </c>
      <c r="P1833" s="51">
        <f t="shared" si="28"/>
        <v>236927.23219999968</v>
      </c>
      <c r="Q1833" s="51">
        <f>ABS(Table_7[[#This Row],[列1]]-Table_7[[#This Row],[Listing Price (USD)]])/Table_7[[#This Row],[Listing Price (USD)]]</f>
        <v>5.2007799890194169E-6</v>
      </c>
      <c r="R1833" s="51">
        <f>(Table_7[[#This Row],[列2]]+Q2800)/2</f>
        <v>2.6003899945097085E-6</v>
      </c>
      <c r="S1833" s="71"/>
    </row>
    <row r="1834" spans="1:19" hidden="1" x14ac:dyDescent="0.45">
      <c r="A1834" s="1" t="s">
        <v>197</v>
      </c>
      <c r="B1834" s="2" t="s">
        <v>204</v>
      </c>
      <c r="C1834" s="19">
        <v>40</v>
      </c>
      <c r="D1834" s="3" t="s">
        <v>460</v>
      </c>
      <c r="E1834" s="2" t="s">
        <v>25</v>
      </c>
      <c r="F1834" s="55">
        <v>129235</v>
      </c>
      <c r="G1834" s="15">
        <v>2011</v>
      </c>
      <c r="H1834" s="45">
        <v>13.1</v>
      </c>
      <c r="I1834" s="45">
        <v>6.11</v>
      </c>
      <c r="J1834" s="45">
        <v>7860</v>
      </c>
      <c r="K1834" s="45">
        <v>818</v>
      </c>
      <c r="L1834" s="45">
        <v>200</v>
      </c>
      <c r="M1834" s="27">
        <v>188.92599593680674</v>
      </c>
      <c r="N1834" s="27">
        <v>16779.7</v>
      </c>
      <c r="O1834" s="27">
        <v>1073.48</v>
      </c>
      <c r="P1834" s="51">
        <f t="shared" si="28"/>
        <v>143062.6961999975</v>
      </c>
      <c r="Q1834" s="51">
        <f>ABS(Table_7[[#This Row],[列1]]-Table_7[[#This Row],[Listing Price (USD)]])/Table_7[[#This Row],[Listing Price (USD)]]</f>
        <v>0.10699652725652882</v>
      </c>
      <c r="R1834" s="51">
        <f>(Table_7[[#This Row],[列2]]+Q2801)/2</f>
        <v>5.349826362826441E-2</v>
      </c>
      <c r="S1834" s="71"/>
    </row>
    <row r="1835" spans="1:19" hidden="1" x14ac:dyDescent="0.45">
      <c r="A1835" s="1" t="s">
        <v>197</v>
      </c>
      <c r="B1835" s="2" t="s">
        <v>204</v>
      </c>
      <c r="C1835" s="19">
        <v>40</v>
      </c>
      <c r="D1835" s="3" t="s">
        <v>460</v>
      </c>
      <c r="E1835" s="2" t="s">
        <v>25</v>
      </c>
      <c r="F1835" s="55">
        <v>109350</v>
      </c>
      <c r="G1835" s="15">
        <v>2011</v>
      </c>
      <c r="H1835" s="45">
        <v>13.1</v>
      </c>
      <c r="I1835" s="45">
        <v>6.11</v>
      </c>
      <c r="J1835" s="45">
        <v>7860</v>
      </c>
      <c r="K1835" s="45">
        <v>818</v>
      </c>
      <c r="L1835" s="45">
        <v>200</v>
      </c>
      <c r="M1835" s="27">
        <v>188.92599593680674</v>
      </c>
      <c r="N1835" s="27">
        <v>16779.7</v>
      </c>
      <c r="O1835" s="27">
        <v>1073.48</v>
      </c>
      <c r="P1835" s="51">
        <f t="shared" si="28"/>
        <v>143062.6961999975</v>
      </c>
      <c r="Q1835" s="51">
        <f>ABS(Table_7[[#This Row],[列1]]-Table_7[[#This Row],[Listing Price (USD)]])/Table_7[[#This Row],[Listing Price (USD)]]</f>
        <v>0.30830083401918157</v>
      </c>
      <c r="R1835" s="51">
        <f>(Table_7[[#This Row],[列2]]+Q2802)/2</f>
        <v>0.15415041700959078</v>
      </c>
      <c r="S1835" s="71"/>
    </row>
    <row r="1836" spans="1:19" hidden="1" x14ac:dyDescent="0.45">
      <c r="A1836" s="1" t="s">
        <v>197</v>
      </c>
      <c r="B1836" s="2" t="s">
        <v>204</v>
      </c>
      <c r="C1836" s="19">
        <v>40</v>
      </c>
      <c r="D1836" s="3" t="s">
        <v>460</v>
      </c>
      <c r="E1836" s="2" t="s">
        <v>25</v>
      </c>
      <c r="F1836" s="55">
        <v>103275</v>
      </c>
      <c r="G1836" s="15">
        <v>2011</v>
      </c>
      <c r="H1836" s="45">
        <v>13.1</v>
      </c>
      <c r="I1836" s="45">
        <v>6.11</v>
      </c>
      <c r="J1836" s="45">
        <v>7860</v>
      </c>
      <c r="K1836" s="45">
        <v>818</v>
      </c>
      <c r="L1836" s="45">
        <v>200</v>
      </c>
      <c r="M1836" s="27">
        <v>188.92599593680674</v>
      </c>
      <c r="N1836" s="27">
        <v>16779.7</v>
      </c>
      <c r="O1836" s="27">
        <v>1073.48</v>
      </c>
      <c r="P1836" s="51">
        <f t="shared" si="28"/>
        <v>143062.6961999975</v>
      </c>
      <c r="Q1836" s="51">
        <f>ABS(Table_7[[#This Row],[列1]]-Table_7[[#This Row],[Listing Price (USD)]])/Table_7[[#This Row],[Listing Price (USD)]]</f>
        <v>0.38525970660854519</v>
      </c>
      <c r="R1836" s="51">
        <f>(Table_7[[#This Row],[列2]]+Q2803)/2</f>
        <v>0.1926298533042726</v>
      </c>
      <c r="S1836" s="71"/>
    </row>
    <row r="1837" spans="1:19" hidden="1" x14ac:dyDescent="0.45">
      <c r="A1837" s="1" t="s">
        <v>197</v>
      </c>
      <c r="B1837" s="2" t="s">
        <v>204</v>
      </c>
      <c r="C1837" s="19">
        <v>40</v>
      </c>
      <c r="D1837" s="3" t="s">
        <v>460</v>
      </c>
      <c r="E1837" s="2" t="s">
        <v>25</v>
      </c>
      <c r="F1837" s="55">
        <v>84421</v>
      </c>
      <c r="G1837" s="15">
        <v>2011</v>
      </c>
      <c r="H1837" s="45">
        <v>13.1</v>
      </c>
      <c r="I1837" s="45">
        <v>6.11</v>
      </c>
      <c r="J1837" s="45">
        <v>7860</v>
      </c>
      <c r="K1837" s="45">
        <v>818</v>
      </c>
      <c r="L1837" s="45">
        <v>200</v>
      </c>
      <c r="M1837" s="27">
        <v>188.92599593680674</v>
      </c>
      <c r="N1837" s="27">
        <v>16779.7</v>
      </c>
      <c r="O1837" s="27">
        <v>1073.48</v>
      </c>
      <c r="P1837" s="51">
        <f t="shared" si="28"/>
        <v>143062.6961999975</v>
      </c>
      <c r="Q1837" s="51">
        <f>ABS(Table_7[[#This Row],[列1]]-Table_7[[#This Row],[Listing Price (USD)]])/Table_7[[#This Row],[Listing Price (USD)]]</f>
        <v>0.69463399154235916</v>
      </c>
      <c r="R1837" s="51">
        <f>(Table_7[[#This Row],[列2]]+Q2804)/2</f>
        <v>0.34731699577117958</v>
      </c>
      <c r="S1837" s="71"/>
    </row>
    <row r="1838" spans="1:19" hidden="1" x14ac:dyDescent="0.45">
      <c r="A1838" s="1" t="s">
        <v>197</v>
      </c>
      <c r="B1838" s="2" t="s">
        <v>204</v>
      </c>
      <c r="C1838" s="19">
        <v>40</v>
      </c>
      <c r="D1838" s="3" t="s">
        <v>460</v>
      </c>
      <c r="E1838" s="2" t="s">
        <v>25</v>
      </c>
      <c r="F1838" s="55">
        <v>84410</v>
      </c>
      <c r="G1838" s="15">
        <v>2011</v>
      </c>
      <c r="H1838" s="45">
        <v>13.1</v>
      </c>
      <c r="I1838" s="45">
        <v>6.11</v>
      </c>
      <c r="J1838" s="45">
        <v>7860</v>
      </c>
      <c r="K1838" s="45">
        <v>818</v>
      </c>
      <c r="L1838" s="45">
        <v>200</v>
      </c>
      <c r="M1838" s="27">
        <v>188.92599593680674</v>
      </c>
      <c r="N1838" s="27">
        <v>16779.7</v>
      </c>
      <c r="O1838" s="27">
        <v>1073.48</v>
      </c>
      <c r="P1838" s="51">
        <f t="shared" si="28"/>
        <v>143062.6961999975</v>
      </c>
      <c r="Q1838" s="51">
        <f>ABS(Table_7[[#This Row],[列1]]-Table_7[[#This Row],[Listing Price (USD)]])/Table_7[[#This Row],[Listing Price (USD)]]</f>
        <v>0.69485482999641635</v>
      </c>
      <c r="R1838" s="51">
        <f>(Table_7[[#This Row],[列2]]+Q2805)/2</f>
        <v>0.34742741499820817</v>
      </c>
      <c r="S1838" s="71"/>
    </row>
    <row r="1839" spans="1:19" hidden="1" x14ac:dyDescent="0.45">
      <c r="A1839" s="1" t="s">
        <v>197</v>
      </c>
      <c r="B1839" s="2" t="s">
        <v>204</v>
      </c>
      <c r="C1839" s="19">
        <v>40</v>
      </c>
      <c r="D1839" s="3" t="s">
        <v>460</v>
      </c>
      <c r="E1839" s="2" t="s">
        <v>25</v>
      </c>
      <c r="F1839" s="55">
        <v>92912</v>
      </c>
      <c r="G1839" s="15">
        <v>2012</v>
      </c>
      <c r="H1839" s="45">
        <v>13.1</v>
      </c>
      <c r="I1839" s="45">
        <v>6.11</v>
      </c>
      <c r="J1839" s="45">
        <v>7860</v>
      </c>
      <c r="K1839" s="45">
        <v>818</v>
      </c>
      <c r="L1839" s="45">
        <v>200</v>
      </c>
      <c r="M1839" s="27">
        <v>188.92599593680674</v>
      </c>
      <c r="N1839" s="27">
        <v>16779.7</v>
      </c>
      <c r="O1839" s="27">
        <v>1073.48</v>
      </c>
      <c r="P1839" s="51">
        <f t="shared" si="28"/>
        <v>156010.39919999911</v>
      </c>
      <c r="Q1839" s="51">
        <f>ABS(Table_7[[#This Row],[列1]]-Table_7[[#This Row],[Listing Price (USD)]])/Table_7[[#This Row],[Listing Price (USD)]]</f>
        <v>0.67912001894264584</v>
      </c>
      <c r="R1839" s="51">
        <f>(Table_7[[#This Row],[列2]]+Q2806)/2</f>
        <v>0.33956000947132292</v>
      </c>
      <c r="S1839" s="71"/>
    </row>
    <row r="1840" spans="1:19" hidden="1" x14ac:dyDescent="0.45">
      <c r="A1840" s="1" t="s">
        <v>197</v>
      </c>
      <c r="B1840" s="2" t="s">
        <v>204</v>
      </c>
      <c r="C1840" s="19">
        <v>40</v>
      </c>
      <c r="D1840" s="3" t="s">
        <v>460</v>
      </c>
      <c r="E1840" s="2" t="s">
        <v>25</v>
      </c>
      <c r="F1840" s="55">
        <v>163984</v>
      </c>
      <c r="G1840" s="15">
        <v>2015</v>
      </c>
      <c r="H1840" s="45">
        <v>13.1</v>
      </c>
      <c r="I1840" s="45">
        <v>6.11</v>
      </c>
      <c r="J1840" s="45">
        <v>7860</v>
      </c>
      <c r="K1840" s="45">
        <v>818</v>
      </c>
      <c r="L1840" s="45">
        <v>200</v>
      </c>
      <c r="M1840" s="27">
        <v>188.92599593680674</v>
      </c>
      <c r="N1840" s="27">
        <v>16779.7</v>
      </c>
      <c r="O1840" s="27">
        <v>1073.48</v>
      </c>
      <c r="P1840" s="51">
        <f t="shared" si="28"/>
        <v>194853.50819999649</v>
      </c>
      <c r="Q1840" s="51">
        <f>ABS(Table_7[[#This Row],[列1]]-Table_7[[#This Row],[Listing Price (USD)]])/Table_7[[#This Row],[Listing Price (USD)]]</f>
        <v>0.18824707410476929</v>
      </c>
      <c r="R1840" s="51">
        <f>(Table_7[[#This Row],[列2]]+Q2807)/2</f>
        <v>9.4123537052384645E-2</v>
      </c>
      <c r="S1840" s="71"/>
    </row>
    <row r="1841" spans="1:19" hidden="1" x14ac:dyDescent="0.45">
      <c r="A1841" s="1" t="s">
        <v>197</v>
      </c>
      <c r="B1841" s="2" t="s">
        <v>204</v>
      </c>
      <c r="C1841" s="19">
        <v>40</v>
      </c>
      <c r="D1841" s="3" t="s">
        <v>460</v>
      </c>
      <c r="E1841" s="2" t="s">
        <v>35</v>
      </c>
      <c r="F1841" s="55">
        <v>143334</v>
      </c>
      <c r="G1841" s="15">
        <v>2011</v>
      </c>
      <c r="H1841" s="45">
        <v>13.1</v>
      </c>
      <c r="I1841" s="45">
        <v>6.11</v>
      </c>
      <c r="J1841" s="45">
        <v>7860</v>
      </c>
      <c r="K1841" s="45">
        <v>818</v>
      </c>
      <c r="L1841" s="45">
        <v>200</v>
      </c>
      <c r="M1841" s="27">
        <v>1896.75530151814</v>
      </c>
      <c r="N1841" s="27">
        <v>24592.6</v>
      </c>
      <c r="O1841" s="27">
        <v>42421.33</v>
      </c>
      <c r="P1841" s="51">
        <f t="shared" si="28"/>
        <v>157563.43859999924</v>
      </c>
      <c r="Q1841" s="51">
        <f>ABS(Table_7[[#This Row],[列1]]-Table_7[[#This Row],[Listing Price (USD)]])/Table_7[[#This Row],[Listing Price (USD)]]</f>
        <v>9.9274691280500357E-2</v>
      </c>
      <c r="R1841" s="51">
        <f>(Table_7[[#This Row],[列2]]+Q2808)/2</f>
        <v>4.9637345640250179E-2</v>
      </c>
      <c r="S1841" s="71"/>
    </row>
    <row r="1842" spans="1:19" hidden="1" x14ac:dyDescent="0.45">
      <c r="A1842" s="1" t="s">
        <v>197</v>
      </c>
      <c r="B1842" s="2" t="s">
        <v>204</v>
      </c>
      <c r="C1842" s="19">
        <v>40</v>
      </c>
      <c r="D1842" s="3" t="s">
        <v>460</v>
      </c>
      <c r="E1842" s="2" t="s">
        <v>35</v>
      </c>
      <c r="F1842" s="55">
        <v>95961</v>
      </c>
      <c r="G1842" s="15">
        <v>2013</v>
      </c>
      <c r="H1842" s="45">
        <v>13.1</v>
      </c>
      <c r="I1842" s="45">
        <v>6.11</v>
      </c>
      <c r="J1842" s="45">
        <v>7860</v>
      </c>
      <c r="K1842" s="45">
        <v>818</v>
      </c>
      <c r="L1842" s="45">
        <v>200</v>
      </c>
      <c r="M1842" s="27">
        <v>1896.75530151814</v>
      </c>
      <c r="N1842" s="27">
        <v>24592.6</v>
      </c>
      <c r="O1842" s="27">
        <v>42421.33</v>
      </c>
      <c r="P1842" s="51">
        <f t="shared" si="28"/>
        <v>183458.84459999873</v>
      </c>
      <c r="Q1842" s="51">
        <f>ABS(Table_7[[#This Row],[列1]]-Table_7[[#This Row],[Listing Price (USD)]])/Table_7[[#This Row],[Listing Price (USD)]]</f>
        <v>0.91180630256040196</v>
      </c>
      <c r="R1842" s="51">
        <f>(Table_7[[#This Row],[列2]]+Q2809)/2</f>
        <v>0.45590315128020098</v>
      </c>
      <c r="S1842" s="71"/>
    </row>
    <row r="1843" spans="1:19" hidden="1" x14ac:dyDescent="0.45">
      <c r="A1843" s="1" t="s">
        <v>197</v>
      </c>
      <c r="B1843" s="2" t="s">
        <v>204</v>
      </c>
      <c r="C1843" s="19">
        <v>40</v>
      </c>
      <c r="D1843" s="3" t="s">
        <v>460</v>
      </c>
      <c r="E1843" s="2" t="s">
        <v>480</v>
      </c>
      <c r="F1843" s="55">
        <v>156696</v>
      </c>
      <c r="G1843" s="15">
        <v>2011</v>
      </c>
      <c r="H1843" s="45">
        <v>13.1</v>
      </c>
      <c r="I1843" s="45">
        <v>6.11</v>
      </c>
      <c r="J1843" s="45">
        <v>7860</v>
      </c>
      <c r="K1843" s="45">
        <v>818</v>
      </c>
      <c r="L1843" s="45">
        <v>200</v>
      </c>
      <c r="M1843" s="27">
        <v>909.79346666148103</v>
      </c>
      <c r="N1843" s="27">
        <v>36186.300000000003</v>
      </c>
      <c r="O1843" s="27">
        <v>19565.62</v>
      </c>
      <c r="P1843" s="51">
        <f t="shared" si="28"/>
        <v>179081.34579999669</v>
      </c>
      <c r="Q1843" s="51">
        <f>ABS(Table_7[[#This Row],[列1]]-Table_7[[#This Row],[Listing Price (USD)]])/Table_7[[#This Row],[Listing Price (USD)]]</f>
        <v>0.14285843799456713</v>
      </c>
      <c r="R1843" s="51">
        <f>(Table_7[[#This Row],[列2]]+Q2810)/2</f>
        <v>7.1429218997283564E-2</v>
      </c>
      <c r="S1843" s="71"/>
    </row>
    <row r="1844" spans="1:19" hidden="1" x14ac:dyDescent="0.45">
      <c r="A1844" s="1" t="s">
        <v>197</v>
      </c>
      <c r="B1844" s="2" t="s">
        <v>204</v>
      </c>
      <c r="C1844" s="19">
        <v>40</v>
      </c>
      <c r="D1844" s="3" t="s">
        <v>460</v>
      </c>
      <c r="E1844" s="2" t="s">
        <v>15</v>
      </c>
      <c r="F1844" s="55">
        <v>132436</v>
      </c>
      <c r="G1844" s="15">
        <v>2013</v>
      </c>
      <c r="H1844" s="45">
        <v>13.1</v>
      </c>
      <c r="I1844" s="45">
        <v>6.11</v>
      </c>
      <c r="J1844" s="45">
        <v>7860</v>
      </c>
      <c r="K1844" s="45">
        <v>818</v>
      </c>
      <c r="L1844" s="45">
        <v>200</v>
      </c>
      <c r="M1844" s="27">
        <v>1276.9626856482525</v>
      </c>
      <c r="N1844" s="27">
        <v>21333.9</v>
      </c>
      <c r="O1844" s="27">
        <v>4753.54</v>
      </c>
      <c r="P1844" s="51">
        <f t="shared" si="28"/>
        <v>177410.69739999919</v>
      </c>
      <c r="Q1844" s="51">
        <f>ABS(Table_7[[#This Row],[列1]]-Table_7[[#This Row],[Listing Price (USD)]])/Table_7[[#This Row],[Listing Price (USD)]]</f>
        <v>0.3395957096257754</v>
      </c>
      <c r="R1844" s="51">
        <f>(Table_7[[#This Row],[列2]]+Q2811)/2</f>
        <v>0.1697978548128877</v>
      </c>
      <c r="S1844" s="71"/>
    </row>
    <row r="1845" spans="1:19" hidden="1" x14ac:dyDescent="0.45">
      <c r="A1845" s="1" t="s">
        <v>197</v>
      </c>
      <c r="B1845" s="2" t="s">
        <v>204</v>
      </c>
      <c r="C1845" s="19">
        <v>40</v>
      </c>
      <c r="D1845" s="3" t="s">
        <v>460</v>
      </c>
      <c r="E1845" s="2" t="s">
        <v>15</v>
      </c>
      <c r="F1845" s="55">
        <v>103275</v>
      </c>
      <c r="G1845" s="15">
        <v>2013</v>
      </c>
      <c r="H1845" s="45">
        <v>13.1</v>
      </c>
      <c r="I1845" s="45">
        <v>6.11</v>
      </c>
      <c r="J1845" s="45">
        <v>7860</v>
      </c>
      <c r="K1845" s="45">
        <v>818</v>
      </c>
      <c r="L1845" s="45">
        <v>200</v>
      </c>
      <c r="M1845" s="27">
        <v>1276.9626856482525</v>
      </c>
      <c r="N1845" s="27">
        <v>21333.9</v>
      </c>
      <c r="O1845" s="27">
        <v>4753.54</v>
      </c>
      <c r="P1845" s="51">
        <f t="shared" si="28"/>
        <v>177410.69739999919</v>
      </c>
      <c r="Q1845" s="51">
        <f>ABS(Table_7[[#This Row],[列1]]-Table_7[[#This Row],[Listing Price (USD)]])/Table_7[[#This Row],[Listing Price (USD)]]</f>
        <v>0.71784746937786681</v>
      </c>
      <c r="R1845" s="51">
        <f>(Table_7[[#This Row],[列2]]+Q2812)/2</f>
        <v>0.3589237346889334</v>
      </c>
      <c r="S1845" s="71"/>
    </row>
    <row r="1846" spans="1:19" hidden="1" x14ac:dyDescent="0.45">
      <c r="A1846" s="1" t="s">
        <v>197</v>
      </c>
      <c r="B1846" s="2" t="s">
        <v>204</v>
      </c>
      <c r="C1846" s="19">
        <v>40</v>
      </c>
      <c r="D1846" s="3" t="s">
        <v>460</v>
      </c>
      <c r="E1846" s="2" t="s">
        <v>15</v>
      </c>
      <c r="F1846" s="55">
        <v>144549</v>
      </c>
      <c r="G1846" s="15">
        <v>2015</v>
      </c>
      <c r="H1846" s="45">
        <v>13.1</v>
      </c>
      <c r="I1846" s="45">
        <v>6.11</v>
      </c>
      <c r="J1846" s="45">
        <v>7860</v>
      </c>
      <c r="K1846" s="45">
        <v>818</v>
      </c>
      <c r="L1846" s="45">
        <v>200</v>
      </c>
      <c r="M1846" s="27">
        <v>1276.9626856482525</v>
      </c>
      <c r="N1846" s="27">
        <v>21333.9</v>
      </c>
      <c r="O1846" s="27">
        <v>4753.54</v>
      </c>
      <c r="P1846" s="51">
        <f t="shared" si="28"/>
        <v>203306.10339999868</v>
      </c>
      <c r="Q1846" s="51">
        <f>ABS(Table_7[[#This Row],[列1]]-Table_7[[#This Row],[Listing Price (USD)]])/Table_7[[#This Row],[Listing Price (USD)]]</f>
        <v>0.40648571349506868</v>
      </c>
      <c r="R1846" s="51">
        <f>(Table_7[[#This Row],[列2]]+Q2813)/2</f>
        <v>0.20324285674753434</v>
      </c>
      <c r="S1846" s="71"/>
    </row>
    <row r="1847" spans="1:19" hidden="1" x14ac:dyDescent="0.45">
      <c r="A1847" s="1" t="s">
        <v>197</v>
      </c>
      <c r="B1847" s="2" t="s">
        <v>204</v>
      </c>
      <c r="C1847" s="19">
        <v>40</v>
      </c>
      <c r="D1847" s="3" t="s">
        <v>460</v>
      </c>
      <c r="E1847" s="2" t="s">
        <v>15</v>
      </c>
      <c r="F1847" s="55">
        <v>139726</v>
      </c>
      <c r="G1847" s="15">
        <v>2015</v>
      </c>
      <c r="H1847" s="45">
        <v>13.1</v>
      </c>
      <c r="I1847" s="45">
        <v>6.11</v>
      </c>
      <c r="J1847" s="45">
        <v>7860</v>
      </c>
      <c r="K1847" s="45">
        <v>818</v>
      </c>
      <c r="L1847" s="45">
        <v>200</v>
      </c>
      <c r="M1847" s="27">
        <v>1276.9626856482525</v>
      </c>
      <c r="N1847" s="27">
        <v>21333.9</v>
      </c>
      <c r="O1847" s="27">
        <v>4753.54</v>
      </c>
      <c r="P1847" s="51">
        <f t="shared" si="28"/>
        <v>203306.10339999868</v>
      </c>
      <c r="Q1847" s="51">
        <f>ABS(Table_7[[#This Row],[列1]]-Table_7[[#This Row],[Listing Price (USD)]])/Table_7[[#This Row],[Listing Price (USD)]]</f>
        <v>0.45503416257531659</v>
      </c>
      <c r="R1847" s="51">
        <f>(Table_7[[#This Row],[列2]]+Q2814)/2</f>
        <v>0.2275170812876583</v>
      </c>
      <c r="S1847" s="71"/>
    </row>
    <row r="1848" spans="1:19" hidden="1" x14ac:dyDescent="0.45">
      <c r="A1848" s="1" t="s">
        <v>197</v>
      </c>
      <c r="B1848" s="2" t="s">
        <v>204</v>
      </c>
      <c r="C1848" s="19">
        <v>40</v>
      </c>
      <c r="D1848" s="3" t="s">
        <v>460</v>
      </c>
      <c r="E1848" s="2" t="s">
        <v>26</v>
      </c>
      <c r="F1848" s="55">
        <v>179937</v>
      </c>
      <c r="G1848" s="15">
        <v>2012</v>
      </c>
      <c r="H1848" s="45">
        <v>13.1</v>
      </c>
      <c r="I1848" s="45">
        <v>6.11</v>
      </c>
      <c r="J1848" s="45">
        <v>7860</v>
      </c>
      <c r="K1848" s="45">
        <v>818</v>
      </c>
      <c r="L1848" s="45">
        <v>200</v>
      </c>
      <c r="M1848" s="27">
        <v>2704.60916008815</v>
      </c>
      <c r="N1848" s="27">
        <v>33874.199999999997</v>
      </c>
      <c r="O1848" s="27">
        <v>12220.24236</v>
      </c>
      <c r="P1848" s="51">
        <f t="shared" si="28"/>
        <v>187737.79120000004</v>
      </c>
      <c r="Q1848" s="51">
        <f>ABS(Table_7[[#This Row],[列1]]-Table_7[[#This Row],[Listing Price (USD)]])/Table_7[[#This Row],[Listing Price (USD)]]</f>
        <v>4.3352902404730748E-2</v>
      </c>
      <c r="R1848" s="51">
        <f>(Table_7[[#This Row],[列2]]+Q2815)/2</f>
        <v>2.1676451202365374E-2</v>
      </c>
      <c r="S1848" s="71"/>
    </row>
    <row r="1849" spans="1:19" hidden="1" x14ac:dyDescent="0.45">
      <c r="A1849" s="1" t="s">
        <v>197</v>
      </c>
      <c r="B1849" s="2" t="s">
        <v>204</v>
      </c>
      <c r="C1849" s="19">
        <v>40</v>
      </c>
      <c r="D1849" s="3" t="s">
        <v>460</v>
      </c>
      <c r="E1849" s="2" t="s">
        <v>26</v>
      </c>
      <c r="F1849" s="55">
        <v>179900</v>
      </c>
      <c r="G1849" s="15">
        <v>2012</v>
      </c>
      <c r="H1849" s="45">
        <v>13.1</v>
      </c>
      <c r="I1849" s="45">
        <v>6.11</v>
      </c>
      <c r="J1849" s="45">
        <v>7860</v>
      </c>
      <c r="K1849" s="45">
        <v>818</v>
      </c>
      <c r="L1849" s="45">
        <v>200</v>
      </c>
      <c r="M1849" s="27">
        <v>2704.60916008815</v>
      </c>
      <c r="N1849" s="27">
        <v>33874.199999999997</v>
      </c>
      <c r="O1849" s="27">
        <v>12220.24236</v>
      </c>
      <c r="P1849" s="51">
        <f t="shared" si="28"/>
        <v>187737.79120000004</v>
      </c>
      <c r="Q1849" s="51">
        <f>ABS(Table_7[[#This Row],[列1]]-Table_7[[#This Row],[Listing Price (USD)]])/Table_7[[#This Row],[Listing Price (USD)]]</f>
        <v>4.3567488604780637E-2</v>
      </c>
      <c r="R1849" s="51">
        <f>(Table_7[[#This Row],[列2]]+Q2816)/2</f>
        <v>2.1783744302390318E-2</v>
      </c>
      <c r="S1849" s="71"/>
    </row>
    <row r="1850" spans="1:19" hidden="1" x14ac:dyDescent="0.45">
      <c r="A1850" s="1" t="s">
        <v>197</v>
      </c>
      <c r="B1850" s="2" t="s">
        <v>204</v>
      </c>
      <c r="C1850" s="19">
        <v>40</v>
      </c>
      <c r="D1850" s="3" t="s">
        <v>460</v>
      </c>
      <c r="E1850" s="2" t="s">
        <v>26</v>
      </c>
      <c r="F1850" s="55">
        <v>210526</v>
      </c>
      <c r="G1850" s="15">
        <v>2015</v>
      </c>
      <c r="H1850" s="45">
        <v>13.1</v>
      </c>
      <c r="I1850" s="45">
        <v>6.11</v>
      </c>
      <c r="J1850" s="45">
        <v>7860</v>
      </c>
      <c r="K1850" s="45">
        <v>818</v>
      </c>
      <c r="L1850" s="45">
        <v>200</v>
      </c>
      <c r="M1850" s="27">
        <v>2704.60916008815</v>
      </c>
      <c r="N1850" s="27">
        <v>33874.199999999997</v>
      </c>
      <c r="O1850" s="27">
        <v>12220.24236</v>
      </c>
      <c r="P1850" s="51">
        <f t="shared" si="28"/>
        <v>226580.90019999741</v>
      </c>
      <c r="Q1850" s="51">
        <f>ABS(Table_7[[#This Row],[列1]]-Table_7[[#This Row],[Listing Price (USD)]])/Table_7[[#This Row],[Listing Price (USD)]]</f>
        <v>7.6260890341323231E-2</v>
      </c>
      <c r="R1850" s="51">
        <f>(Table_7[[#This Row],[列2]]+Q2817)/2</f>
        <v>3.8130445170661616E-2</v>
      </c>
      <c r="S1850" s="71"/>
    </row>
    <row r="1851" spans="1:19" hidden="1" x14ac:dyDescent="0.45">
      <c r="A1851" s="1" t="s">
        <v>197</v>
      </c>
      <c r="B1851" s="3" t="s">
        <v>204</v>
      </c>
      <c r="C1851" s="19">
        <v>40</v>
      </c>
      <c r="D1851" s="3" t="s">
        <v>459</v>
      </c>
      <c r="E1851" s="2" t="s">
        <v>509</v>
      </c>
      <c r="F1851" s="55">
        <v>189000</v>
      </c>
      <c r="G1851" s="15">
        <v>2012</v>
      </c>
      <c r="H1851" s="45">
        <v>13.1</v>
      </c>
      <c r="I1851" s="45">
        <v>6.11</v>
      </c>
      <c r="J1851" s="45">
        <v>7860</v>
      </c>
      <c r="K1851" s="45">
        <v>818</v>
      </c>
      <c r="L1851" s="45">
        <v>200</v>
      </c>
      <c r="M1851" s="27">
        <v>620.08590000000004</v>
      </c>
      <c r="N1851" s="27">
        <v>48244</v>
      </c>
      <c r="O1851" s="27">
        <v>19758.259999999998</v>
      </c>
      <c r="P1851" s="51">
        <f t="shared" si="28"/>
        <v>214408.13999999984</v>
      </c>
      <c r="Q1851" s="51">
        <f>ABS(Table_7[[#This Row],[列1]]-Table_7[[#This Row],[Listing Price (USD)]])/Table_7[[#This Row],[Listing Price (USD)]]</f>
        <v>0.13443460317460232</v>
      </c>
      <c r="R1851" s="51">
        <f>(Table_7[[#This Row],[列2]]+Q2818)/2</f>
        <v>6.7217301587301159E-2</v>
      </c>
      <c r="S1851" s="71"/>
    </row>
    <row r="1852" spans="1:19" hidden="1" x14ac:dyDescent="0.45">
      <c r="A1852" s="1" t="s">
        <v>197</v>
      </c>
      <c r="B1852" s="3" t="s">
        <v>204</v>
      </c>
      <c r="C1852" s="19">
        <v>40</v>
      </c>
      <c r="D1852" s="3" t="s">
        <v>459</v>
      </c>
      <c r="E1852" s="2" t="s">
        <v>482</v>
      </c>
      <c r="F1852" s="55">
        <v>184900</v>
      </c>
      <c r="G1852" s="15">
        <v>2013</v>
      </c>
      <c r="H1852" s="45">
        <v>13.1</v>
      </c>
      <c r="I1852" s="45">
        <v>6.11</v>
      </c>
      <c r="J1852" s="45">
        <v>7860</v>
      </c>
      <c r="K1852" s="45">
        <v>818</v>
      </c>
      <c r="L1852" s="45">
        <v>200</v>
      </c>
      <c r="M1852" s="27">
        <v>1740.8046999999999</v>
      </c>
      <c r="N1852" s="27">
        <v>47930</v>
      </c>
      <c r="O1852" s="27">
        <v>70426.880000000005</v>
      </c>
      <c r="P1852" s="51">
        <f t="shared" si="28"/>
        <v>226773.05899999588</v>
      </c>
      <c r="Q1852" s="51">
        <f>ABS(Table_7[[#This Row],[列1]]-Table_7[[#This Row],[Listing Price (USD)]])/Table_7[[#This Row],[Listing Price (USD)]]</f>
        <v>0.22646327203891767</v>
      </c>
      <c r="R1852" s="51">
        <f>(Table_7[[#This Row],[列2]]+Q2819)/2</f>
        <v>0.11323163601945883</v>
      </c>
      <c r="S1852" s="71"/>
    </row>
    <row r="1853" spans="1:19" hidden="1" x14ac:dyDescent="0.45">
      <c r="A1853" s="1" t="s">
        <v>197</v>
      </c>
      <c r="B1853" s="3" t="s">
        <v>204</v>
      </c>
      <c r="C1853" s="19">
        <v>40</v>
      </c>
      <c r="D1853" s="3" t="s">
        <v>459</v>
      </c>
      <c r="E1853" s="2" t="s">
        <v>482</v>
      </c>
      <c r="F1853" s="55">
        <v>195124</v>
      </c>
      <c r="G1853" s="15">
        <v>2014</v>
      </c>
      <c r="H1853" s="45">
        <v>13.1</v>
      </c>
      <c r="I1853" s="45">
        <v>6.11</v>
      </c>
      <c r="J1853" s="45">
        <v>7860</v>
      </c>
      <c r="K1853" s="45">
        <v>818</v>
      </c>
      <c r="L1853" s="45">
        <v>200</v>
      </c>
      <c r="M1853" s="27">
        <v>1740.8046999999999</v>
      </c>
      <c r="N1853" s="27">
        <v>47930</v>
      </c>
      <c r="O1853" s="27">
        <v>70426.880000000005</v>
      </c>
      <c r="P1853" s="51">
        <f t="shared" si="28"/>
        <v>239720.76199999748</v>
      </c>
      <c r="Q1853" s="51">
        <f>ABS(Table_7[[#This Row],[列1]]-Table_7[[#This Row],[Listing Price (USD)]])/Table_7[[#This Row],[Listing Price (USD)]]</f>
        <v>0.22855600541193027</v>
      </c>
      <c r="R1853" s="51">
        <f>(Table_7[[#This Row],[列2]]+Q2820)/2</f>
        <v>0.11427800270596514</v>
      </c>
      <c r="S1853" s="71"/>
    </row>
    <row r="1854" spans="1:19" hidden="1" x14ac:dyDescent="0.45">
      <c r="A1854" s="1" t="s">
        <v>197</v>
      </c>
      <c r="B1854" s="2" t="s">
        <v>210</v>
      </c>
      <c r="C1854" s="19">
        <v>41</v>
      </c>
      <c r="D1854" s="3" t="s">
        <v>460</v>
      </c>
      <c r="E1854" s="2" t="s">
        <v>35</v>
      </c>
      <c r="F1854" s="55">
        <v>249013</v>
      </c>
      <c r="G1854" s="15">
        <v>2019</v>
      </c>
      <c r="H1854" s="45">
        <v>13.1</v>
      </c>
      <c r="I1854" s="45">
        <v>7</v>
      </c>
      <c r="J1854" s="45">
        <v>7784</v>
      </c>
      <c r="K1854" s="45">
        <v>830</v>
      </c>
      <c r="L1854" s="45">
        <v>200</v>
      </c>
      <c r="M1854" s="27">
        <v>1896.75530151814</v>
      </c>
      <c r="N1854" s="27">
        <v>24592.6</v>
      </c>
      <c r="O1854" s="27">
        <v>42421.33</v>
      </c>
      <c r="P1854" s="51">
        <f t="shared" si="28"/>
        <v>259416.89860000013</v>
      </c>
      <c r="Q1854" s="51">
        <f>ABS(Table_7[[#This Row],[列1]]-Table_7[[#This Row],[Listing Price (USD)]])/Table_7[[#This Row],[Listing Price (USD)]]</f>
        <v>4.1780543987663822E-2</v>
      </c>
      <c r="R1854" s="51">
        <f>(Table_7[[#This Row],[列2]]+Q2821)/2</f>
        <v>2.0890271993831911E-2</v>
      </c>
      <c r="S1854" s="71"/>
    </row>
    <row r="1855" spans="1:19" hidden="1" x14ac:dyDescent="0.45">
      <c r="A1855" s="1" t="s">
        <v>197</v>
      </c>
      <c r="B1855" s="3" t="s">
        <v>208</v>
      </c>
      <c r="C1855" s="19">
        <v>41</v>
      </c>
      <c r="D1855" s="3" t="s">
        <v>461</v>
      </c>
      <c r="E1855" s="2" t="s">
        <v>346</v>
      </c>
      <c r="F1855" s="55">
        <v>195000</v>
      </c>
      <c r="G1855" s="15">
        <v>2019</v>
      </c>
      <c r="H1855" s="45">
        <v>13.1</v>
      </c>
      <c r="I1855" s="45">
        <v>6.11</v>
      </c>
      <c r="J1855" s="45">
        <v>7860</v>
      </c>
      <c r="K1855" s="45">
        <v>818</v>
      </c>
      <c r="L1855" s="45">
        <v>200</v>
      </c>
      <c r="M1855" s="27">
        <v>96.621481289487306</v>
      </c>
      <c r="N1855" s="27">
        <v>21310.9</v>
      </c>
      <c r="O1855" s="27">
        <v>514.61516577032478</v>
      </c>
      <c r="P1855" s="51">
        <f t="shared" si="28"/>
        <v>255054.22740000038</v>
      </c>
      <c r="Q1855" s="51">
        <f>ABS(Table_7[[#This Row],[列1]]-Table_7[[#This Row],[Listing Price (USD)]])/Table_7[[#This Row],[Listing Price (USD)]]</f>
        <v>0.30797039692307887</v>
      </c>
      <c r="R1855" s="51">
        <f>(Table_7[[#This Row],[列2]]+Q2822)/2</f>
        <v>0.15398519846153944</v>
      </c>
      <c r="S1855" s="71"/>
    </row>
    <row r="1856" spans="1:19" hidden="1" x14ac:dyDescent="0.45">
      <c r="A1856" s="1" t="s">
        <v>197</v>
      </c>
      <c r="B1856" s="2" t="s">
        <v>208</v>
      </c>
      <c r="C1856" s="19">
        <v>41</v>
      </c>
      <c r="D1856" s="3" t="s">
        <v>460</v>
      </c>
      <c r="E1856" s="2" t="s">
        <v>46</v>
      </c>
      <c r="F1856" s="55">
        <v>166413</v>
      </c>
      <c r="G1856" s="15">
        <v>2018</v>
      </c>
      <c r="H1856" s="45">
        <v>13.1</v>
      </c>
      <c r="I1856" s="45">
        <v>6.11</v>
      </c>
      <c r="J1856" s="45">
        <v>7860</v>
      </c>
      <c r="K1856" s="45">
        <v>818</v>
      </c>
      <c r="L1856" s="45">
        <v>200</v>
      </c>
      <c r="M1856" s="27">
        <v>57.472012426685268</v>
      </c>
      <c r="N1856" s="27">
        <v>11544.2</v>
      </c>
      <c r="O1856" s="27">
        <v>7827.84</v>
      </c>
      <c r="P1856" s="51">
        <f t="shared" si="28"/>
        <v>223979.52919999807</v>
      </c>
      <c r="Q1856" s="51">
        <f>ABS(Table_7[[#This Row],[列1]]-Table_7[[#This Row],[Listing Price (USD)]])/Table_7[[#This Row],[Listing Price (USD)]]</f>
        <v>0.345925674075932</v>
      </c>
      <c r="R1856" s="51">
        <f>(Table_7[[#This Row],[列2]]+Q2823)/2</f>
        <v>0.172962837037966</v>
      </c>
      <c r="S1856" s="71"/>
    </row>
    <row r="1857" spans="1:19" hidden="1" x14ac:dyDescent="0.45">
      <c r="A1857" s="1" t="s">
        <v>197</v>
      </c>
      <c r="B1857" s="2" t="s">
        <v>208</v>
      </c>
      <c r="C1857" s="19">
        <v>41</v>
      </c>
      <c r="D1857" s="3" t="s">
        <v>460</v>
      </c>
      <c r="E1857" s="2" t="s">
        <v>3</v>
      </c>
      <c r="F1857" s="55">
        <v>205284</v>
      </c>
      <c r="G1857" s="15">
        <v>2016</v>
      </c>
      <c r="H1857" s="45">
        <v>13.1</v>
      </c>
      <c r="I1857" s="45">
        <v>6.11</v>
      </c>
      <c r="J1857" s="45">
        <v>7860</v>
      </c>
      <c r="K1857" s="45">
        <v>818</v>
      </c>
      <c r="L1857" s="45">
        <v>200</v>
      </c>
      <c r="M1857" s="27">
        <v>2639.0087016482562</v>
      </c>
      <c r="N1857" s="27">
        <v>30468.7</v>
      </c>
      <c r="O1857" s="27">
        <v>62827.83</v>
      </c>
      <c r="P1857" s="51">
        <f t="shared" si="28"/>
        <v>233207.99519999995</v>
      </c>
      <c r="Q1857" s="51">
        <f>ABS(Table_7[[#This Row],[列1]]-Table_7[[#This Row],[Listing Price (USD)]])/Table_7[[#This Row],[Listing Price (USD)]]</f>
        <v>0.13602616472788892</v>
      </c>
      <c r="R1857" s="51">
        <f>(Table_7[[#This Row],[列2]]+Q2824)/2</f>
        <v>6.801308236394446E-2</v>
      </c>
      <c r="S1857" s="71"/>
    </row>
    <row r="1858" spans="1:19" hidden="1" x14ac:dyDescent="0.45">
      <c r="A1858" s="1" t="s">
        <v>197</v>
      </c>
      <c r="B1858" s="2" t="s">
        <v>208</v>
      </c>
      <c r="C1858" s="19">
        <v>41</v>
      </c>
      <c r="D1858" s="3" t="s">
        <v>460</v>
      </c>
      <c r="E1858" s="2" t="s">
        <v>3</v>
      </c>
      <c r="F1858" s="55">
        <v>216216</v>
      </c>
      <c r="G1858" s="15">
        <v>2018</v>
      </c>
      <c r="H1858" s="45">
        <v>13.1</v>
      </c>
      <c r="I1858" s="45">
        <v>6.11</v>
      </c>
      <c r="J1858" s="45">
        <v>7860</v>
      </c>
      <c r="K1858" s="45">
        <v>818</v>
      </c>
      <c r="L1858" s="45">
        <v>200</v>
      </c>
      <c r="M1858" s="27">
        <v>2639.0087016482562</v>
      </c>
      <c r="N1858" s="27">
        <v>30468.7</v>
      </c>
      <c r="O1858" s="27">
        <v>62827.83</v>
      </c>
      <c r="P1858" s="51">
        <f t="shared" ref="P1858:P1921" si="29">J1858*22.739+12947.703*G1858+1.856*N1858-26169390+64750.3</f>
        <v>259103.40119999944</v>
      </c>
      <c r="Q1858" s="51">
        <f>ABS(Table_7[[#This Row],[列1]]-Table_7[[#This Row],[Listing Price (USD)]])/Table_7[[#This Row],[Listing Price (USD)]]</f>
        <v>0.19835442890442631</v>
      </c>
      <c r="R1858" s="51">
        <f>(Table_7[[#This Row],[列2]]+Q2825)/2</f>
        <v>9.9177214452213155E-2</v>
      </c>
      <c r="S1858" s="71"/>
    </row>
    <row r="1859" spans="1:19" hidden="1" x14ac:dyDescent="0.45">
      <c r="A1859" s="1" t="s">
        <v>197</v>
      </c>
      <c r="B1859" s="2" t="s">
        <v>208</v>
      </c>
      <c r="C1859" s="19">
        <v>41</v>
      </c>
      <c r="D1859" s="3" t="s">
        <v>460</v>
      </c>
      <c r="E1859" s="2" t="s">
        <v>25</v>
      </c>
      <c r="F1859" s="55">
        <v>223829</v>
      </c>
      <c r="G1859" s="15">
        <v>2018</v>
      </c>
      <c r="H1859" s="45">
        <v>13.1</v>
      </c>
      <c r="I1859" s="45">
        <v>6.11</v>
      </c>
      <c r="J1859" s="45">
        <v>7860</v>
      </c>
      <c r="K1859" s="45">
        <v>818</v>
      </c>
      <c r="L1859" s="45">
        <v>200</v>
      </c>
      <c r="M1859" s="27">
        <v>188.92599593680674</v>
      </c>
      <c r="N1859" s="27">
        <v>16779.7</v>
      </c>
      <c r="O1859" s="27">
        <v>1073.48</v>
      </c>
      <c r="P1859" s="51">
        <f t="shared" si="29"/>
        <v>233696.61719999759</v>
      </c>
      <c r="Q1859" s="51">
        <f>ABS(Table_7[[#This Row],[列1]]-Table_7[[#This Row],[Listing Price (USD)]])/Table_7[[#This Row],[Listing Price (USD)]]</f>
        <v>4.4085517068823042E-2</v>
      </c>
      <c r="R1859" s="51">
        <f>(Table_7[[#This Row],[列2]]+Q2826)/2</f>
        <v>2.2042758534411521E-2</v>
      </c>
      <c r="S1859" s="71"/>
    </row>
    <row r="1860" spans="1:19" hidden="1" x14ac:dyDescent="0.45">
      <c r="A1860" s="1" t="s">
        <v>197</v>
      </c>
      <c r="B1860" s="2" t="s">
        <v>208</v>
      </c>
      <c r="C1860" s="19">
        <v>41</v>
      </c>
      <c r="D1860" s="3" t="s">
        <v>460</v>
      </c>
      <c r="E1860" s="2" t="s">
        <v>35</v>
      </c>
      <c r="F1860" s="55">
        <v>180990</v>
      </c>
      <c r="G1860" s="15">
        <v>2017</v>
      </c>
      <c r="H1860" s="45">
        <v>13.1</v>
      </c>
      <c r="I1860" s="45">
        <v>6.11</v>
      </c>
      <c r="J1860" s="45">
        <v>7860</v>
      </c>
      <c r="K1860" s="45">
        <v>818</v>
      </c>
      <c r="L1860" s="45">
        <v>200</v>
      </c>
      <c r="M1860" s="27">
        <v>1896.75530151814</v>
      </c>
      <c r="N1860" s="27">
        <v>24592.6</v>
      </c>
      <c r="O1860" s="27">
        <v>42421.33</v>
      </c>
      <c r="P1860" s="51">
        <f t="shared" si="29"/>
        <v>235249.65659999772</v>
      </c>
      <c r="Q1860" s="51">
        <f>ABS(Table_7[[#This Row],[列1]]-Table_7[[#This Row],[Listing Price (USD)]])/Table_7[[#This Row],[Listing Price (USD)]]</f>
        <v>0.29979367147354946</v>
      </c>
      <c r="R1860" s="51">
        <f>(Table_7[[#This Row],[列2]]+Q2827)/2</f>
        <v>0.14989683573677473</v>
      </c>
      <c r="S1860" s="71"/>
    </row>
    <row r="1861" spans="1:19" hidden="1" x14ac:dyDescent="0.45">
      <c r="A1861" s="1" t="s">
        <v>197</v>
      </c>
      <c r="B1861" s="2" t="s">
        <v>208</v>
      </c>
      <c r="C1861" s="19">
        <v>41</v>
      </c>
      <c r="D1861" s="3" t="s">
        <v>460</v>
      </c>
      <c r="E1861" s="2" t="s">
        <v>35</v>
      </c>
      <c r="F1861" s="55">
        <v>163984</v>
      </c>
      <c r="G1861" s="15">
        <v>2018</v>
      </c>
      <c r="H1861" s="45">
        <v>13.1</v>
      </c>
      <c r="I1861" s="45">
        <v>6.11</v>
      </c>
      <c r="J1861" s="45">
        <v>7860</v>
      </c>
      <c r="K1861" s="45">
        <v>818</v>
      </c>
      <c r="L1861" s="45">
        <v>200</v>
      </c>
      <c r="M1861" s="27">
        <v>1896.75530151814</v>
      </c>
      <c r="N1861" s="27">
        <v>24592.6</v>
      </c>
      <c r="O1861" s="27">
        <v>42421.33</v>
      </c>
      <c r="P1861" s="51">
        <f t="shared" si="29"/>
        <v>248197.35959999933</v>
      </c>
      <c r="Q1861" s="51">
        <f>ABS(Table_7[[#This Row],[列1]]-Table_7[[#This Row],[Listing Price (USD)]])/Table_7[[#This Row],[Listing Price (USD)]]</f>
        <v>0.51354619718996564</v>
      </c>
      <c r="R1861" s="51">
        <f>(Table_7[[#This Row],[列2]]+Q2828)/2</f>
        <v>0.25677309859498282</v>
      </c>
      <c r="S1861" s="71"/>
    </row>
    <row r="1862" spans="1:19" hidden="1" x14ac:dyDescent="0.45">
      <c r="A1862" s="1" t="s">
        <v>197</v>
      </c>
      <c r="B1862" s="2" t="s">
        <v>208</v>
      </c>
      <c r="C1862" s="19">
        <v>41</v>
      </c>
      <c r="D1862" s="3" t="s">
        <v>460</v>
      </c>
      <c r="E1862" s="2" t="s">
        <v>76</v>
      </c>
      <c r="F1862" s="55">
        <v>199889</v>
      </c>
      <c r="G1862" s="15">
        <v>2016</v>
      </c>
      <c r="H1862" s="45">
        <v>13.1</v>
      </c>
      <c r="I1862" s="45">
        <v>6.11</v>
      </c>
      <c r="J1862" s="45">
        <v>7860</v>
      </c>
      <c r="K1862" s="45">
        <v>818</v>
      </c>
      <c r="L1862" s="45">
        <v>200</v>
      </c>
      <c r="M1862" s="27">
        <v>720.28936833319096</v>
      </c>
      <c r="N1862" s="27">
        <v>6140.9</v>
      </c>
      <c r="O1862" s="27">
        <v>2659.28</v>
      </c>
      <c r="P1862" s="51">
        <f t="shared" si="29"/>
        <v>188055.59839999973</v>
      </c>
      <c r="Q1862" s="51">
        <f>ABS(Table_7[[#This Row],[列1]]-Table_7[[#This Row],[Listing Price (USD)]])/Table_7[[#This Row],[Listing Price (USD)]]</f>
        <v>5.9199863924479457E-2</v>
      </c>
      <c r="R1862" s="51">
        <f>(Table_7[[#This Row],[列2]]+Q2829)/2</f>
        <v>2.9599931962239728E-2</v>
      </c>
      <c r="S1862" s="71"/>
    </row>
    <row r="1863" spans="1:19" hidden="1" x14ac:dyDescent="0.45">
      <c r="A1863" s="1" t="s">
        <v>197</v>
      </c>
      <c r="B1863" s="2" t="s">
        <v>208</v>
      </c>
      <c r="C1863" s="19">
        <v>41</v>
      </c>
      <c r="D1863" s="3" t="s">
        <v>460</v>
      </c>
      <c r="E1863" s="2" t="s">
        <v>26</v>
      </c>
      <c r="F1863" s="55">
        <v>226487</v>
      </c>
      <c r="G1863" s="15">
        <v>2017</v>
      </c>
      <c r="H1863" s="45">
        <v>13.1</v>
      </c>
      <c r="I1863" s="45">
        <v>6.11</v>
      </c>
      <c r="J1863" s="45">
        <v>7860</v>
      </c>
      <c r="K1863" s="45">
        <v>818</v>
      </c>
      <c r="L1863" s="45">
        <v>200</v>
      </c>
      <c r="M1863" s="27">
        <v>2704.60916008815</v>
      </c>
      <c r="N1863" s="27">
        <v>33874.199999999997</v>
      </c>
      <c r="O1863" s="27">
        <v>12220.24236</v>
      </c>
      <c r="P1863" s="51">
        <f t="shared" si="29"/>
        <v>252476.30619999691</v>
      </c>
      <c r="Q1863" s="51">
        <f>ABS(Table_7[[#This Row],[列1]]-Table_7[[#This Row],[Listing Price (USD)]])/Table_7[[#This Row],[Listing Price (USD)]]</f>
        <v>0.1147496598038603</v>
      </c>
      <c r="R1863" s="51">
        <f>(Table_7[[#This Row],[列2]]+Q2830)/2</f>
        <v>5.7374829901930151E-2</v>
      </c>
      <c r="S1863" s="71"/>
    </row>
    <row r="1864" spans="1:19" hidden="1" x14ac:dyDescent="0.45">
      <c r="A1864" s="1" t="s">
        <v>197</v>
      </c>
      <c r="B1864" s="3" t="s">
        <v>208</v>
      </c>
      <c r="C1864" s="19">
        <v>41</v>
      </c>
      <c r="D1864" s="3" t="s">
        <v>459</v>
      </c>
      <c r="E1864" s="2" t="s">
        <v>464</v>
      </c>
      <c r="F1864" s="55">
        <v>279900</v>
      </c>
      <c r="G1864" s="15">
        <v>2018</v>
      </c>
      <c r="H1864" s="45">
        <v>13.1</v>
      </c>
      <c r="I1864" s="45">
        <v>6.11</v>
      </c>
      <c r="J1864" s="45">
        <v>7860</v>
      </c>
      <c r="K1864" s="45">
        <v>818</v>
      </c>
      <c r="L1864" s="45">
        <v>200</v>
      </c>
      <c r="M1864" s="27">
        <v>3020.1734000000001</v>
      </c>
      <c r="N1864" s="27">
        <v>46802</v>
      </c>
      <c r="O1864" s="27">
        <v>122950</v>
      </c>
      <c r="P1864" s="51">
        <f t="shared" si="29"/>
        <v>289418.0059999965</v>
      </c>
      <c r="Q1864" s="51">
        <f>ABS(Table_7[[#This Row],[列1]]-Table_7[[#This Row],[Listing Price (USD)]])/Table_7[[#This Row],[Listing Price (USD)]]</f>
        <v>3.4005023222566995E-2</v>
      </c>
      <c r="R1864" s="51">
        <f>(Table_7[[#This Row],[列2]]+Q2831)/2</f>
        <v>1.7002511611283497E-2</v>
      </c>
      <c r="S1864" s="71"/>
    </row>
    <row r="1865" spans="1:19" hidden="1" x14ac:dyDescent="0.45">
      <c r="A1865" s="1" t="s">
        <v>197</v>
      </c>
      <c r="B1865" s="3" t="s">
        <v>208</v>
      </c>
      <c r="C1865" s="19">
        <v>41</v>
      </c>
      <c r="D1865" s="3" t="s">
        <v>459</v>
      </c>
      <c r="E1865" s="2" t="s">
        <v>464</v>
      </c>
      <c r="F1865" s="55">
        <v>297000</v>
      </c>
      <c r="G1865" s="15">
        <v>2019</v>
      </c>
      <c r="H1865" s="45">
        <v>13.1</v>
      </c>
      <c r="I1865" s="45">
        <v>6.11</v>
      </c>
      <c r="J1865" s="45">
        <v>7860</v>
      </c>
      <c r="K1865" s="45">
        <v>818</v>
      </c>
      <c r="L1865" s="45">
        <v>200</v>
      </c>
      <c r="M1865" s="27">
        <v>3020.1734000000001</v>
      </c>
      <c r="N1865" s="27">
        <v>46802</v>
      </c>
      <c r="O1865" s="27">
        <v>122950</v>
      </c>
      <c r="P1865" s="51">
        <f t="shared" si="29"/>
        <v>302365.70899999811</v>
      </c>
      <c r="Q1865" s="51">
        <f>ABS(Table_7[[#This Row],[列1]]-Table_7[[#This Row],[Listing Price (USD)]])/Table_7[[#This Row],[Listing Price (USD)]]</f>
        <v>1.8066360269353907E-2</v>
      </c>
      <c r="R1865" s="51">
        <f>(Table_7[[#This Row],[列2]]+Q2832)/2</f>
        <v>9.0331801346769536E-3</v>
      </c>
      <c r="S1865" s="71"/>
    </row>
    <row r="1866" spans="1:19" hidden="1" x14ac:dyDescent="0.45">
      <c r="A1866" s="1" t="s">
        <v>197</v>
      </c>
      <c r="B1866" s="3" t="s">
        <v>208</v>
      </c>
      <c r="C1866" s="19">
        <v>41</v>
      </c>
      <c r="D1866" s="3" t="s">
        <v>459</v>
      </c>
      <c r="E1866" s="2" t="s">
        <v>482</v>
      </c>
      <c r="F1866" s="55">
        <v>220000</v>
      </c>
      <c r="G1866" s="15">
        <v>2016</v>
      </c>
      <c r="H1866" s="45">
        <v>13.1</v>
      </c>
      <c r="I1866" s="45">
        <v>6.11</v>
      </c>
      <c r="J1866" s="45">
        <v>7860</v>
      </c>
      <c r="K1866" s="45">
        <v>818</v>
      </c>
      <c r="L1866" s="45">
        <v>200</v>
      </c>
      <c r="M1866" s="27">
        <v>1740.8046999999999</v>
      </c>
      <c r="N1866" s="27">
        <v>47930</v>
      </c>
      <c r="O1866" s="27">
        <v>70426.880000000005</v>
      </c>
      <c r="P1866" s="51">
        <f t="shared" si="29"/>
        <v>265616.16799999698</v>
      </c>
      <c r="Q1866" s="51">
        <f>ABS(Table_7[[#This Row],[列1]]-Table_7[[#This Row],[Listing Price (USD)]])/Table_7[[#This Row],[Listing Price (USD)]]</f>
        <v>0.20734621818180446</v>
      </c>
      <c r="R1866" s="51">
        <f>(Table_7[[#This Row],[列2]]+Q2833)/2</f>
        <v>0.10367310909090223</v>
      </c>
      <c r="S1866" s="71"/>
    </row>
    <row r="1867" spans="1:19" hidden="1" x14ac:dyDescent="0.45">
      <c r="A1867" s="1" t="s">
        <v>197</v>
      </c>
      <c r="B1867" s="3" t="s">
        <v>208</v>
      </c>
      <c r="C1867" s="19">
        <v>41</v>
      </c>
      <c r="D1867" s="3" t="s">
        <v>459</v>
      </c>
      <c r="E1867" s="2" t="s">
        <v>487</v>
      </c>
      <c r="F1867" s="56">
        <v>259000</v>
      </c>
      <c r="G1867" s="43">
        <v>2017</v>
      </c>
      <c r="H1867" s="45">
        <v>13.1</v>
      </c>
      <c r="I1867" s="45">
        <v>6.11</v>
      </c>
      <c r="J1867" s="45">
        <v>7860</v>
      </c>
      <c r="K1867" s="45">
        <v>818</v>
      </c>
      <c r="L1867" s="45">
        <v>200</v>
      </c>
      <c r="M1867" s="27">
        <v>1789.9333999999999</v>
      </c>
      <c r="N1867" s="27">
        <v>40003</v>
      </c>
      <c r="O1867" s="27">
        <v>60296.14</v>
      </c>
      <c r="P1867" s="51">
        <f t="shared" si="29"/>
        <v>263851.35899999662</v>
      </c>
      <c r="Q1867" s="51">
        <f>ABS(Table_7[[#This Row],[列1]]-Table_7[[#This Row],[Listing Price (USD)]])/Table_7[[#This Row],[Listing Price (USD)]]</f>
        <v>1.8731115830102781E-2</v>
      </c>
      <c r="R1867" s="51">
        <f>(Table_7[[#This Row],[列2]]+Q2834)/2</f>
        <v>9.3655579150513906E-3</v>
      </c>
      <c r="S1867" s="71"/>
    </row>
    <row r="1868" spans="1:19" hidden="1" x14ac:dyDescent="0.45">
      <c r="A1868" s="1" t="s">
        <v>197</v>
      </c>
      <c r="B1868" s="3" t="s">
        <v>208</v>
      </c>
      <c r="C1868" s="19">
        <v>41</v>
      </c>
      <c r="D1868" s="3" t="s">
        <v>459</v>
      </c>
      <c r="E1868" s="2" t="s">
        <v>515</v>
      </c>
      <c r="F1868" s="55">
        <v>260000</v>
      </c>
      <c r="G1868" s="15">
        <v>2018</v>
      </c>
      <c r="H1868" s="45">
        <v>13.1</v>
      </c>
      <c r="I1868" s="45">
        <v>6.11</v>
      </c>
      <c r="J1868" s="45">
        <v>7860</v>
      </c>
      <c r="K1868" s="45">
        <v>818</v>
      </c>
      <c r="L1868" s="45">
        <v>200</v>
      </c>
      <c r="M1868" s="27">
        <v>556.99260000000004</v>
      </c>
      <c r="N1868" s="27">
        <v>42831</v>
      </c>
      <c r="O1868" s="27">
        <v>17471.759999999998</v>
      </c>
      <c r="P1868" s="51">
        <f t="shared" si="29"/>
        <v>282047.82999999746</v>
      </c>
      <c r="Q1868" s="51">
        <f>ABS(Table_7[[#This Row],[列1]]-Table_7[[#This Row],[Listing Price (USD)]])/Table_7[[#This Row],[Listing Price (USD)]]</f>
        <v>8.4799346153836372E-2</v>
      </c>
      <c r="R1868" s="51">
        <f>(Table_7[[#This Row],[列2]]+Q2835)/2</f>
        <v>4.2399673076918186E-2</v>
      </c>
      <c r="S1868" s="71"/>
    </row>
    <row r="1869" spans="1:19" hidden="1" x14ac:dyDescent="0.45">
      <c r="A1869" s="1" t="s">
        <v>197</v>
      </c>
      <c r="B1869" s="2" t="s">
        <v>209</v>
      </c>
      <c r="C1869" s="19">
        <v>40</v>
      </c>
      <c r="D1869" s="3" t="s">
        <v>460</v>
      </c>
      <c r="E1869" s="2" t="s">
        <v>26</v>
      </c>
      <c r="F1869" s="55">
        <v>239849</v>
      </c>
      <c r="G1869" s="15">
        <v>2016</v>
      </c>
      <c r="H1869" s="45">
        <v>13.1</v>
      </c>
      <c r="I1869" s="45">
        <v>6.11</v>
      </c>
      <c r="J1869" s="45">
        <v>8870</v>
      </c>
      <c r="K1869" s="45">
        <v>713</v>
      </c>
      <c r="L1869" s="45">
        <v>200</v>
      </c>
      <c r="M1869" s="27">
        <v>2704.60916008815</v>
      </c>
      <c r="N1869" s="27">
        <v>33874.199999999997</v>
      </c>
      <c r="O1869" s="27">
        <v>12220.24236</v>
      </c>
      <c r="P1869" s="51">
        <f t="shared" si="29"/>
        <v>262494.99319999962</v>
      </c>
      <c r="Q1869" s="51">
        <f>ABS(Table_7[[#This Row],[列1]]-Table_7[[#This Row],[Listing Price (USD)]])/Table_7[[#This Row],[Listing Price (USD)]]</f>
        <v>9.441770947554344E-2</v>
      </c>
      <c r="R1869" s="51">
        <f>(Table_7[[#This Row],[列2]]+Q2836)/2</f>
        <v>4.720885473777172E-2</v>
      </c>
      <c r="S1869" s="71"/>
    </row>
    <row r="1870" spans="1:19" hidden="1" x14ac:dyDescent="0.45">
      <c r="A1870" s="1" t="s">
        <v>197</v>
      </c>
      <c r="B1870" s="3" t="s">
        <v>209</v>
      </c>
      <c r="C1870" s="19">
        <v>40</v>
      </c>
      <c r="D1870" s="3" t="s">
        <v>459</v>
      </c>
      <c r="E1870" s="2" t="s">
        <v>319</v>
      </c>
      <c r="F1870" s="55">
        <v>229000</v>
      </c>
      <c r="G1870" s="15">
        <v>2013</v>
      </c>
      <c r="H1870" s="45">
        <v>13.1</v>
      </c>
      <c r="I1870" s="45">
        <v>6.11</v>
      </c>
      <c r="J1870" s="45">
        <v>8870</v>
      </c>
      <c r="K1870" s="45">
        <v>713</v>
      </c>
      <c r="L1870" s="45">
        <v>200</v>
      </c>
      <c r="M1870" s="27">
        <v>1116.7267999999999</v>
      </c>
      <c r="N1870" s="27">
        <v>44269</v>
      </c>
      <c r="O1870" s="27">
        <v>61343.7</v>
      </c>
      <c r="P1870" s="51">
        <f t="shared" si="29"/>
        <v>242944.63299999683</v>
      </c>
      <c r="Q1870" s="51">
        <f>ABS(Table_7[[#This Row],[列1]]-Table_7[[#This Row],[Listing Price (USD)]])/Table_7[[#This Row],[Listing Price (USD)]]</f>
        <v>6.0893593886449035E-2</v>
      </c>
      <c r="R1870" s="51">
        <f>(Table_7[[#This Row],[列2]]+Q2837)/2</f>
        <v>3.0446796943224518E-2</v>
      </c>
      <c r="S1870" s="71"/>
    </row>
    <row r="1871" spans="1:19" hidden="1" x14ac:dyDescent="0.45">
      <c r="A1871" s="1" t="s">
        <v>197</v>
      </c>
      <c r="B1871" s="2" t="s">
        <v>212</v>
      </c>
      <c r="C1871" s="19">
        <v>42</v>
      </c>
      <c r="D1871" s="3" t="s">
        <v>460</v>
      </c>
      <c r="E1871" s="2" t="s">
        <v>35</v>
      </c>
      <c r="F1871" s="55">
        <v>127526</v>
      </c>
      <c r="G1871" s="15">
        <v>2008</v>
      </c>
      <c r="H1871" s="45">
        <v>13.29</v>
      </c>
      <c r="I1871" s="45">
        <v>5.41</v>
      </c>
      <c r="J1871" s="45">
        <v>8150</v>
      </c>
      <c r="K1871" s="45">
        <v>893</v>
      </c>
      <c r="L1871" s="44">
        <v>225</v>
      </c>
      <c r="M1871" s="27">
        <v>1896.75530151814</v>
      </c>
      <c r="N1871" s="27">
        <v>24592.6</v>
      </c>
      <c r="O1871" s="27">
        <v>42421.33</v>
      </c>
      <c r="P1871" s="51">
        <f t="shared" si="29"/>
        <v>125314.63960000053</v>
      </c>
      <c r="Q1871" s="51">
        <f>ABS(Table_7[[#This Row],[列1]]-Table_7[[#This Row],[Listing Price (USD)]])/Table_7[[#This Row],[Listing Price (USD)]]</f>
        <v>1.7340467042010779E-2</v>
      </c>
      <c r="R1871" s="51">
        <f>(Table_7[[#This Row],[列2]]+Q2838)/2</f>
        <v>8.6702335210053893E-3</v>
      </c>
      <c r="S1871" s="71"/>
    </row>
    <row r="1872" spans="1:19" hidden="1" x14ac:dyDescent="0.45">
      <c r="A1872" s="1" t="s">
        <v>197</v>
      </c>
      <c r="B1872" s="3" t="s">
        <v>212</v>
      </c>
      <c r="C1872" s="19">
        <v>42</v>
      </c>
      <c r="D1872" s="3" t="s">
        <v>459</v>
      </c>
      <c r="E1872" s="2" t="s">
        <v>483</v>
      </c>
      <c r="F1872" s="56">
        <v>149900</v>
      </c>
      <c r="G1872" s="43">
        <v>2007</v>
      </c>
      <c r="H1872" s="45">
        <v>13.29</v>
      </c>
      <c r="I1872" s="45">
        <v>5.41</v>
      </c>
      <c r="J1872" s="45">
        <v>8150</v>
      </c>
      <c r="K1872" s="45">
        <v>893</v>
      </c>
      <c r="L1872" s="44">
        <v>225</v>
      </c>
      <c r="M1872" s="27">
        <v>598.91589999999997</v>
      </c>
      <c r="N1872" s="27">
        <v>38979</v>
      </c>
      <c r="O1872" s="27">
        <v>20630.52</v>
      </c>
      <c r="P1872" s="51">
        <f t="shared" si="29"/>
        <v>139068.09500000178</v>
      </c>
      <c r="Q1872" s="51">
        <f>ABS(Table_7[[#This Row],[列1]]-Table_7[[#This Row],[Listing Price (USD)]])/Table_7[[#This Row],[Listing Price (USD)]]</f>
        <v>7.2260873915932111E-2</v>
      </c>
      <c r="R1872" s="51">
        <f>(Table_7[[#This Row],[列2]]+Q2839)/2</f>
        <v>3.6130436957966056E-2</v>
      </c>
      <c r="S1872" s="71"/>
    </row>
    <row r="1873" spans="1:19" hidden="1" x14ac:dyDescent="0.45">
      <c r="A1873" s="1" t="s">
        <v>197</v>
      </c>
      <c r="B1873" s="3" t="s">
        <v>213</v>
      </c>
      <c r="C1873" s="19">
        <v>42</v>
      </c>
      <c r="D1873" s="3" t="s">
        <v>461</v>
      </c>
      <c r="E1873" s="2" t="s">
        <v>470</v>
      </c>
      <c r="F1873" s="55">
        <v>145000</v>
      </c>
      <c r="G1873" s="15">
        <v>2009</v>
      </c>
      <c r="H1873" s="45">
        <v>13.55</v>
      </c>
      <c r="I1873" s="45">
        <v>6.99</v>
      </c>
      <c r="J1873" s="45">
        <v>8925</v>
      </c>
      <c r="K1873" s="45">
        <v>768</v>
      </c>
      <c r="L1873" s="45">
        <v>129</v>
      </c>
      <c r="M1873" s="27">
        <v>1.3702814814814799</v>
      </c>
      <c r="N1873" s="27">
        <v>8400.2000000000007</v>
      </c>
      <c r="O1873" s="27">
        <v>2915.9007634038121</v>
      </c>
      <c r="P1873" s="51">
        <f t="shared" si="29"/>
        <v>125831.97320000008</v>
      </c>
      <c r="Q1873" s="51">
        <f>ABS(Table_7[[#This Row],[列1]]-Table_7[[#This Row],[Listing Price (USD)]])/Table_7[[#This Row],[Listing Price (USD)]]</f>
        <v>0.13219328827586152</v>
      </c>
      <c r="R1873" s="51">
        <f>(Table_7[[#This Row],[列2]]+Q2840)/2</f>
        <v>6.609664413793076E-2</v>
      </c>
      <c r="S1873" s="71"/>
    </row>
    <row r="1874" spans="1:19" hidden="1" x14ac:dyDescent="0.45">
      <c r="A1874" s="1" t="s">
        <v>197</v>
      </c>
      <c r="B1874" s="3" t="s">
        <v>213</v>
      </c>
      <c r="C1874" s="19">
        <v>42</v>
      </c>
      <c r="D1874" s="3" t="s">
        <v>461</v>
      </c>
      <c r="E1874" s="2" t="s">
        <v>346</v>
      </c>
      <c r="F1874" s="55">
        <v>149000</v>
      </c>
      <c r="G1874" s="15">
        <v>2008</v>
      </c>
      <c r="H1874" s="45">
        <v>13.55</v>
      </c>
      <c r="I1874" s="45">
        <v>6.99</v>
      </c>
      <c r="J1874" s="45">
        <v>8925</v>
      </c>
      <c r="K1874" s="45">
        <v>768</v>
      </c>
      <c r="L1874" s="45">
        <v>129</v>
      </c>
      <c r="M1874" s="27">
        <v>96.621481289487306</v>
      </c>
      <c r="N1874" s="27">
        <v>21310.9</v>
      </c>
      <c r="O1874" s="27">
        <v>514.61516577032478</v>
      </c>
      <c r="P1874" s="51">
        <f t="shared" si="29"/>
        <v>136846.52939999773</v>
      </c>
      <c r="Q1874" s="51">
        <f>ABS(Table_7[[#This Row],[列1]]-Table_7[[#This Row],[Listing Price (USD)]])/Table_7[[#This Row],[Listing Price (USD)]]</f>
        <v>8.1566916778538723E-2</v>
      </c>
      <c r="R1874" s="51">
        <f>(Table_7[[#This Row],[列2]]+Q2841)/2</f>
        <v>4.0783458389269361E-2</v>
      </c>
      <c r="S1874" s="71"/>
    </row>
    <row r="1875" spans="1:19" hidden="1" x14ac:dyDescent="0.45">
      <c r="A1875" s="1" t="s">
        <v>197</v>
      </c>
      <c r="B1875" s="3" t="s">
        <v>213</v>
      </c>
      <c r="C1875" s="19">
        <v>42</v>
      </c>
      <c r="D1875" s="3" t="s">
        <v>461</v>
      </c>
      <c r="E1875" s="2" t="s">
        <v>364</v>
      </c>
      <c r="F1875" s="55">
        <v>129000</v>
      </c>
      <c r="G1875" s="15">
        <v>2007</v>
      </c>
      <c r="H1875" s="45">
        <v>13.55</v>
      </c>
      <c r="I1875" s="45">
        <v>6.99</v>
      </c>
      <c r="J1875" s="45">
        <v>8925</v>
      </c>
      <c r="K1875" s="45">
        <v>768</v>
      </c>
      <c r="L1875" s="45">
        <v>129</v>
      </c>
      <c r="M1875" s="27">
        <v>1.0434148148148099</v>
      </c>
      <c r="N1875" s="27">
        <v>8551.2000000000007</v>
      </c>
      <c r="O1875" s="27">
        <v>2109.5004966750644</v>
      </c>
      <c r="P1875" s="51">
        <f t="shared" si="29"/>
        <v>100216.82319999785</v>
      </c>
      <c r="Q1875" s="51">
        <f>ABS(Table_7[[#This Row],[列1]]-Table_7[[#This Row],[Listing Price (USD)]])/Table_7[[#This Row],[Listing Price (USD)]]</f>
        <v>0.22312540155040431</v>
      </c>
      <c r="R1875" s="51">
        <f>(Table_7[[#This Row],[列2]]+Q2842)/2</f>
        <v>0.11156270077520215</v>
      </c>
      <c r="S1875" s="71"/>
    </row>
    <row r="1876" spans="1:19" hidden="1" x14ac:dyDescent="0.45">
      <c r="A1876" s="1" t="s">
        <v>197</v>
      </c>
      <c r="B1876" s="3" t="s">
        <v>213</v>
      </c>
      <c r="C1876" s="19">
        <v>42</v>
      </c>
      <c r="D1876" s="3" t="s">
        <v>461</v>
      </c>
      <c r="E1876" s="2" t="s">
        <v>462</v>
      </c>
      <c r="F1876" s="55">
        <v>180000</v>
      </c>
      <c r="G1876" s="15">
        <v>2006</v>
      </c>
      <c r="H1876" s="45">
        <v>13.55</v>
      </c>
      <c r="I1876" s="45">
        <v>6.99</v>
      </c>
      <c r="J1876" s="45">
        <v>8925</v>
      </c>
      <c r="K1876" s="45">
        <v>768</v>
      </c>
      <c r="L1876" s="45">
        <v>129</v>
      </c>
      <c r="M1876" s="27">
        <v>1090.5153897494101</v>
      </c>
      <c r="N1876" s="27">
        <v>6371.4</v>
      </c>
      <c r="O1876" s="27">
        <v>1782.16</v>
      </c>
      <c r="P1876" s="51">
        <f t="shared" si="29"/>
        <v>83223.411399997029</v>
      </c>
      <c r="Q1876" s="51">
        <f>ABS(Table_7[[#This Row],[列1]]-Table_7[[#This Row],[Listing Price (USD)]])/Table_7[[#This Row],[Listing Price (USD)]]</f>
        <v>0.53764771444446091</v>
      </c>
      <c r="R1876" s="51">
        <f>(Table_7[[#This Row],[列2]]+Q2843)/2</f>
        <v>0.26882385722223046</v>
      </c>
      <c r="S1876" s="71"/>
    </row>
    <row r="1877" spans="1:19" hidden="1" x14ac:dyDescent="0.45">
      <c r="A1877" s="1" t="s">
        <v>197</v>
      </c>
      <c r="B1877" s="3" t="s">
        <v>213</v>
      </c>
      <c r="C1877" s="19">
        <v>42</v>
      </c>
      <c r="D1877" s="3" t="s">
        <v>460</v>
      </c>
      <c r="E1877" s="2" t="s">
        <v>25</v>
      </c>
      <c r="F1877" s="55">
        <v>151876</v>
      </c>
      <c r="G1877" s="15">
        <v>2012</v>
      </c>
      <c r="H1877" s="45">
        <v>13.55</v>
      </c>
      <c r="I1877" s="45">
        <v>6.99</v>
      </c>
      <c r="J1877" s="45">
        <v>8925</v>
      </c>
      <c r="K1877" s="45">
        <v>768</v>
      </c>
      <c r="L1877" s="45">
        <v>129</v>
      </c>
      <c r="M1877" s="27">
        <v>188.92599593680674</v>
      </c>
      <c r="N1877" s="27">
        <v>16779.7</v>
      </c>
      <c r="O1877" s="27">
        <v>1073.48</v>
      </c>
      <c r="P1877" s="51">
        <f t="shared" si="29"/>
        <v>180227.43419999926</v>
      </c>
      <c r="Q1877" s="51">
        <f>ABS(Table_7[[#This Row],[列1]]-Table_7[[#This Row],[Listing Price (USD)]])/Table_7[[#This Row],[Listing Price (USD)]]</f>
        <v>0.18667488082382511</v>
      </c>
      <c r="R1877" s="51">
        <f>(Table_7[[#This Row],[列2]]+Q2844)/2</f>
        <v>9.3337440411912553E-2</v>
      </c>
      <c r="S1877" s="71"/>
    </row>
    <row r="1878" spans="1:19" hidden="1" x14ac:dyDescent="0.45">
      <c r="A1878" s="1" t="s">
        <v>197</v>
      </c>
      <c r="B1878" s="3" t="s">
        <v>213</v>
      </c>
      <c r="C1878" s="19">
        <v>42</v>
      </c>
      <c r="D1878" s="3" t="s">
        <v>460</v>
      </c>
      <c r="E1878" s="2" t="s">
        <v>35</v>
      </c>
      <c r="F1878" s="55">
        <v>163984</v>
      </c>
      <c r="G1878" s="15">
        <v>2010</v>
      </c>
      <c r="H1878" s="45">
        <v>13.55</v>
      </c>
      <c r="I1878" s="45">
        <v>6.99</v>
      </c>
      <c r="J1878" s="45">
        <v>8925</v>
      </c>
      <c r="K1878" s="45">
        <v>768</v>
      </c>
      <c r="L1878" s="45">
        <v>129</v>
      </c>
      <c r="M1878" s="27">
        <v>1896.75530151814</v>
      </c>
      <c r="N1878" s="27">
        <v>24592.6</v>
      </c>
      <c r="O1878" s="27">
        <v>42421.33</v>
      </c>
      <c r="P1878" s="51">
        <f t="shared" si="29"/>
        <v>168832.77059999778</v>
      </c>
      <c r="Q1878" s="51">
        <f>ABS(Table_7[[#This Row],[列1]]-Table_7[[#This Row],[Listing Price (USD)]])/Table_7[[#This Row],[Listing Price (USD)]]</f>
        <v>2.9568559127706222E-2</v>
      </c>
      <c r="R1878" s="51">
        <f>(Table_7[[#This Row],[列2]]+Q2845)/2</f>
        <v>1.4784279563853111E-2</v>
      </c>
      <c r="S1878" s="71"/>
    </row>
    <row r="1879" spans="1:19" hidden="1" x14ac:dyDescent="0.45">
      <c r="A1879" s="1" t="s">
        <v>197</v>
      </c>
      <c r="B1879" s="3" t="s">
        <v>213</v>
      </c>
      <c r="C1879" s="19">
        <v>42</v>
      </c>
      <c r="D1879" s="3" t="s">
        <v>460</v>
      </c>
      <c r="E1879" s="2" t="s">
        <v>15</v>
      </c>
      <c r="F1879" s="55">
        <v>133230</v>
      </c>
      <c r="G1879" s="15">
        <v>2006</v>
      </c>
      <c r="H1879" s="45">
        <v>13.55</v>
      </c>
      <c r="I1879" s="45">
        <v>6.99</v>
      </c>
      <c r="J1879" s="45">
        <v>8925</v>
      </c>
      <c r="K1879" s="45">
        <v>768</v>
      </c>
      <c r="L1879" s="45">
        <v>129</v>
      </c>
      <c r="M1879" s="27">
        <v>1276.9626856482525</v>
      </c>
      <c r="N1879" s="27">
        <v>21333.9</v>
      </c>
      <c r="O1879" s="27">
        <v>4753.54</v>
      </c>
      <c r="P1879" s="51">
        <f t="shared" si="29"/>
        <v>110993.81139999926</v>
      </c>
      <c r="Q1879" s="51">
        <f>ABS(Table_7[[#This Row],[列1]]-Table_7[[#This Row],[Listing Price (USD)]])/Table_7[[#This Row],[Listing Price (USD)]]</f>
        <v>0.16690076259101355</v>
      </c>
      <c r="R1879" s="51">
        <f>(Table_7[[#This Row],[列2]]+Q2846)/2</f>
        <v>8.3450381295506776E-2</v>
      </c>
      <c r="S1879" s="71"/>
    </row>
    <row r="1880" spans="1:19" hidden="1" x14ac:dyDescent="0.45">
      <c r="A1880" s="1" t="s">
        <v>197</v>
      </c>
      <c r="B1880" s="3" t="s">
        <v>213</v>
      </c>
      <c r="C1880" s="19">
        <v>42</v>
      </c>
      <c r="D1880" s="3" t="s">
        <v>460</v>
      </c>
      <c r="E1880" s="2" t="s">
        <v>15</v>
      </c>
      <c r="F1880" s="55">
        <v>176131</v>
      </c>
      <c r="G1880" s="15">
        <v>2008</v>
      </c>
      <c r="H1880" s="45">
        <v>13.55</v>
      </c>
      <c r="I1880" s="45">
        <v>6.99</v>
      </c>
      <c r="J1880" s="45">
        <v>8925</v>
      </c>
      <c r="K1880" s="45">
        <v>768</v>
      </c>
      <c r="L1880" s="45">
        <v>129</v>
      </c>
      <c r="M1880" s="27">
        <v>1276.9626856482525</v>
      </c>
      <c r="N1880" s="27">
        <v>21333.9</v>
      </c>
      <c r="O1880" s="27">
        <v>4753.54</v>
      </c>
      <c r="P1880" s="51">
        <f t="shared" si="29"/>
        <v>136889.21739999874</v>
      </c>
      <c r="Q1880" s="51">
        <f>ABS(Table_7[[#This Row],[列1]]-Table_7[[#This Row],[Listing Price (USD)]])/Table_7[[#This Row],[Listing Price (USD)]]</f>
        <v>0.22279884063567038</v>
      </c>
      <c r="R1880" s="51">
        <f>(Table_7[[#This Row],[列2]]+Q2847)/2</f>
        <v>0.11139942031783519</v>
      </c>
      <c r="S1880" s="71"/>
    </row>
    <row r="1881" spans="1:19" hidden="1" x14ac:dyDescent="0.45">
      <c r="A1881" s="1" t="s">
        <v>197</v>
      </c>
      <c r="B1881" s="3" t="s">
        <v>213</v>
      </c>
      <c r="C1881" s="19">
        <v>42</v>
      </c>
      <c r="D1881" s="3" t="s">
        <v>460</v>
      </c>
      <c r="E1881" s="2" t="s">
        <v>15</v>
      </c>
      <c r="F1881" s="55">
        <v>188278</v>
      </c>
      <c r="G1881" s="15">
        <v>2009</v>
      </c>
      <c r="H1881" s="45">
        <v>13.55</v>
      </c>
      <c r="I1881" s="45">
        <v>6.99</v>
      </c>
      <c r="J1881" s="45">
        <v>8925</v>
      </c>
      <c r="K1881" s="45">
        <v>768</v>
      </c>
      <c r="L1881" s="45">
        <v>129</v>
      </c>
      <c r="M1881" s="27">
        <v>1276.9626856482525</v>
      </c>
      <c r="N1881" s="27">
        <v>21333.9</v>
      </c>
      <c r="O1881" s="27">
        <v>4753.54</v>
      </c>
      <c r="P1881" s="51">
        <f t="shared" si="29"/>
        <v>149836.92040000035</v>
      </c>
      <c r="Q1881" s="51">
        <f>ABS(Table_7[[#This Row],[列1]]-Table_7[[#This Row],[Listing Price (USD)]])/Table_7[[#This Row],[Listing Price (USD)]]</f>
        <v>0.20417191387203842</v>
      </c>
      <c r="R1881" s="51">
        <f>(Table_7[[#This Row],[列2]]+Q2848)/2</f>
        <v>0.10208595693601921</v>
      </c>
      <c r="S1881" s="71"/>
    </row>
    <row r="1882" spans="1:19" hidden="1" x14ac:dyDescent="0.45">
      <c r="A1882" s="1" t="s">
        <v>197</v>
      </c>
      <c r="B1882" s="3" t="s">
        <v>213</v>
      </c>
      <c r="C1882" s="19">
        <v>42</v>
      </c>
      <c r="D1882" s="3" t="s">
        <v>459</v>
      </c>
      <c r="E1882" s="2" t="s">
        <v>319</v>
      </c>
      <c r="F1882" s="55">
        <v>175000</v>
      </c>
      <c r="G1882" s="15">
        <v>2007</v>
      </c>
      <c r="H1882" s="45">
        <v>13.55</v>
      </c>
      <c r="I1882" s="45">
        <v>6.99</v>
      </c>
      <c r="J1882" s="45">
        <v>8925</v>
      </c>
      <c r="K1882" s="45">
        <v>768</v>
      </c>
      <c r="L1882" s="45">
        <v>129</v>
      </c>
      <c r="M1882" s="27">
        <v>1116.7267999999999</v>
      </c>
      <c r="N1882" s="27">
        <v>44269</v>
      </c>
      <c r="O1882" s="27">
        <v>61343.7</v>
      </c>
      <c r="P1882" s="51">
        <f t="shared" si="29"/>
        <v>166509.0599999979</v>
      </c>
      <c r="Q1882" s="51">
        <f>ABS(Table_7[[#This Row],[列1]]-Table_7[[#This Row],[Listing Price (USD)]])/Table_7[[#This Row],[Listing Price (USD)]]</f>
        <v>4.8519657142869127E-2</v>
      </c>
      <c r="R1882" s="51">
        <f>(Table_7[[#This Row],[列2]]+Q2849)/2</f>
        <v>2.4259828571434564E-2</v>
      </c>
      <c r="S1882" s="71"/>
    </row>
    <row r="1883" spans="1:19" hidden="1" x14ac:dyDescent="0.45">
      <c r="A1883" s="1" t="s">
        <v>197</v>
      </c>
      <c r="B1883" s="3" t="s">
        <v>213</v>
      </c>
      <c r="C1883" s="19">
        <v>42</v>
      </c>
      <c r="D1883" s="3" t="s">
        <v>459</v>
      </c>
      <c r="E1883" s="2" t="s">
        <v>479</v>
      </c>
      <c r="F1883" s="55">
        <v>195000</v>
      </c>
      <c r="G1883" s="15">
        <v>2012</v>
      </c>
      <c r="H1883" s="45">
        <v>13.55</v>
      </c>
      <c r="I1883" s="45">
        <v>6.99</v>
      </c>
      <c r="J1883" s="45">
        <v>8925</v>
      </c>
      <c r="K1883" s="45">
        <v>768</v>
      </c>
      <c r="L1883" s="45">
        <v>129</v>
      </c>
      <c r="M1883" s="27">
        <v>41.0931</v>
      </c>
      <c r="N1883" s="27">
        <v>43658</v>
      </c>
      <c r="O1883" s="27">
        <v>15144.94</v>
      </c>
      <c r="P1883" s="51">
        <f t="shared" si="29"/>
        <v>230113.5589999996</v>
      </c>
      <c r="Q1883" s="51">
        <f>ABS(Table_7[[#This Row],[列1]]-Table_7[[#This Row],[Listing Price (USD)]])/Table_7[[#This Row],[Listing Price (USD)]]</f>
        <v>0.18006953333333128</v>
      </c>
      <c r="R1883" s="51">
        <f>(Table_7[[#This Row],[列2]]+Q2850)/2</f>
        <v>9.0034766666665642E-2</v>
      </c>
      <c r="S1883" s="71"/>
    </row>
    <row r="1884" spans="1:19" hidden="1" x14ac:dyDescent="0.45">
      <c r="A1884" s="1" t="s">
        <v>197</v>
      </c>
      <c r="B1884" s="3" t="s">
        <v>213</v>
      </c>
      <c r="C1884" s="19">
        <v>42</v>
      </c>
      <c r="D1884" s="3" t="s">
        <v>459</v>
      </c>
      <c r="E1884" s="2" t="s">
        <v>506</v>
      </c>
      <c r="F1884" s="55">
        <v>168000</v>
      </c>
      <c r="G1884" s="15">
        <v>2007</v>
      </c>
      <c r="H1884" s="45">
        <v>13.55</v>
      </c>
      <c r="I1884" s="45">
        <v>6.99</v>
      </c>
      <c r="J1884" s="45">
        <v>8925</v>
      </c>
      <c r="K1884" s="45">
        <v>768</v>
      </c>
      <c r="L1884" s="45">
        <v>129</v>
      </c>
      <c r="M1884" s="27">
        <v>520.10530000000006</v>
      </c>
      <c r="N1884" s="27">
        <v>40922</v>
      </c>
      <c r="O1884" s="27">
        <v>17669.32</v>
      </c>
      <c r="P1884" s="51">
        <f t="shared" si="29"/>
        <v>160297.02800000011</v>
      </c>
      <c r="Q1884" s="51">
        <f>ABS(Table_7[[#This Row],[列1]]-Table_7[[#This Row],[Listing Price (USD)]])/Table_7[[#This Row],[Listing Price (USD)]]</f>
        <v>4.5851023809523168E-2</v>
      </c>
      <c r="R1884" s="51">
        <f>(Table_7[[#This Row],[列2]]+Q2851)/2</f>
        <v>2.2925511904761584E-2</v>
      </c>
      <c r="S1884" s="71"/>
    </row>
    <row r="1885" spans="1:19" hidden="1" x14ac:dyDescent="0.45">
      <c r="A1885" s="1" t="s">
        <v>197</v>
      </c>
      <c r="B1885" s="3" t="s">
        <v>213</v>
      </c>
      <c r="C1885" s="19">
        <v>42</v>
      </c>
      <c r="D1885" s="3" t="s">
        <v>459</v>
      </c>
      <c r="E1885" s="2" t="s">
        <v>485</v>
      </c>
      <c r="F1885" s="56">
        <v>159000</v>
      </c>
      <c r="G1885" s="43">
        <v>2006</v>
      </c>
      <c r="H1885" s="45">
        <v>13.55</v>
      </c>
      <c r="I1885" s="45">
        <v>6.99</v>
      </c>
      <c r="J1885" s="45">
        <v>8925</v>
      </c>
      <c r="K1885" s="45">
        <v>768</v>
      </c>
      <c r="L1885" s="45">
        <v>129</v>
      </c>
      <c r="M1885" s="27">
        <v>60.770600000000002</v>
      </c>
      <c r="N1885" s="27">
        <v>41548</v>
      </c>
      <c r="O1885" s="27">
        <v>2875.28</v>
      </c>
      <c r="P1885" s="51">
        <f t="shared" si="29"/>
        <v>148511.18099999725</v>
      </c>
      <c r="Q1885" s="51">
        <f>ABS(Table_7[[#This Row],[列1]]-Table_7[[#This Row],[Listing Price (USD)]])/Table_7[[#This Row],[Listing Price (USD)]]</f>
        <v>6.596741509435694E-2</v>
      </c>
      <c r="R1885" s="51">
        <f>(Table_7[[#This Row],[列2]]+Q2852)/2</f>
        <v>3.298370754717847E-2</v>
      </c>
      <c r="S1885" s="71"/>
    </row>
    <row r="1886" spans="1:19" hidden="1" x14ac:dyDescent="0.45">
      <c r="A1886" s="1" t="s">
        <v>197</v>
      </c>
      <c r="B1886" s="3" t="s">
        <v>211</v>
      </c>
      <c r="C1886" s="19">
        <v>42</v>
      </c>
      <c r="D1886" s="3" t="s">
        <v>461</v>
      </c>
      <c r="E1886" s="2" t="s">
        <v>489</v>
      </c>
      <c r="F1886" s="55">
        <v>129000</v>
      </c>
      <c r="G1886" s="15">
        <v>2009</v>
      </c>
      <c r="H1886" s="45">
        <v>13.55</v>
      </c>
      <c r="I1886" s="45">
        <v>6.99</v>
      </c>
      <c r="J1886" s="45">
        <v>8410</v>
      </c>
      <c r="K1886" s="45">
        <v>762</v>
      </c>
      <c r="L1886" s="45">
        <v>129</v>
      </c>
      <c r="M1886" s="27">
        <v>4.2039999999999997</v>
      </c>
      <c r="N1886" s="27">
        <v>16666</v>
      </c>
      <c r="O1886" s="27">
        <v>648.10692510432523</v>
      </c>
      <c r="P1886" s="51">
        <f t="shared" si="29"/>
        <v>129462.71299999878</v>
      </c>
      <c r="Q1886" s="51">
        <f>ABS(Table_7[[#This Row],[列1]]-Table_7[[#This Row],[Listing Price (USD)]])/Table_7[[#This Row],[Listing Price (USD)]]</f>
        <v>3.5869224806107055E-3</v>
      </c>
      <c r="R1886" s="51">
        <f>(Table_7[[#This Row],[列2]]+Q2853)/2</f>
        <v>1.7934612403053528E-3</v>
      </c>
      <c r="S1886" s="71"/>
    </row>
    <row r="1887" spans="1:19" hidden="1" x14ac:dyDescent="0.45">
      <c r="A1887" s="1" t="s">
        <v>197</v>
      </c>
      <c r="B1887" s="2" t="s">
        <v>211</v>
      </c>
      <c r="C1887" s="19">
        <v>42</v>
      </c>
      <c r="D1887" s="3" t="s">
        <v>460</v>
      </c>
      <c r="E1887" s="2" t="s">
        <v>46</v>
      </c>
      <c r="F1887" s="55">
        <v>84786</v>
      </c>
      <c r="G1887" s="15">
        <v>2007</v>
      </c>
      <c r="H1887" s="45">
        <v>13.55</v>
      </c>
      <c r="I1887" s="45">
        <v>6.99</v>
      </c>
      <c r="J1887" s="45">
        <v>8410</v>
      </c>
      <c r="K1887" s="45">
        <v>762</v>
      </c>
      <c r="L1887" s="45">
        <v>129</v>
      </c>
      <c r="M1887" s="27">
        <v>57.472012426685268</v>
      </c>
      <c r="N1887" s="27">
        <v>11544.2</v>
      </c>
      <c r="O1887" s="27">
        <v>7827.84</v>
      </c>
      <c r="P1887" s="51">
        <f t="shared" si="29"/>
        <v>94061.246199998262</v>
      </c>
      <c r="Q1887" s="51">
        <f>ABS(Table_7[[#This Row],[列1]]-Table_7[[#This Row],[Listing Price (USD)]])/Table_7[[#This Row],[Listing Price (USD)]]</f>
        <v>0.10939596395629304</v>
      </c>
      <c r="R1887" s="51">
        <f>(Table_7[[#This Row],[列2]]+Q2854)/2</f>
        <v>5.4697981978146522E-2</v>
      </c>
      <c r="S1887" s="71"/>
    </row>
    <row r="1888" spans="1:19" hidden="1" x14ac:dyDescent="0.45">
      <c r="A1888" s="1" t="s">
        <v>197</v>
      </c>
      <c r="B1888" s="2" t="s">
        <v>211</v>
      </c>
      <c r="C1888" s="19">
        <v>42</v>
      </c>
      <c r="D1888" s="3" t="s">
        <v>460</v>
      </c>
      <c r="E1888" s="2" t="s">
        <v>46</v>
      </c>
      <c r="F1888" s="55">
        <v>99630</v>
      </c>
      <c r="G1888" s="15">
        <v>2008</v>
      </c>
      <c r="H1888" s="45">
        <v>13.55</v>
      </c>
      <c r="I1888" s="45">
        <v>6.99</v>
      </c>
      <c r="J1888" s="45">
        <v>8410</v>
      </c>
      <c r="K1888" s="45">
        <v>762</v>
      </c>
      <c r="L1888" s="45">
        <v>129</v>
      </c>
      <c r="M1888" s="27">
        <v>57.472012426685268</v>
      </c>
      <c r="N1888" s="27">
        <v>11544.2</v>
      </c>
      <c r="O1888" s="27">
        <v>7827.84</v>
      </c>
      <c r="P1888" s="51">
        <f t="shared" si="29"/>
        <v>107008.94919999615</v>
      </c>
      <c r="Q1888" s="51">
        <f>ABS(Table_7[[#This Row],[列1]]-Table_7[[#This Row],[Listing Price (USD)]])/Table_7[[#This Row],[Listing Price (USD)]]</f>
        <v>7.4063527050046638E-2</v>
      </c>
      <c r="R1888" s="51">
        <f>(Table_7[[#This Row],[列2]]+Q2855)/2</f>
        <v>3.7031763525023319E-2</v>
      </c>
      <c r="S1888" s="71"/>
    </row>
    <row r="1889" spans="1:19" hidden="1" x14ac:dyDescent="0.45">
      <c r="A1889" s="1" t="s">
        <v>197</v>
      </c>
      <c r="B1889" s="2" t="s">
        <v>211</v>
      </c>
      <c r="C1889" s="19">
        <v>42</v>
      </c>
      <c r="D1889" s="3" t="s">
        <v>460</v>
      </c>
      <c r="E1889" s="2" t="s">
        <v>46</v>
      </c>
      <c r="F1889" s="55">
        <v>93519</v>
      </c>
      <c r="G1889" s="15">
        <v>2008</v>
      </c>
      <c r="H1889" s="45">
        <v>13.55</v>
      </c>
      <c r="I1889" s="45">
        <v>6.99</v>
      </c>
      <c r="J1889" s="45">
        <v>8410</v>
      </c>
      <c r="K1889" s="45">
        <v>762</v>
      </c>
      <c r="L1889" s="45">
        <v>129</v>
      </c>
      <c r="M1889" s="27">
        <v>57.472012426685268</v>
      </c>
      <c r="N1889" s="27">
        <v>11544.2</v>
      </c>
      <c r="O1889" s="27">
        <v>7827.84</v>
      </c>
      <c r="P1889" s="51">
        <f t="shared" si="29"/>
        <v>107008.94919999615</v>
      </c>
      <c r="Q1889" s="51">
        <f>ABS(Table_7[[#This Row],[列1]]-Table_7[[#This Row],[Listing Price (USD)]])/Table_7[[#This Row],[Listing Price (USD)]]</f>
        <v>0.14424821907843483</v>
      </c>
      <c r="R1889" s="51">
        <f>(Table_7[[#This Row],[列2]]+Q2856)/2</f>
        <v>7.2124109539217413E-2</v>
      </c>
      <c r="S1889" s="71"/>
    </row>
    <row r="1890" spans="1:19" hidden="1" x14ac:dyDescent="0.45">
      <c r="A1890" s="1" t="s">
        <v>197</v>
      </c>
      <c r="B1890" s="2" t="s">
        <v>211</v>
      </c>
      <c r="C1890" s="19">
        <v>42</v>
      </c>
      <c r="D1890" s="3" t="s">
        <v>460</v>
      </c>
      <c r="E1890" s="2" t="s">
        <v>46</v>
      </c>
      <c r="F1890" s="55">
        <v>105679</v>
      </c>
      <c r="G1890" s="15">
        <v>2009</v>
      </c>
      <c r="H1890" s="45">
        <v>13.55</v>
      </c>
      <c r="I1890" s="45">
        <v>6.99</v>
      </c>
      <c r="J1890" s="45">
        <v>8410</v>
      </c>
      <c r="K1890" s="45">
        <v>762</v>
      </c>
      <c r="L1890" s="45">
        <v>129</v>
      </c>
      <c r="M1890" s="27">
        <v>57.472012426685268</v>
      </c>
      <c r="N1890" s="27">
        <v>11544.2</v>
      </c>
      <c r="O1890" s="27">
        <v>7827.84</v>
      </c>
      <c r="P1890" s="51">
        <f t="shared" si="29"/>
        <v>119956.65219999776</v>
      </c>
      <c r="Q1890" s="51">
        <f>ABS(Table_7[[#This Row],[列1]]-Table_7[[#This Row],[Listing Price (USD)]])/Table_7[[#This Row],[Listing Price (USD)]]</f>
        <v>0.13510396767567592</v>
      </c>
      <c r="R1890" s="51">
        <f>(Table_7[[#This Row],[列2]]+Q2857)/2</f>
        <v>6.7551983837837962E-2</v>
      </c>
      <c r="S1890" s="71"/>
    </row>
    <row r="1891" spans="1:19" hidden="1" x14ac:dyDescent="0.45">
      <c r="A1891" s="1" t="s">
        <v>197</v>
      </c>
      <c r="B1891" s="2" t="s">
        <v>211</v>
      </c>
      <c r="C1891" s="19">
        <v>42</v>
      </c>
      <c r="D1891" s="3" t="s">
        <v>460</v>
      </c>
      <c r="E1891" s="2" t="s">
        <v>46</v>
      </c>
      <c r="F1891" s="55">
        <v>101913</v>
      </c>
      <c r="G1891" s="15">
        <v>2009</v>
      </c>
      <c r="H1891" s="45">
        <v>13.55</v>
      </c>
      <c r="I1891" s="45">
        <v>6.99</v>
      </c>
      <c r="J1891" s="45">
        <v>8410</v>
      </c>
      <c r="K1891" s="45">
        <v>762</v>
      </c>
      <c r="L1891" s="45">
        <v>129</v>
      </c>
      <c r="M1891" s="27">
        <v>57.472012426685268</v>
      </c>
      <c r="N1891" s="27">
        <v>11544.2</v>
      </c>
      <c r="O1891" s="27">
        <v>7827.84</v>
      </c>
      <c r="P1891" s="51">
        <f t="shared" si="29"/>
        <v>119956.65219999776</v>
      </c>
      <c r="Q1891" s="51">
        <f>ABS(Table_7[[#This Row],[列1]]-Table_7[[#This Row],[Listing Price (USD)]])/Table_7[[#This Row],[Listing Price (USD)]]</f>
        <v>0.17704956384364856</v>
      </c>
      <c r="R1891" s="51">
        <f>(Table_7[[#This Row],[列2]]+Q2858)/2</f>
        <v>8.852478192182428E-2</v>
      </c>
      <c r="S1891" s="71"/>
    </row>
    <row r="1892" spans="1:19" hidden="1" x14ac:dyDescent="0.45">
      <c r="A1892" s="1" t="s">
        <v>197</v>
      </c>
      <c r="B1892" s="2" t="s">
        <v>211</v>
      </c>
      <c r="C1892" s="19">
        <v>42</v>
      </c>
      <c r="D1892" s="3" t="s">
        <v>460</v>
      </c>
      <c r="E1892" s="2" t="s">
        <v>46</v>
      </c>
      <c r="F1892" s="55">
        <v>99630</v>
      </c>
      <c r="G1892" s="15">
        <v>2009</v>
      </c>
      <c r="H1892" s="45">
        <v>13.55</v>
      </c>
      <c r="I1892" s="45">
        <v>6.99</v>
      </c>
      <c r="J1892" s="45">
        <v>8410</v>
      </c>
      <c r="K1892" s="45">
        <v>762</v>
      </c>
      <c r="L1892" s="45">
        <v>129</v>
      </c>
      <c r="M1892" s="27">
        <v>57.472012426685268</v>
      </c>
      <c r="N1892" s="27">
        <v>11544.2</v>
      </c>
      <c r="O1892" s="27">
        <v>7827.84</v>
      </c>
      <c r="P1892" s="51">
        <f t="shared" si="29"/>
        <v>119956.65219999776</v>
      </c>
      <c r="Q1892" s="51">
        <f>ABS(Table_7[[#This Row],[列1]]-Table_7[[#This Row],[Listing Price (USD)]])/Table_7[[#This Row],[Listing Price (USD)]]</f>
        <v>0.20402140118435969</v>
      </c>
      <c r="R1892" s="51">
        <f>(Table_7[[#This Row],[列2]]+Q2859)/2</f>
        <v>0.10201070059217984</v>
      </c>
      <c r="S1892" s="71"/>
    </row>
    <row r="1893" spans="1:19" hidden="1" x14ac:dyDescent="0.45">
      <c r="A1893" s="1" t="s">
        <v>197</v>
      </c>
      <c r="B1893" s="2" t="s">
        <v>211</v>
      </c>
      <c r="C1893" s="19">
        <v>42</v>
      </c>
      <c r="D1893" s="3" t="s">
        <v>460</v>
      </c>
      <c r="E1893" s="2" t="s">
        <v>46</v>
      </c>
      <c r="F1893" s="55">
        <v>95948</v>
      </c>
      <c r="G1893" s="15">
        <v>2010</v>
      </c>
      <c r="H1893" s="45">
        <v>13.55</v>
      </c>
      <c r="I1893" s="45">
        <v>6.99</v>
      </c>
      <c r="J1893" s="45">
        <v>8410</v>
      </c>
      <c r="K1893" s="45">
        <v>762</v>
      </c>
      <c r="L1893" s="45">
        <v>129</v>
      </c>
      <c r="M1893" s="27">
        <v>57.472012426685268</v>
      </c>
      <c r="N1893" s="27">
        <v>11544.2</v>
      </c>
      <c r="O1893" s="27">
        <v>7827.84</v>
      </c>
      <c r="P1893" s="51">
        <f t="shared" si="29"/>
        <v>132904.35519999563</v>
      </c>
      <c r="Q1893" s="51">
        <f>ABS(Table_7[[#This Row],[列1]]-Table_7[[#This Row],[Listing Price (USD)]])/Table_7[[#This Row],[Listing Price (USD)]]</f>
        <v>0.38517066744482037</v>
      </c>
      <c r="R1893" s="51">
        <f>(Table_7[[#This Row],[列2]]+Q2860)/2</f>
        <v>0.19258533372241018</v>
      </c>
      <c r="S1893" s="71"/>
    </row>
    <row r="1894" spans="1:19" hidden="1" x14ac:dyDescent="0.45">
      <c r="A1894" s="1" t="s">
        <v>197</v>
      </c>
      <c r="B1894" s="2" t="s">
        <v>211</v>
      </c>
      <c r="C1894" s="19">
        <v>42</v>
      </c>
      <c r="D1894" s="3" t="s">
        <v>460</v>
      </c>
      <c r="E1894" s="2" t="s">
        <v>25</v>
      </c>
      <c r="F1894" s="55">
        <v>200398</v>
      </c>
      <c r="G1894" s="15">
        <v>2007</v>
      </c>
      <c r="H1894" s="45">
        <v>13.55</v>
      </c>
      <c r="I1894" s="45">
        <v>6.99</v>
      </c>
      <c r="J1894" s="45">
        <v>8410</v>
      </c>
      <c r="K1894" s="45">
        <v>762</v>
      </c>
      <c r="L1894" s="45">
        <v>129</v>
      </c>
      <c r="M1894" s="27">
        <v>188.92599593680674</v>
      </c>
      <c r="N1894" s="27">
        <v>16779.7</v>
      </c>
      <c r="O1894" s="27">
        <v>1073.48</v>
      </c>
      <c r="P1894" s="51">
        <f t="shared" si="29"/>
        <v>103778.33419999779</v>
      </c>
      <c r="Q1894" s="51">
        <f>ABS(Table_7[[#This Row],[列1]]-Table_7[[#This Row],[Listing Price (USD)]])/Table_7[[#This Row],[Listing Price (USD)]]</f>
        <v>0.48213887264345062</v>
      </c>
      <c r="R1894" s="51">
        <f>(Table_7[[#This Row],[列2]]+Q2861)/2</f>
        <v>0.24106943632172531</v>
      </c>
      <c r="S1894" s="71"/>
    </row>
    <row r="1895" spans="1:19" hidden="1" x14ac:dyDescent="0.45">
      <c r="A1895" s="1" t="s">
        <v>197</v>
      </c>
      <c r="B1895" s="2" t="s">
        <v>211</v>
      </c>
      <c r="C1895" s="19">
        <v>42</v>
      </c>
      <c r="D1895" s="3" t="s">
        <v>460</v>
      </c>
      <c r="E1895" s="2" t="s">
        <v>25</v>
      </c>
      <c r="F1895" s="55">
        <v>115380</v>
      </c>
      <c r="G1895" s="15">
        <v>2010</v>
      </c>
      <c r="H1895" s="45">
        <v>13.55</v>
      </c>
      <c r="I1895" s="45">
        <v>6.99</v>
      </c>
      <c r="J1895" s="45">
        <v>8410</v>
      </c>
      <c r="K1895" s="45">
        <v>762</v>
      </c>
      <c r="L1895" s="45">
        <v>129</v>
      </c>
      <c r="M1895" s="27">
        <v>188.92599593680674</v>
      </c>
      <c r="N1895" s="27">
        <v>16779.7</v>
      </c>
      <c r="O1895" s="27">
        <v>1073.48</v>
      </c>
      <c r="P1895" s="51">
        <f t="shared" si="29"/>
        <v>142621.44319999515</v>
      </c>
      <c r="Q1895" s="51">
        <f>ABS(Table_7[[#This Row],[列1]]-Table_7[[#This Row],[Listing Price (USD)]])/Table_7[[#This Row],[Listing Price (USD)]]</f>
        <v>0.23610195181136373</v>
      </c>
      <c r="R1895" s="51">
        <f>(Table_7[[#This Row],[列2]]+Q2862)/2</f>
        <v>0.11805097590568187</v>
      </c>
      <c r="S1895" s="71"/>
    </row>
    <row r="1896" spans="1:19" hidden="1" x14ac:dyDescent="0.45">
      <c r="A1896" s="1" t="s">
        <v>197</v>
      </c>
      <c r="B1896" s="2" t="s">
        <v>211</v>
      </c>
      <c r="C1896" s="19">
        <v>42</v>
      </c>
      <c r="D1896" s="3" t="s">
        <v>460</v>
      </c>
      <c r="E1896" s="2" t="s">
        <v>25</v>
      </c>
      <c r="F1896" s="55">
        <v>103275</v>
      </c>
      <c r="G1896" s="15">
        <v>2010</v>
      </c>
      <c r="H1896" s="45">
        <v>13.55</v>
      </c>
      <c r="I1896" s="45">
        <v>6.99</v>
      </c>
      <c r="J1896" s="45">
        <v>8410</v>
      </c>
      <c r="K1896" s="45">
        <v>762</v>
      </c>
      <c r="L1896" s="45">
        <v>129</v>
      </c>
      <c r="M1896" s="27">
        <v>188.92599593680674</v>
      </c>
      <c r="N1896" s="27">
        <v>16779.7</v>
      </c>
      <c r="O1896" s="27">
        <v>1073.48</v>
      </c>
      <c r="P1896" s="51">
        <f t="shared" si="29"/>
        <v>142621.44319999515</v>
      </c>
      <c r="Q1896" s="51">
        <f>ABS(Table_7[[#This Row],[列1]]-Table_7[[#This Row],[Listing Price (USD)]])/Table_7[[#This Row],[Listing Price (USD)]]</f>
        <v>0.38098710433304428</v>
      </c>
      <c r="R1896" s="51">
        <f>(Table_7[[#This Row],[列2]]+Q2863)/2</f>
        <v>0.19049355216652214</v>
      </c>
      <c r="S1896" s="71"/>
    </row>
    <row r="1897" spans="1:19" hidden="1" x14ac:dyDescent="0.45">
      <c r="A1897" s="1" t="s">
        <v>197</v>
      </c>
      <c r="B1897" s="2" t="s">
        <v>211</v>
      </c>
      <c r="C1897" s="19">
        <v>42</v>
      </c>
      <c r="D1897" s="3" t="s">
        <v>460</v>
      </c>
      <c r="E1897" s="2" t="s">
        <v>25</v>
      </c>
      <c r="F1897" s="55">
        <v>95948</v>
      </c>
      <c r="G1897" s="15">
        <v>2010</v>
      </c>
      <c r="H1897" s="45">
        <v>13.55</v>
      </c>
      <c r="I1897" s="45">
        <v>6.99</v>
      </c>
      <c r="J1897" s="45">
        <v>8410</v>
      </c>
      <c r="K1897" s="45">
        <v>762</v>
      </c>
      <c r="L1897" s="45">
        <v>129</v>
      </c>
      <c r="M1897" s="27">
        <v>188.92599593680674</v>
      </c>
      <c r="N1897" s="27">
        <v>16779.7</v>
      </c>
      <c r="O1897" s="27">
        <v>1073.48</v>
      </c>
      <c r="P1897" s="51">
        <f t="shared" si="29"/>
        <v>142621.44319999515</v>
      </c>
      <c r="Q1897" s="51">
        <f>ABS(Table_7[[#This Row],[列1]]-Table_7[[#This Row],[Listing Price (USD)]])/Table_7[[#This Row],[Listing Price (USD)]]</f>
        <v>0.48644519114515311</v>
      </c>
      <c r="R1897" s="51">
        <f>(Table_7[[#This Row],[列2]]+Q2864)/2</f>
        <v>0.24322259557257656</v>
      </c>
      <c r="S1897" s="71"/>
    </row>
    <row r="1898" spans="1:19" hidden="1" x14ac:dyDescent="0.45">
      <c r="A1898" s="1" t="s">
        <v>197</v>
      </c>
      <c r="B1898" s="2" t="s">
        <v>211</v>
      </c>
      <c r="C1898" s="19">
        <v>42</v>
      </c>
      <c r="D1898" s="3" t="s">
        <v>460</v>
      </c>
      <c r="E1898" s="2" t="s">
        <v>35</v>
      </c>
      <c r="F1898" s="55">
        <v>139671</v>
      </c>
      <c r="G1898" s="15">
        <v>2007</v>
      </c>
      <c r="H1898" s="45">
        <v>13.55</v>
      </c>
      <c r="I1898" s="45">
        <v>6.99</v>
      </c>
      <c r="J1898" s="45">
        <v>8410</v>
      </c>
      <c r="K1898" s="45">
        <v>762</v>
      </c>
      <c r="L1898" s="45">
        <v>129</v>
      </c>
      <c r="M1898" s="27">
        <v>1896.75530151814</v>
      </c>
      <c r="N1898" s="27">
        <v>24592.6</v>
      </c>
      <c r="O1898" s="27">
        <v>42421.33</v>
      </c>
      <c r="P1898" s="51">
        <f t="shared" si="29"/>
        <v>118279.07659999952</v>
      </c>
      <c r="Q1898" s="51">
        <f>ABS(Table_7[[#This Row],[列1]]-Table_7[[#This Row],[Listing Price (USD)]])/Table_7[[#This Row],[Listing Price (USD)]]</f>
        <v>0.15315937739402224</v>
      </c>
      <c r="R1898" s="51">
        <f>(Table_7[[#This Row],[列2]]+Q2865)/2</f>
        <v>7.6579688697011122E-2</v>
      </c>
      <c r="S1898" s="71"/>
    </row>
    <row r="1899" spans="1:19" hidden="1" x14ac:dyDescent="0.45">
      <c r="A1899" s="1" t="s">
        <v>197</v>
      </c>
      <c r="B1899" s="2" t="s">
        <v>211</v>
      </c>
      <c r="C1899" s="19">
        <v>42</v>
      </c>
      <c r="D1899" s="3" t="s">
        <v>460</v>
      </c>
      <c r="E1899" s="2" t="s">
        <v>35</v>
      </c>
      <c r="F1899" s="55">
        <v>121440</v>
      </c>
      <c r="G1899" s="15">
        <v>2007</v>
      </c>
      <c r="H1899" s="45">
        <v>13.55</v>
      </c>
      <c r="I1899" s="45">
        <v>6.99</v>
      </c>
      <c r="J1899" s="45">
        <v>8410</v>
      </c>
      <c r="K1899" s="45">
        <v>762</v>
      </c>
      <c r="L1899" s="45">
        <v>129</v>
      </c>
      <c r="M1899" s="27">
        <v>1896.75530151814</v>
      </c>
      <c r="N1899" s="27">
        <v>24592.6</v>
      </c>
      <c r="O1899" s="27">
        <v>42421.33</v>
      </c>
      <c r="P1899" s="51">
        <f t="shared" si="29"/>
        <v>118279.07659999952</v>
      </c>
      <c r="Q1899" s="51">
        <f>ABS(Table_7[[#This Row],[列1]]-Table_7[[#This Row],[Listing Price (USD)]])/Table_7[[#This Row],[Listing Price (USD)]]</f>
        <v>2.602868412385112E-2</v>
      </c>
      <c r="R1899" s="51">
        <f>(Table_7[[#This Row],[列2]]+Q2866)/2</f>
        <v>1.301434206192556E-2</v>
      </c>
      <c r="S1899" s="71"/>
    </row>
    <row r="1900" spans="1:19" hidden="1" x14ac:dyDescent="0.45">
      <c r="A1900" s="1" t="s">
        <v>197</v>
      </c>
      <c r="B1900" s="2" t="s">
        <v>211</v>
      </c>
      <c r="C1900" s="19">
        <v>42</v>
      </c>
      <c r="D1900" s="3" t="s">
        <v>460</v>
      </c>
      <c r="E1900" s="2" t="s">
        <v>35</v>
      </c>
      <c r="F1900" s="55">
        <v>178606</v>
      </c>
      <c r="G1900" s="15">
        <v>2008</v>
      </c>
      <c r="H1900" s="45">
        <v>13.55</v>
      </c>
      <c r="I1900" s="45">
        <v>6.99</v>
      </c>
      <c r="J1900" s="45">
        <v>8410</v>
      </c>
      <c r="K1900" s="45">
        <v>762</v>
      </c>
      <c r="L1900" s="45">
        <v>129</v>
      </c>
      <c r="M1900" s="27">
        <v>1896.75530151814</v>
      </c>
      <c r="N1900" s="27">
        <v>24592.6</v>
      </c>
      <c r="O1900" s="27">
        <v>42421.33</v>
      </c>
      <c r="P1900" s="51">
        <f t="shared" si="29"/>
        <v>131226.77959999739</v>
      </c>
      <c r="Q1900" s="51">
        <f>ABS(Table_7[[#This Row],[列1]]-Table_7[[#This Row],[Listing Price (USD)]])/Table_7[[#This Row],[Listing Price (USD)]]</f>
        <v>0.26527227752708538</v>
      </c>
      <c r="R1900" s="51">
        <f>(Table_7[[#This Row],[列2]]+Q2867)/2</f>
        <v>0.13263613876354269</v>
      </c>
      <c r="S1900" s="71"/>
    </row>
    <row r="1901" spans="1:19" hidden="1" x14ac:dyDescent="0.45">
      <c r="A1901" s="1" t="s">
        <v>197</v>
      </c>
      <c r="B1901" s="2" t="s">
        <v>211</v>
      </c>
      <c r="C1901" s="19">
        <v>42</v>
      </c>
      <c r="D1901" s="3" t="s">
        <v>460</v>
      </c>
      <c r="E1901" s="2" t="s">
        <v>35</v>
      </c>
      <c r="F1901" s="55">
        <v>138511</v>
      </c>
      <c r="G1901" s="15">
        <v>2008</v>
      </c>
      <c r="H1901" s="45">
        <v>13.55</v>
      </c>
      <c r="I1901" s="45">
        <v>6.99</v>
      </c>
      <c r="J1901" s="45">
        <v>8410</v>
      </c>
      <c r="K1901" s="45">
        <v>762</v>
      </c>
      <c r="L1901" s="45">
        <v>129</v>
      </c>
      <c r="M1901" s="27">
        <v>1896.75530151814</v>
      </c>
      <c r="N1901" s="27">
        <v>24592.6</v>
      </c>
      <c r="O1901" s="27">
        <v>42421.33</v>
      </c>
      <c r="P1901" s="51">
        <f t="shared" si="29"/>
        <v>131226.77959999739</v>
      </c>
      <c r="Q1901" s="51">
        <f>ABS(Table_7[[#This Row],[列1]]-Table_7[[#This Row],[Listing Price (USD)]])/Table_7[[#This Row],[Listing Price (USD)]]</f>
        <v>5.2589472316296973E-2</v>
      </c>
      <c r="R1901" s="51">
        <f>(Table_7[[#This Row],[列2]]+Q2868)/2</f>
        <v>2.6294736158148486E-2</v>
      </c>
      <c r="S1901" s="71"/>
    </row>
    <row r="1902" spans="1:19" hidden="1" x14ac:dyDescent="0.45">
      <c r="A1902" s="1" t="s">
        <v>197</v>
      </c>
      <c r="B1902" s="2" t="s">
        <v>211</v>
      </c>
      <c r="C1902" s="19">
        <v>42</v>
      </c>
      <c r="D1902" s="3" t="s">
        <v>460</v>
      </c>
      <c r="E1902" s="2" t="s">
        <v>35</v>
      </c>
      <c r="F1902" s="55">
        <v>155460</v>
      </c>
      <c r="G1902" s="15">
        <v>2009</v>
      </c>
      <c r="H1902" s="45">
        <v>13.55</v>
      </c>
      <c r="I1902" s="45">
        <v>6.99</v>
      </c>
      <c r="J1902" s="45">
        <v>8410</v>
      </c>
      <c r="K1902" s="45">
        <v>762</v>
      </c>
      <c r="L1902" s="45">
        <v>129</v>
      </c>
      <c r="M1902" s="27">
        <v>1896.75530151814</v>
      </c>
      <c r="N1902" s="27">
        <v>24592.6</v>
      </c>
      <c r="O1902" s="27">
        <v>42421.33</v>
      </c>
      <c r="P1902" s="51">
        <f t="shared" si="29"/>
        <v>144174.482599999</v>
      </c>
      <c r="Q1902" s="51">
        <f>ABS(Table_7[[#This Row],[列1]]-Table_7[[#This Row],[Listing Price (USD)]])/Table_7[[#This Row],[Listing Price (USD)]]</f>
        <v>7.2594348385443208E-2</v>
      </c>
      <c r="R1902" s="51">
        <f>(Table_7[[#This Row],[列2]]+Q2869)/2</f>
        <v>3.6297174192721604E-2</v>
      </c>
      <c r="S1902" s="71"/>
    </row>
    <row r="1903" spans="1:19" hidden="1" x14ac:dyDescent="0.45">
      <c r="A1903" s="1" t="s">
        <v>197</v>
      </c>
      <c r="B1903" s="2" t="s">
        <v>211</v>
      </c>
      <c r="C1903" s="19">
        <v>42</v>
      </c>
      <c r="D1903" s="3" t="s">
        <v>460</v>
      </c>
      <c r="E1903" s="2" t="s">
        <v>35</v>
      </c>
      <c r="F1903" s="55">
        <v>133651</v>
      </c>
      <c r="G1903" s="15">
        <v>2009</v>
      </c>
      <c r="H1903" s="45">
        <v>13.55</v>
      </c>
      <c r="I1903" s="45">
        <v>6.99</v>
      </c>
      <c r="J1903" s="45">
        <v>8410</v>
      </c>
      <c r="K1903" s="45">
        <v>762</v>
      </c>
      <c r="L1903" s="45">
        <v>129</v>
      </c>
      <c r="M1903" s="27">
        <v>1896.75530151814</v>
      </c>
      <c r="N1903" s="27">
        <v>24592.6</v>
      </c>
      <c r="O1903" s="27">
        <v>42421.33</v>
      </c>
      <c r="P1903" s="51">
        <f t="shared" si="29"/>
        <v>144174.482599999</v>
      </c>
      <c r="Q1903" s="51">
        <f>ABS(Table_7[[#This Row],[列1]]-Table_7[[#This Row],[Listing Price (USD)]])/Table_7[[#This Row],[Listing Price (USD)]]</f>
        <v>7.873852496426513E-2</v>
      </c>
      <c r="R1903" s="51">
        <f>(Table_7[[#This Row],[列2]]+Q2870)/2</f>
        <v>3.9369262482132565E-2</v>
      </c>
      <c r="S1903" s="71"/>
    </row>
    <row r="1904" spans="1:19" hidden="1" x14ac:dyDescent="0.45">
      <c r="A1904" s="1" t="s">
        <v>197</v>
      </c>
      <c r="B1904" s="2" t="s">
        <v>211</v>
      </c>
      <c r="C1904" s="19">
        <v>42</v>
      </c>
      <c r="D1904" s="3" t="s">
        <v>460</v>
      </c>
      <c r="E1904" s="2" t="s">
        <v>35</v>
      </c>
      <c r="F1904" s="55">
        <v>119024</v>
      </c>
      <c r="G1904" s="15">
        <v>2009</v>
      </c>
      <c r="H1904" s="45">
        <v>13.55</v>
      </c>
      <c r="I1904" s="45">
        <v>6.99</v>
      </c>
      <c r="J1904" s="45">
        <v>8410</v>
      </c>
      <c r="K1904" s="45">
        <v>762</v>
      </c>
      <c r="L1904" s="45">
        <v>129</v>
      </c>
      <c r="M1904" s="27">
        <v>1896.75530151814</v>
      </c>
      <c r="N1904" s="27">
        <v>24592.6</v>
      </c>
      <c r="O1904" s="27">
        <v>42421.33</v>
      </c>
      <c r="P1904" s="51">
        <f t="shared" si="29"/>
        <v>144174.482599999</v>
      </c>
      <c r="Q1904" s="51">
        <f>ABS(Table_7[[#This Row],[列1]]-Table_7[[#This Row],[Listing Price (USD)]])/Table_7[[#This Row],[Listing Price (USD)]]</f>
        <v>0.21130597694581765</v>
      </c>
      <c r="R1904" s="51">
        <f>(Table_7[[#This Row],[列2]]+Q2871)/2</f>
        <v>0.10565298847290883</v>
      </c>
      <c r="S1904" s="71"/>
    </row>
    <row r="1905" spans="1:19" hidden="1" x14ac:dyDescent="0.45">
      <c r="A1905" s="1" t="s">
        <v>197</v>
      </c>
      <c r="B1905" s="2" t="s">
        <v>211</v>
      </c>
      <c r="C1905" s="19">
        <v>42</v>
      </c>
      <c r="D1905" s="3" t="s">
        <v>460</v>
      </c>
      <c r="E1905" s="2" t="s">
        <v>35</v>
      </c>
      <c r="F1905" s="55">
        <v>145801</v>
      </c>
      <c r="G1905" s="15">
        <v>2011</v>
      </c>
      <c r="H1905" s="45">
        <v>13.55</v>
      </c>
      <c r="I1905" s="45">
        <v>6.99</v>
      </c>
      <c r="J1905" s="45">
        <v>8410</v>
      </c>
      <c r="K1905" s="45">
        <v>762</v>
      </c>
      <c r="L1905" s="45">
        <v>129</v>
      </c>
      <c r="M1905" s="27">
        <v>1896.75530151814</v>
      </c>
      <c r="N1905" s="27">
        <v>24592.6</v>
      </c>
      <c r="O1905" s="27">
        <v>42421.33</v>
      </c>
      <c r="P1905" s="51">
        <f t="shared" si="29"/>
        <v>170069.88859999849</v>
      </c>
      <c r="Q1905" s="51">
        <f>ABS(Table_7[[#This Row],[列1]]-Table_7[[#This Row],[Listing Price (USD)]])/Table_7[[#This Row],[Listing Price (USD)]]</f>
        <v>0.16645214093180768</v>
      </c>
      <c r="R1905" s="51">
        <f>(Table_7[[#This Row],[列2]]+Q2872)/2</f>
        <v>8.3226070465903842E-2</v>
      </c>
      <c r="S1905" s="71"/>
    </row>
    <row r="1906" spans="1:19" hidden="1" x14ac:dyDescent="0.45">
      <c r="A1906" s="1" t="s">
        <v>197</v>
      </c>
      <c r="B1906" s="2" t="s">
        <v>211</v>
      </c>
      <c r="C1906" s="19">
        <v>42</v>
      </c>
      <c r="D1906" s="3" t="s">
        <v>460</v>
      </c>
      <c r="E1906" s="2" t="s">
        <v>35</v>
      </c>
      <c r="F1906" s="55">
        <v>145744</v>
      </c>
      <c r="G1906" s="15">
        <v>2011</v>
      </c>
      <c r="H1906" s="45">
        <v>13.55</v>
      </c>
      <c r="I1906" s="45">
        <v>6.99</v>
      </c>
      <c r="J1906" s="45">
        <v>8410</v>
      </c>
      <c r="K1906" s="45">
        <v>762</v>
      </c>
      <c r="L1906" s="45">
        <v>129</v>
      </c>
      <c r="M1906" s="27">
        <v>1896.75530151814</v>
      </c>
      <c r="N1906" s="27">
        <v>24592.6</v>
      </c>
      <c r="O1906" s="27">
        <v>42421.33</v>
      </c>
      <c r="P1906" s="51">
        <f t="shared" si="29"/>
        <v>170069.88859999849</v>
      </c>
      <c r="Q1906" s="51">
        <f>ABS(Table_7[[#This Row],[列1]]-Table_7[[#This Row],[Listing Price (USD)]])/Table_7[[#This Row],[Listing Price (USD)]]</f>
        <v>0.16690833653528442</v>
      </c>
      <c r="R1906" s="51">
        <f>(Table_7[[#This Row],[列2]]+Q2873)/2</f>
        <v>8.3454168267642209E-2</v>
      </c>
      <c r="S1906" s="71"/>
    </row>
    <row r="1907" spans="1:19" hidden="1" x14ac:dyDescent="0.45">
      <c r="A1907" s="1" t="s">
        <v>197</v>
      </c>
      <c r="B1907" s="2" t="s">
        <v>211</v>
      </c>
      <c r="C1907" s="19">
        <v>42</v>
      </c>
      <c r="D1907" s="3" t="s">
        <v>460</v>
      </c>
      <c r="E1907" s="2" t="s">
        <v>132</v>
      </c>
      <c r="F1907" s="55">
        <v>160340</v>
      </c>
      <c r="G1907" s="15">
        <v>2007</v>
      </c>
      <c r="H1907" s="45">
        <v>13.55</v>
      </c>
      <c r="I1907" s="45">
        <v>6.99</v>
      </c>
      <c r="J1907" s="45">
        <v>8410</v>
      </c>
      <c r="K1907" s="45">
        <v>762</v>
      </c>
      <c r="L1907" s="45">
        <v>129</v>
      </c>
      <c r="M1907" s="27">
        <v>547.05417423587585</v>
      </c>
      <c r="N1907" s="27">
        <v>37825.800000000003</v>
      </c>
      <c r="O1907" s="27">
        <v>12220.24236</v>
      </c>
      <c r="P1907" s="51">
        <f t="shared" si="29"/>
        <v>142839.89579999744</v>
      </c>
      <c r="Q1907" s="51">
        <f>ABS(Table_7[[#This Row],[列1]]-Table_7[[#This Row],[Listing Price (USD)]])/Table_7[[#This Row],[Listing Price (USD)]]</f>
        <v>0.10914372084322417</v>
      </c>
      <c r="R1907" s="51">
        <f>(Table_7[[#This Row],[列2]]+Q2874)/2</f>
        <v>5.4571860421612085E-2</v>
      </c>
      <c r="S1907" s="71"/>
    </row>
    <row r="1908" spans="1:19" hidden="1" x14ac:dyDescent="0.45">
      <c r="A1908" s="1" t="s">
        <v>197</v>
      </c>
      <c r="B1908" s="3" t="s">
        <v>211</v>
      </c>
      <c r="C1908" s="19">
        <v>42</v>
      </c>
      <c r="D1908" s="3" t="s">
        <v>459</v>
      </c>
      <c r="E1908" s="2" t="s">
        <v>319</v>
      </c>
      <c r="F1908" s="55">
        <v>168717</v>
      </c>
      <c r="G1908" s="15">
        <v>2007</v>
      </c>
      <c r="H1908" s="45">
        <v>13.55</v>
      </c>
      <c r="I1908" s="45">
        <v>6.99</v>
      </c>
      <c r="J1908" s="45">
        <v>8410</v>
      </c>
      <c r="K1908" s="45">
        <v>762</v>
      </c>
      <c r="L1908" s="45">
        <v>129</v>
      </c>
      <c r="M1908" s="27">
        <v>1116.7267999999999</v>
      </c>
      <c r="N1908" s="27">
        <v>44269</v>
      </c>
      <c r="O1908" s="27">
        <v>61343.7</v>
      </c>
      <c r="P1908" s="51">
        <f t="shared" si="29"/>
        <v>154798.47499999701</v>
      </c>
      <c r="Q1908" s="51">
        <f>ABS(Table_7[[#This Row],[列1]]-Table_7[[#This Row],[Listing Price (USD)]])/Table_7[[#This Row],[Listing Price (USD)]]</f>
        <v>8.2496280754180029E-2</v>
      </c>
      <c r="R1908" s="51">
        <f>(Table_7[[#This Row],[列2]]+Q2875)/2</f>
        <v>4.1248140377090015E-2</v>
      </c>
      <c r="S1908" s="71"/>
    </row>
    <row r="1909" spans="1:19" hidden="1" x14ac:dyDescent="0.45">
      <c r="A1909" s="1" t="s">
        <v>197</v>
      </c>
      <c r="B1909" s="2" t="s">
        <v>214</v>
      </c>
      <c r="C1909" s="19">
        <v>42</v>
      </c>
      <c r="D1909" s="3" t="s">
        <v>460</v>
      </c>
      <c r="E1909" s="2" t="s">
        <v>35</v>
      </c>
      <c r="F1909" s="55">
        <v>151837</v>
      </c>
      <c r="G1909" s="15">
        <v>2008</v>
      </c>
      <c r="H1909" s="45">
        <v>13.55</v>
      </c>
      <c r="I1909" s="45">
        <v>6.99</v>
      </c>
      <c r="J1909" s="45">
        <v>8410</v>
      </c>
      <c r="K1909" s="45">
        <v>762</v>
      </c>
      <c r="L1909" s="45">
        <v>129</v>
      </c>
      <c r="M1909" s="27">
        <v>1896.75530151814</v>
      </c>
      <c r="N1909" s="27">
        <v>24592.6</v>
      </c>
      <c r="O1909" s="27">
        <v>42421.33</v>
      </c>
      <c r="P1909" s="51">
        <f t="shared" si="29"/>
        <v>131226.77959999739</v>
      </c>
      <c r="Q1909" s="51">
        <f>ABS(Table_7[[#This Row],[列1]]-Table_7[[#This Row],[Listing Price (USD)]])/Table_7[[#This Row],[Listing Price (USD)]]</f>
        <v>0.13573911760639773</v>
      </c>
      <c r="R1909" s="51">
        <f>(Table_7[[#This Row],[列2]]+Q2876)/2</f>
        <v>6.7869558803198865E-2</v>
      </c>
      <c r="S1909" s="71"/>
    </row>
    <row r="1910" spans="1:19" hidden="1" x14ac:dyDescent="0.45">
      <c r="A1910" s="1" t="s">
        <v>197</v>
      </c>
      <c r="B1910" s="2" t="s">
        <v>214</v>
      </c>
      <c r="C1910" s="19">
        <v>42</v>
      </c>
      <c r="D1910" s="3" t="s">
        <v>460</v>
      </c>
      <c r="E1910" s="2" t="s">
        <v>35</v>
      </c>
      <c r="F1910" s="55">
        <v>145744</v>
      </c>
      <c r="G1910" s="15">
        <v>2008</v>
      </c>
      <c r="H1910" s="45">
        <v>13.55</v>
      </c>
      <c r="I1910" s="45">
        <v>6.99</v>
      </c>
      <c r="J1910" s="45">
        <v>8410</v>
      </c>
      <c r="K1910" s="45">
        <v>762</v>
      </c>
      <c r="L1910" s="45">
        <v>129</v>
      </c>
      <c r="M1910" s="27">
        <v>1896.75530151814</v>
      </c>
      <c r="N1910" s="27">
        <v>24592.6</v>
      </c>
      <c r="O1910" s="27">
        <v>42421.33</v>
      </c>
      <c r="P1910" s="51">
        <f t="shared" si="29"/>
        <v>131226.77959999739</v>
      </c>
      <c r="Q1910" s="51">
        <f>ABS(Table_7[[#This Row],[列1]]-Table_7[[#This Row],[Listing Price (USD)]])/Table_7[[#This Row],[Listing Price (USD)]]</f>
        <v>9.9607670984758284E-2</v>
      </c>
      <c r="R1910" s="51">
        <f>(Table_7[[#This Row],[列2]]+Q2877)/2</f>
        <v>4.9803835492379142E-2</v>
      </c>
      <c r="S1910" s="71"/>
    </row>
    <row r="1911" spans="1:19" hidden="1" x14ac:dyDescent="0.45">
      <c r="A1911" s="1" t="s">
        <v>197</v>
      </c>
      <c r="B1911" s="3" t="s">
        <v>333</v>
      </c>
      <c r="C1911" s="19">
        <v>42</v>
      </c>
      <c r="D1911" s="3" t="s">
        <v>459</v>
      </c>
      <c r="E1911" s="2" t="s">
        <v>482</v>
      </c>
      <c r="F1911" s="55">
        <v>165000</v>
      </c>
      <c r="G1911" s="15">
        <v>2005</v>
      </c>
      <c r="H1911" s="45">
        <v>13.75</v>
      </c>
      <c r="I1911" s="45">
        <v>5.3</v>
      </c>
      <c r="J1911" s="45">
        <v>9300</v>
      </c>
      <c r="K1911" s="45">
        <v>815</v>
      </c>
      <c r="L1911" s="45">
        <v>200</v>
      </c>
      <c r="M1911" s="27">
        <v>1740.8046999999999</v>
      </c>
      <c r="N1911" s="27">
        <v>47930</v>
      </c>
      <c r="O1911" s="27">
        <v>70426.880000000005</v>
      </c>
      <c r="P1911" s="51">
        <f t="shared" si="29"/>
        <v>155935.59499999805</v>
      </c>
      <c r="Q1911" s="51">
        <f>ABS(Table_7[[#This Row],[列1]]-Table_7[[#This Row],[Listing Price (USD)]])/Table_7[[#This Row],[Listing Price (USD)]]</f>
        <v>5.4935787878799693E-2</v>
      </c>
      <c r="R1911" s="51">
        <f>(Table_7[[#This Row],[列2]]+Q2878)/2</f>
        <v>2.7467893939399846E-2</v>
      </c>
      <c r="S1911" s="71"/>
    </row>
    <row r="1912" spans="1:19" hidden="1" x14ac:dyDescent="0.45">
      <c r="A1912" s="1" t="s">
        <v>197</v>
      </c>
      <c r="B1912" s="3" t="s">
        <v>333</v>
      </c>
      <c r="C1912" s="19">
        <v>42</v>
      </c>
      <c r="D1912" s="3" t="s">
        <v>459</v>
      </c>
      <c r="E1912" s="2" t="s">
        <v>485</v>
      </c>
      <c r="F1912" s="56">
        <v>149900</v>
      </c>
      <c r="G1912" s="43">
        <v>2005</v>
      </c>
      <c r="H1912" s="45">
        <v>13.75</v>
      </c>
      <c r="I1912" s="45">
        <v>5.3</v>
      </c>
      <c r="J1912" s="45">
        <v>9300</v>
      </c>
      <c r="K1912" s="45">
        <v>815</v>
      </c>
      <c r="L1912" s="45">
        <v>200</v>
      </c>
      <c r="M1912" s="27">
        <v>60.770600000000002</v>
      </c>
      <c r="N1912" s="27">
        <v>41548</v>
      </c>
      <c r="O1912" s="27">
        <v>2875.28</v>
      </c>
      <c r="P1912" s="51">
        <f t="shared" si="29"/>
        <v>144090.60299999936</v>
      </c>
      <c r="Q1912" s="51">
        <f>ABS(Table_7[[#This Row],[列1]]-Table_7[[#This Row],[Listing Price (USD)]])/Table_7[[#This Row],[Listing Price (USD)]]</f>
        <v>3.8755150100070961E-2</v>
      </c>
      <c r="R1912" s="51">
        <f>(Table_7[[#This Row],[列2]]+Q2879)/2</f>
        <v>1.937757505003548E-2</v>
      </c>
      <c r="S1912" s="71"/>
    </row>
    <row r="1913" spans="1:19" hidden="1" x14ac:dyDescent="0.45">
      <c r="A1913" s="1" t="s">
        <v>197</v>
      </c>
      <c r="B1913" s="3" t="s">
        <v>333</v>
      </c>
      <c r="C1913" s="19">
        <v>42</v>
      </c>
      <c r="D1913" s="3" t="s">
        <v>459</v>
      </c>
      <c r="E1913" s="2" t="s">
        <v>490</v>
      </c>
      <c r="F1913" s="55">
        <v>198500</v>
      </c>
      <c r="G1913" s="15">
        <v>2006</v>
      </c>
      <c r="H1913" s="45">
        <v>13.75</v>
      </c>
      <c r="I1913" s="45">
        <v>5.3</v>
      </c>
      <c r="J1913" s="45">
        <v>9300</v>
      </c>
      <c r="K1913" s="45">
        <v>815</v>
      </c>
      <c r="L1913" s="45">
        <v>200</v>
      </c>
      <c r="M1913" s="27">
        <v>612.96910000000003</v>
      </c>
      <c r="N1913" s="27">
        <v>46198</v>
      </c>
      <c r="O1913" s="27">
        <v>19947.16</v>
      </c>
      <c r="P1913" s="51">
        <f t="shared" si="29"/>
        <v>165668.70599999948</v>
      </c>
      <c r="Q1913" s="51">
        <f>ABS(Table_7[[#This Row],[列1]]-Table_7[[#This Row],[Listing Price (USD)]])/Table_7[[#This Row],[Listing Price (USD)]]</f>
        <v>0.16539694710327718</v>
      </c>
      <c r="R1913" s="51">
        <f>(Table_7[[#This Row],[列2]]+Q2880)/2</f>
        <v>8.269847355163859E-2</v>
      </c>
      <c r="S1913" s="71"/>
    </row>
    <row r="1914" spans="1:19" hidden="1" x14ac:dyDescent="0.45">
      <c r="A1914" s="1" t="s">
        <v>197</v>
      </c>
      <c r="B1914" s="2" t="s">
        <v>215</v>
      </c>
      <c r="C1914" s="19">
        <v>43</v>
      </c>
      <c r="D1914" s="3" t="s">
        <v>460</v>
      </c>
      <c r="E1914" s="2" t="s">
        <v>46</v>
      </c>
      <c r="F1914" s="55">
        <v>139671</v>
      </c>
      <c r="G1914" s="15">
        <v>2012</v>
      </c>
      <c r="H1914" s="45">
        <v>13.11</v>
      </c>
      <c r="I1914" s="45">
        <v>7.2</v>
      </c>
      <c r="J1914" s="45">
        <v>9640</v>
      </c>
      <c r="K1914" s="45">
        <v>917</v>
      </c>
      <c r="L1914" s="45">
        <v>200</v>
      </c>
      <c r="M1914" s="27">
        <v>57.472012426685268</v>
      </c>
      <c r="N1914" s="27">
        <v>11544.2</v>
      </c>
      <c r="O1914" s="27">
        <v>7827.84</v>
      </c>
      <c r="P1914" s="51">
        <f t="shared" si="29"/>
        <v>186768.73120000138</v>
      </c>
      <c r="Q1914" s="51">
        <f>ABS(Table_7[[#This Row],[列1]]-Table_7[[#This Row],[Listing Price (USD)]])/Table_7[[#This Row],[Listing Price (USD)]]</f>
        <v>0.3372047969872155</v>
      </c>
      <c r="R1914" s="51">
        <f>(Table_7[[#This Row],[列2]]+Q2881)/2</f>
        <v>0.16860239849360775</v>
      </c>
      <c r="S1914" s="71"/>
    </row>
    <row r="1915" spans="1:19" hidden="1" x14ac:dyDescent="0.45">
      <c r="A1915" s="1" t="s">
        <v>197</v>
      </c>
      <c r="B1915" s="2" t="s">
        <v>215</v>
      </c>
      <c r="C1915" s="19">
        <v>43</v>
      </c>
      <c r="D1915" s="3" t="s">
        <v>460</v>
      </c>
      <c r="E1915" s="2" t="s">
        <v>46</v>
      </c>
      <c r="F1915" s="55">
        <v>133009</v>
      </c>
      <c r="G1915" s="15">
        <v>2012</v>
      </c>
      <c r="H1915" s="45">
        <v>13.11</v>
      </c>
      <c r="I1915" s="45">
        <v>7.2</v>
      </c>
      <c r="J1915" s="45">
        <v>9640</v>
      </c>
      <c r="K1915" s="45">
        <v>917</v>
      </c>
      <c r="L1915" s="45">
        <v>200</v>
      </c>
      <c r="M1915" s="27">
        <v>57.472012426685268</v>
      </c>
      <c r="N1915" s="27">
        <v>11544.2</v>
      </c>
      <c r="O1915" s="27">
        <v>7827.84</v>
      </c>
      <c r="P1915" s="51">
        <f t="shared" si="29"/>
        <v>186768.73120000138</v>
      </c>
      <c r="Q1915" s="51">
        <f>ABS(Table_7[[#This Row],[列1]]-Table_7[[#This Row],[Listing Price (USD)]])/Table_7[[#This Row],[Listing Price (USD)]]</f>
        <v>0.40418115465871768</v>
      </c>
      <c r="R1915" s="51">
        <f>(Table_7[[#This Row],[列2]]+Q2882)/2</f>
        <v>0.20209057732935884</v>
      </c>
      <c r="S1915" s="71"/>
    </row>
    <row r="1916" spans="1:19" hidden="1" x14ac:dyDescent="0.45">
      <c r="A1916" s="1" t="s">
        <v>197</v>
      </c>
      <c r="B1916" s="2" t="s">
        <v>215</v>
      </c>
      <c r="C1916" s="19">
        <v>43</v>
      </c>
      <c r="D1916" s="3" t="s">
        <v>460</v>
      </c>
      <c r="E1916" s="2" t="s">
        <v>46</v>
      </c>
      <c r="F1916" s="55">
        <v>139671</v>
      </c>
      <c r="G1916" s="15">
        <v>2013</v>
      </c>
      <c r="H1916" s="45">
        <v>13.11</v>
      </c>
      <c r="I1916" s="45">
        <v>7.2</v>
      </c>
      <c r="J1916" s="45">
        <v>9640</v>
      </c>
      <c r="K1916" s="45">
        <v>917</v>
      </c>
      <c r="L1916" s="45">
        <v>200</v>
      </c>
      <c r="M1916" s="27">
        <v>57.472012426685268</v>
      </c>
      <c r="N1916" s="27">
        <v>11544.2</v>
      </c>
      <c r="O1916" s="27">
        <v>7827.84</v>
      </c>
      <c r="P1916" s="51">
        <f t="shared" si="29"/>
        <v>199716.43419999926</v>
      </c>
      <c r="Q1916" s="51">
        <f>ABS(Table_7[[#This Row],[列1]]-Table_7[[#This Row],[Listing Price (USD)]])/Table_7[[#This Row],[Listing Price (USD)]]</f>
        <v>0.42990623823126678</v>
      </c>
      <c r="R1916" s="51">
        <f>(Table_7[[#This Row],[列2]]+Q2883)/2</f>
        <v>0.21495311911563339</v>
      </c>
      <c r="S1916" s="71"/>
    </row>
    <row r="1917" spans="1:19" hidden="1" x14ac:dyDescent="0.45">
      <c r="A1917" s="1" t="s">
        <v>197</v>
      </c>
      <c r="B1917" s="2" t="s">
        <v>215</v>
      </c>
      <c r="C1917" s="19">
        <v>43</v>
      </c>
      <c r="D1917" s="3" t="s">
        <v>460</v>
      </c>
      <c r="E1917" s="2" t="s">
        <v>46</v>
      </c>
      <c r="F1917" s="55">
        <v>133617</v>
      </c>
      <c r="G1917" s="15">
        <v>2013</v>
      </c>
      <c r="H1917" s="45">
        <v>13.11</v>
      </c>
      <c r="I1917" s="45">
        <v>7.2</v>
      </c>
      <c r="J1917" s="45">
        <v>9640</v>
      </c>
      <c r="K1917" s="45">
        <v>917</v>
      </c>
      <c r="L1917" s="45">
        <v>200</v>
      </c>
      <c r="M1917" s="27">
        <v>57.472012426685268</v>
      </c>
      <c r="N1917" s="27">
        <v>11544.2</v>
      </c>
      <c r="O1917" s="27">
        <v>7827.84</v>
      </c>
      <c r="P1917" s="51">
        <f t="shared" si="29"/>
        <v>199716.43419999926</v>
      </c>
      <c r="Q1917" s="51">
        <f>ABS(Table_7[[#This Row],[列1]]-Table_7[[#This Row],[Listing Price (USD)]])/Table_7[[#This Row],[Listing Price (USD)]]</f>
        <v>0.49469329651166588</v>
      </c>
      <c r="R1917" s="51">
        <f>(Table_7[[#This Row],[列2]]+Q2884)/2</f>
        <v>0.24734664825583294</v>
      </c>
      <c r="S1917" s="71"/>
    </row>
    <row r="1918" spans="1:19" hidden="1" x14ac:dyDescent="0.45">
      <c r="A1918" s="1" t="s">
        <v>197</v>
      </c>
      <c r="B1918" s="2" t="s">
        <v>215</v>
      </c>
      <c r="C1918" s="19">
        <v>43</v>
      </c>
      <c r="D1918" s="3" t="s">
        <v>460</v>
      </c>
      <c r="E1918" s="2" t="s">
        <v>3</v>
      </c>
      <c r="F1918" s="55">
        <v>205041</v>
      </c>
      <c r="G1918" s="15">
        <v>2014</v>
      </c>
      <c r="H1918" s="45">
        <v>13.11</v>
      </c>
      <c r="I1918" s="45">
        <v>7.2</v>
      </c>
      <c r="J1918" s="45">
        <v>9640</v>
      </c>
      <c r="K1918" s="45">
        <v>917</v>
      </c>
      <c r="L1918" s="45">
        <v>200</v>
      </c>
      <c r="M1918" s="27">
        <v>2639.0087016482562</v>
      </c>
      <c r="N1918" s="27">
        <v>30468.7</v>
      </c>
      <c r="O1918" s="27">
        <v>62827.83</v>
      </c>
      <c r="P1918" s="51">
        <f t="shared" si="29"/>
        <v>247788.00920000224</v>
      </c>
      <c r="Q1918" s="51">
        <f>ABS(Table_7[[#This Row],[列1]]-Table_7[[#This Row],[Listing Price (USD)]])/Table_7[[#This Row],[Listing Price (USD)]]</f>
        <v>0.2084803000375644</v>
      </c>
      <c r="R1918" s="51">
        <f>(Table_7[[#This Row],[列2]]+Q2885)/2</f>
        <v>0.1042401500187822</v>
      </c>
      <c r="S1918" s="71"/>
    </row>
    <row r="1919" spans="1:19" hidden="1" x14ac:dyDescent="0.45">
      <c r="A1919" s="1" t="s">
        <v>197</v>
      </c>
      <c r="B1919" s="2" t="s">
        <v>215</v>
      </c>
      <c r="C1919" s="19">
        <v>43</v>
      </c>
      <c r="D1919" s="3" t="s">
        <v>460</v>
      </c>
      <c r="E1919" s="2" t="s">
        <v>3</v>
      </c>
      <c r="F1919" s="55">
        <v>217401</v>
      </c>
      <c r="G1919" s="15">
        <v>2015</v>
      </c>
      <c r="H1919" s="45">
        <v>13.11</v>
      </c>
      <c r="I1919" s="45">
        <v>7.2</v>
      </c>
      <c r="J1919" s="45">
        <v>9640</v>
      </c>
      <c r="K1919" s="45">
        <v>917</v>
      </c>
      <c r="L1919" s="45">
        <v>200</v>
      </c>
      <c r="M1919" s="27">
        <v>2639.0087016482562</v>
      </c>
      <c r="N1919" s="27">
        <v>30468.7</v>
      </c>
      <c r="O1919" s="27">
        <v>62827.83</v>
      </c>
      <c r="P1919" s="51">
        <f t="shared" si="29"/>
        <v>260735.71220000013</v>
      </c>
      <c r="Q1919" s="51">
        <f>ABS(Table_7[[#This Row],[列1]]-Table_7[[#This Row],[Listing Price (USD)]])/Table_7[[#This Row],[Listing Price (USD)]]</f>
        <v>0.19933078596694645</v>
      </c>
      <c r="R1919" s="51">
        <f>(Table_7[[#This Row],[列2]]+Q2886)/2</f>
        <v>9.9665392983473225E-2</v>
      </c>
      <c r="S1919" s="71"/>
    </row>
    <row r="1920" spans="1:19" hidden="1" x14ac:dyDescent="0.45">
      <c r="A1920" s="1" t="s">
        <v>197</v>
      </c>
      <c r="B1920" s="2" t="s">
        <v>215</v>
      </c>
      <c r="C1920" s="19">
        <v>43</v>
      </c>
      <c r="D1920" s="3" t="s">
        <v>460</v>
      </c>
      <c r="E1920" s="2" t="s">
        <v>31</v>
      </c>
      <c r="F1920" s="55">
        <v>168820</v>
      </c>
      <c r="G1920" s="15">
        <v>2012</v>
      </c>
      <c r="H1920" s="45">
        <v>13.11</v>
      </c>
      <c r="I1920" s="45">
        <v>7.2</v>
      </c>
      <c r="J1920" s="45">
        <v>9640</v>
      </c>
      <c r="K1920" s="45">
        <v>917</v>
      </c>
      <c r="L1920" s="45">
        <v>200</v>
      </c>
      <c r="M1920" s="27">
        <v>3889.6688952996215</v>
      </c>
      <c r="N1920" s="27">
        <v>33570.800000000003</v>
      </c>
      <c r="O1920" s="27">
        <v>34377.89</v>
      </c>
      <c r="P1920" s="51">
        <f t="shared" si="29"/>
        <v>227650.1008000031</v>
      </c>
      <c r="Q1920" s="51">
        <f>ABS(Table_7[[#This Row],[列1]]-Table_7[[#This Row],[Listing Price (USD)]])/Table_7[[#This Row],[Listing Price (USD)]]</f>
        <v>0.34847826560835859</v>
      </c>
      <c r="R1920" s="51">
        <f>(Table_7[[#This Row],[列2]]+Q2887)/2</f>
        <v>0.1742391328041793</v>
      </c>
      <c r="S1920" s="71"/>
    </row>
    <row r="1921" spans="1:19" hidden="1" x14ac:dyDescent="0.45">
      <c r="A1921" s="1" t="s">
        <v>197</v>
      </c>
      <c r="B1921" s="2" t="s">
        <v>215</v>
      </c>
      <c r="C1921" s="19">
        <v>43</v>
      </c>
      <c r="D1921" s="3" t="s">
        <v>460</v>
      </c>
      <c r="E1921" s="2" t="s">
        <v>31</v>
      </c>
      <c r="F1921" s="55">
        <v>162747</v>
      </c>
      <c r="G1921" s="15">
        <v>2013</v>
      </c>
      <c r="H1921" s="45">
        <v>13.11</v>
      </c>
      <c r="I1921" s="45">
        <v>7.2</v>
      </c>
      <c r="J1921" s="45">
        <v>9640</v>
      </c>
      <c r="K1921" s="45">
        <v>917</v>
      </c>
      <c r="L1921" s="45">
        <v>200</v>
      </c>
      <c r="M1921" s="27">
        <v>3889.6688952996215</v>
      </c>
      <c r="N1921" s="27">
        <v>33570.800000000003</v>
      </c>
      <c r="O1921" s="27">
        <v>34377.89</v>
      </c>
      <c r="P1921" s="51">
        <f t="shared" si="29"/>
        <v>240597.80380000098</v>
      </c>
      <c r="Q1921" s="51">
        <f>ABS(Table_7[[#This Row],[列1]]-Table_7[[#This Row],[Listing Price (USD)]])/Table_7[[#This Row],[Listing Price (USD)]]</f>
        <v>0.4783547702876304</v>
      </c>
      <c r="R1921" s="51">
        <f>(Table_7[[#This Row],[列2]]+Q2888)/2</f>
        <v>0.2391773851438152</v>
      </c>
      <c r="S1921" s="71"/>
    </row>
    <row r="1922" spans="1:19" hidden="1" x14ac:dyDescent="0.45">
      <c r="A1922" s="1" t="s">
        <v>197</v>
      </c>
      <c r="B1922" s="2" t="s">
        <v>215</v>
      </c>
      <c r="C1922" s="19">
        <v>43</v>
      </c>
      <c r="D1922" s="3" t="s">
        <v>460</v>
      </c>
      <c r="E1922" s="2" t="s">
        <v>25</v>
      </c>
      <c r="F1922" s="55">
        <v>176131</v>
      </c>
      <c r="G1922" s="15">
        <v>2012</v>
      </c>
      <c r="H1922" s="45">
        <v>13.11</v>
      </c>
      <c r="I1922" s="45">
        <v>7.2</v>
      </c>
      <c r="J1922" s="45">
        <v>9640</v>
      </c>
      <c r="K1922" s="45">
        <v>917</v>
      </c>
      <c r="L1922" s="45">
        <v>200</v>
      </c>
      <c r="M1922" s="27">
        <v>188.92599593680674</v>
      </c>
      <c r="N1922" s="27">
        <v>16779.7</v>
      </c>
      <c r="O1922" s="27">
        <v>1073.48</v>
      </c>
      <c r="P1922" s="51">
        <f t="shared" ref="P1922:P1985" si="30">J1922*22.739+12947.703*G1922+1.856*N1922-26169390+64750.3</f>
        <v>196485.8192000009</v>
      </c>
      <c r="Q1922" s="51">
        <f>ABS(Table_7[[#This Row],[列1]]-Table_7[[#This Row],[Listing Price (USD)]])/Table_7[[#This Row],[Listing Price (USD)]]</f>
        <v>0.11556636367249888</v>
      </c>
      <c r="R1922" s="51">
        <f>(Table_7[[#This Row],[列2]]+Q2889)/2</f>
        <v>5.7783181836249441E-2</v>
      </c>
      <c r="S1922" s="71"/>
    </row>
    <row r="1923" spans="1:19" hidden="1" x14ac:dyDescent="0.45">
      <c r="A1923" s="1" t="s">
        <v>197</v>
      </c>
      <c r="B1923" s="2" t="s">
        <v>215</v>
      </c>
      <c r="C1923" s="19">
        <v>43</v>
      </c>
      <c r="D1923" s="3" t="s">
        <v>460</v>
      </c>
      <c r="E1923" s="2" t="s">
        <v>25</v>
      </c>
      <c r="F1923" s="55">
        <v>170034</v>
      </c>
      <c r="G1923" s="15">
        <v>2012</v>
      </c>
      <c r="H1923" s="45">
        <v>13.11</v>
      </c>
      <c r="I1923" s="45">
        <v>7.2</v>
      </c>
      <c r="J1923" s="45">
        <v>9640</v>
      </c>
      <c r="K1923" s="45">
        <v>917</v>
      </c>
      <c r="L1923" s="45">
        <v>200</v>
      </c>
      <c r="M1923" s="27">
        <v>188.92599593680674</v>
      </c>
      <c r="N1923" s="27">
        <v>16779.7</v>
      </c>
      <c r="O1923" s="27">
        <v>1073.48</v>
      </c>
      <c r="P1923" s="51">
        <f t="shared" si="30"/>
        <v>196485.8192000009</v>
      </c>
      <c r="Q1923" s="51">
        <f>ABS(Table_7[[#This Row],[列1]]-Table_7[[#This Row],[Listing Price (USD)]])/Table_7[[#This Row],[Listing Price (USD)]]</f>
        <v>0.15556782290601232</v>
      </c>
      <c r="R1923" s="51">
        <f>(Table_7[[#This Row],[列2]]+Q2890)/2</f>
        <v>7.7783911453006158E-2</v>
      </c>
      <c r="S1923" s="71"/>
    </row>
    <row r="1924" spans="1:19" hidden="1" x14ac:dyDescent="0.45">
      <c r="A1924" s="1" t="s">
        <v>197</v>
      </c>
      <c r="B1924" s="2" t="s">
        <v>215</v>
      </c>
      <c r="C1924" s="19">
        <v>43</v>
      </c>
      <c r="D1924" s="3" t="s">
        <v>460</v>
      </c>
      <c r="E1924" s="2" t="s">
        <v>25</v>
      </c>
      <c r="F1924" s="55">
        <v>121453</v>
      </c>
      <c r="G1924" s="15">
        <v>2012</v>
      </c>
      <c r="H1924" s="45">
        <v>13.11</v>
      </c>
      <c r="I1924" s="45">
        <v>7.2</v>
      </c>
      <c r="J1924" s="45">
        <v>9640</v>
      </c>
      <c r="K1924" s="45">
        <v>917</v>
      </c>
      <c r="L1924" s="45">
        <v>200</v>
      </c>
      <c r="M1924" s="27">
        <v>188.92599593680674</v>
      </c>
      <c r="N1924" s="27">
        <v>16779.7</v>
      </c>
      <c r="O1924" s="27">
        <v>1073.48</v>
      </c>
      <c r="P1924" s="51">
        <f t="shared" si="30"/>
        <v>196485.8192000009</v>
      </c>
      <c r="Q1924" s="51">
        <f>ABS(Table_7[[#This Row],[列1]]-Table_7[[#This Row],[Listing Price (USD)]])/Table_7[[#This Row],[Listing Price (USD)]]</f>
        <v>0.61779304916305811</v>
      </c>
      <c r="R1924" s="51">
        <f>(Table_7[[#This Row],[列2]]+Q2891)/2</f>
        <v>0.30889652458152905</v>
      </c>
      <c r="S1924" s="71"/>
    </row>
    <row r="1925" spans="1:19" hidden="1" x14ac:dyDescent="0.45">
      <c r="A1925" s="1" t="s">
        <v>197</v>
      </c>
      <c r="B1925" s="2" t="s">
        <v>215</v>
      </c>
      <c r="C1925" s="19">
        <v>43</v>
      </c>
      <c r="D1925" s="3" t="s">
        <v>460</v>
      </c>
      <c r="E1925" s="2" t="s">
        <v>25</v>
      </c>
      <c r="F1925" s="55">
        <v>172463</v>
      </c>
      <c r="G1925" s="15">
        <v>2013</v>
      </c>
      <c r="H1925" s="45">
        <v>13.11</v>
      </c>
      <c r="I1925" s="45">
        <v>7.2</v>
      </c>
      <c r="J1925" s="45">
        <v>9640</v>
      </c>
      <c r="K1925" s="45">
        <v>917</v>
      </c>
      <c r="L1925" s="45">
        <v>200</v>
      </c>
      <c r="M1925" s="27">
        <v>188.92599593680674</v>
      </c>
      <c r="N1925" s="27">
        <v>16779.7</v>
      </c>
      <c r="O1925" s="27">
        <v>1073.48</v>
      </c>
      <c r="P1925" s="51">
        <f t="shared" si="30"/>
        <v>209433.52219999878</v>
      </c>
      <c r="Q1925" s="51">
        <f>ABS(Table_7[[#This Row],[列1]]-Table_7[[#This Row],[Listing Price (USD)]])/Table_7[[#This Row],[Listing Price (USD)]]</f>
        <v>0.21436784817612348</v>
      </c>
      <c r="R1925" s="51">
        <f>(Table_7[[#This Row],[列2]]+Q2892)/2</f>
        <v>0.10718392408806174</v>
      </c>
      <c r="S1925" s="71"/>
    </row>
    <row r="1926" spans="1:19" hidden="1" x14ac:dyDescent="0.45">
      <c r="A1926" s="1" t="s">
        <v>197</v>
      </c>
      <c r="B1926" s="2" t="s">
        <v>215</v>
      </c>
      <c r="C1926" s="19">
        <v>43</v>
      </c>
      <c r="D1926" s="3" t="s">
        <v>460</v>
      </c>
      <c r="E1926" s="2" t="s">
        <v>25</v>
      </c>
      <c r="F1926" s="55">
        <v>230792</v>
      </c>
      <c r="G1926" s="15">
        <v>2014</v>
      </c>
      <c r="H1926" s="45">
        <v>13.11</v>
      </c>
      <c r="I1926" s="45">
        <v>7.2</v>
      </c>
      <c r="J1926" s="45">
        <v>9640</v>
      </c>
      <c r="K1926" s="45">
        <v>917</v>
      </c>
      <c r="L1926" s="45">
        <v>200</v>
      </c>
      <c r="M1926" s="27">
        <v>188.92599593680674</v>
      </c>
      <c r="N1926" s="27">
        <v>16779.7</v>
      </c>
      <c r="O1926" s="27">
        <v>1073.48</v>
      </c>
      <c r="P1926" s="51">
        <f t="shared" si="30"/>
        <v>222381.22520000039</v>
      </c>
      <c r="Q1926" s="51">
        <f>ABS(Table_7[[#This Row],[列1]]-Table_7[[#This Row],[Listing Price (USD)]])/Table_7[[#This Row],[Listing Price (USD)]]</f>
        <v>3.6443095081283607E-2</v>
      </c>
      <c r="R1926" s="51">
        <f>(Table_7[[#This Row],[列2]]+Q2893)/2</f>
        <v>1.8221547540641803E-2</v>
      </c>
      <c r="S1926" s="71"/>
    </row>
    <row r="1927" spans="1:19" hidden="1" x14ac:dyDescent="0.45">
      <c r="A1927" s="1" t="s">
        <v>197</v>
      </c>
      <c r="B1927" s="2" t="s">
        <v>215</v>
      </c>
      <c r="C1927" s="19">
        <v>43</v>
      </c>
      <c r="D1927" s="3" t="s">
        <v>460</v>
      </c>
      <c r="E1927" s="2" t="s">
        <v>25</v>
      </c>
      <c r="F1927" s="55">
        <v>145764</v>
      </c>
      <c r="G1927" s="15">
        <v>2014</v>
      </c>
      <c r="H1927" s="45">
        <v>13.11</v>
      </c>
      <c r="I1927" s="45">
        <v>7.2</v>
      </c>
      <c r="J1927" s="45">
        <v>9640</v>
      </c>
      <c r="K1927" s="45">
        <v>917</v>
      </c>
      <c r="L1927" s="45">
        <v>200</v>
      </c>
      <c r="M1927" s="27">
        <v>188.92599593680674</v>
      </c>
      <c r="N1927" s="27">
        <v>16779.7</v>
      </c>
      <c r="O1927" s="27">
        <v>1073.48</v>
      </c>
      <c r="P1927" s="51">
        <f t="shared" si="30"/>
        <v>222381.22520000039</v>
      </c>
      <c r="Q1927" s="51">
        <f>ABS(Table_7[[#This Row],[列1]]-Table_7[[#This Row],[Listing Price (USD)]])/Table_7[[#This Row],[Listing Price (USD)]]</f>
        <v>0.52562515573118462</v>
      </c>
      <c r="R1927" s="51">
        <f>(Table_7[[#This Row],[列2]]+Q2894)/2</f>
        <v>0.26281257786559231</v>
      </c>
      <c r="S1927" s="71"/>
    </row>
    <row r="1928" spans="1:19" hidden="1" x14ac:dyDescent="0.45">
      <c r="A1928" s="1" t="s">
        <v>197</v>
      </c>
      <c r="B1928" s="2" t="s">
        <v>215</v>
      </c>
      <c r="C1928" s="19">
        <v>43</v>
      </c>
      <c r="D1928" s="3" t="s">
        <v>460</v>
      </c>
      <c r="E1928" s="2" t="s">
        <v>35</v>
      </c>
      <c r="F1928" s="55">
        <v>145764</v>
      </c>
      <c r="G1928" s="15">
        <v>2012</v>
      </c>
      <c r="H1928" s="45">
        <v>13.11</v>
      </c>
      <c r="I1928" s="45">
        <v>7.2</v>
      </c>
      <c r="J1928" s="45">
        <v>9640</v>
      </c>
      <c r="K1928" s="45">
        <v>917</v>
      </c>
      <c r="L1928" s="45">
        <v>200</v>
      </c>
      <c r="M1928" s="27">
        <v>1896.75530151814</v>
      </c>
      <c r="N1928" s="27">
        <v>24592.6</v>
      </c>
      <c r="O1928" s="27">
        <v>42421.33</v>
      </c>
      <c r="P1928" s="51">
        <f t="shared" si="30"/>
        <v>210986.56160000263</v>
      </c>
      <c r="Q1928" s="51">
        <f>ABS(Table_7[[#This Row],[列1]]-Table_7[[#This Row],[Listing Price (USD)]])/Table_7[[#This Row],[Listing Price (USD)]]</f>
        <v>0.44745315441400235</v>
      </c>
      <c r="R1928" s="51">
        <f>(Table_7[[#This Row],[列2]]+Q2895)/2</f>
        <v>0.22372657720700118</v>
      </c>
      <c r="S1928" s="71"/>
    </row>
    <row r="1929" spans="1:19" hidden="1" x14ac:dyDescent="0.45">
      <c r="A1929" s="1" t="s">
        <v>197</v>
      </c>
      <c r="B1929" s="2" t="s">
        <v>215</v>
      </c>
      <c r="C1929" s="19">
        <v>43</v>
      </c>
      <c r="D1929" s="3" t="s">
        <v>460</v>
      </c>
      <c r="E1929" s="2" t="s">
        <v>35</v>
      </c>
      <c r="F1929" s="55">
        <v>206470</v>
      </c>
      <c r="G1929" s="15">
        <v>2013</v>
      </c>
      <c r="H1929" s="45">
        <v>13.11</v>
      </c>
      <c r="I1929" s="45">
        <v>7.2</v>
      </c>
      <c r="J1929" s="45">
        <v>9640</v>
      </c>
      <c r="K1929" s="45">
        <v>917</v>
      </c>
      <c r="L1929" s="45">
        <v>200</v>
      </c>
      <c r="M1929" s="27">
        <v>1896.75530151814</v>
      </c>
      <c r="N1929" s="27">
        <v>24592.6</v>
      </c>
      <c r="O1929" s="27">
        <v>42421.33</v>
      </c>
      <c r="P1929" s="51">
        <f t="shared" si="30"/>
        <v>223934.26460000052</v>
      </c>
      <c r="Q1929" s="51">
        <f>ABS(Table_7[[#This Row],[列1]]-Table_7[[#This Row],[Listing Price (USD)]])/Table_7[[#This Row],[Listing Price (USD)]]</f>
        <v>8.4584998304840994E-2</v>
      </c>
      <c r="R1929" s="51">
        <f>(Table_7[[#This Row],[列2]]+Q2896)/2</f>
        <v>4.2292499152420497E-2</v>
      </c>
      <c r="S1929" s="71"/>
    </row>
    <row r="1930" spans="1:19" hidden="1" x14ac:dyDescent="0.45">
      <c r="A1930" s="1" t="s">
        <v>197</v>
      </c>
      <c r="B1930" s="2" t="s">
        <v>215</v>
      </c>
      <c r="C1930" s="19">
        <v>43</v>
      </c>
      <c r="D1930" s="3" t="s">
        <v>460</v>
      </c>
      <c r="E1930" s="2" t="s">
        <v>15</v>
      </c>
      <c r="F1930" s="55">
        <v>146958</v>
      </c>
      <c r="G1930" s="15">
        <v>2011</v>
      </c>
      <c r="H1930" s="45">
        <v>13.11</v>
      </c>
      <c r="I1930" s="45">
        <v>7.2</v>
      </c>
      <c r="J1930" s="45">
        <v>9640</v>
      </c>
      <c r="K1930" s="45">
        <v>917</v>
      </c>
      <c r="L1930" s="45">
        <v>200</v>
      </c>
      <c r="M1930" s="27">
        <v>1276.9626856482525</v>
      </c>
      <c r="N1930" s="27">
        <v>21333.9</v>
      </c>
      <c r="O1930" s="27">
        <v>4753.54</v>
      </c>
      <c r="P1930" s="51">
        <f t="shared" si="30"/>
        <v>191990.71140000148</v>
      </c>
      <c r="Q1930" s="51">
        <f>ABS(Table_7[[#This Row],[列1]]-Table_7[[#This Row],[Listing Price (USD)]])/Table_7[[#This Row],[Listing Price (USD)]]</f>
        <v>0.30643252766097445</v>
      </c>
      <c r="R1930" s="51">
        <f>(Table_7[[#This Row],[列2]]+Q2897)/2</f>
        <v>0.15321626383048723</v>
      </c>
      <c r="S1930" s="71"/>
    </row>
    <row r="1931" spans="1:19" hidden="1" x14ac:dyDescent="0.45">
      <c r="A1931" s="1" t="s">
        <v>197</v>
      </c>
      <c r="B1931" s="2" t="s">
        <v>215</v>
      </c>
      <c r="C1931" s="19">
        <v>43</v>
      </c>
      <c r="D1931" s="3" t="s">
        <v>460</v>
      </c>
      <c r="E1931" s="2" t="s">
        <v>15</v>
      </c>
      <c r="F1931" s="55">
        <v>120239</v>
      </c>
      <c r="G1931" s="15">
        <v>2011</v>
      </c>
      <c r="H1931" s="45">
        <v>13.11</v>
      </c>
      <c r="I1931" s="45">
        <v>7.2</v>
      </c>
      <c r="J1931" s="45">
        <v>9640</v>
      </c>
      <c r="K1931" s="45">
        <v>917</v>
      </c>
      <c r="L1931" s="45">
        <v>200</v>
      </c>
      <c r="M1931" s="27">
        <v>1276.9626856482525</v>
      </c>
      <c r="N1931" s="27">
        <v>21333.9</v>
      </c>
      <c r="O1931" s="27">
        <v>4753.54</v>
      </c>
      <c r="P1931" s="51">
        <f t="shared" si="30"/>
        <v>191990.71140000148</v>
      </c>
      <c r="Q1931" s="51">
        <f>ABS(Table_7[[#This Row],[列1]]-Table_7[[#This Row],[Listing Price (USD)]])/Table_7[[#This Row],[Listing Price (USD)]]</f>
        <v>0.59674241635410707</v>
      </c>
      <c r="R1931" s="51">
        <f>(Table_7[[#This Row],[列2]]+Q2898)/2</f>
        <v>0.29837120817705354</v>
      </c>
      <c r="S1931" s="71"/>
    </row>
    <row r="1932" spans="1:19" hidden="1" x14ac:dyDescent="0.45">
      <c r="A1932" s="1" t="s">
        <v>197</v>
      </c>
      <c r="B1932" s="2" t="s">
        <v>215</v>
      </c>
      <c r="C1932" s="19">
        <v>43</v>
      </c>
      <c r="D1932" s="3" t="s">
        <v>460</v>
      </c>
      <c r="E1932" s="2" t="s">
        <v>15</v>
      </c>
      <c r="F1932" s="55">
        <v>236866</v>
      </c>
      <c r="G1932" s="15">
        <v>2012</v>
      </c>
      <c r="H1932" s="45">
        <v>13.11</v>
      </c>
      <c r="I1932" s="45">
        <v>7.2</v>
      </c>
      <c r="J1932" s="45">
        <v>9640</v>
      </c>
      <c r="K1932" s="45">
        <v>917</v>
      </c>
      <c r="L1932" s="45">
        <v>200</v>
      </c>
      <c r="M1932" s="27">
        <v>1276.9626856482525</v>
      </c>
      <c r="N1932" s="27">
        <v>21333.9</v>
      </c>
      <c r="O1932" s="27">
        <v>4753.54</v>
      </c>
      <c r="P1932" s="51">
        <f t="shared" si="30"/>
        <v>204938.41440000309</v>
      </c>
      <c r="Q1932" s="51">
        <f>ABS(Table_7[[#This Row],[列1]]-Table_7[[#This Row],[Listing Price (USD)]])/Table_7[[#This Row],[Listing Price (USD)]]</f>
        <v>0.13479176243106611</v>
      </c>
      <c r="R1932" s="51">
        <f>(Table_7[[#This Row],[列2]]+Q2899)/2</f>
        <v>6.7395881215533054E-2</v>
      </c>
      <c r="S1932" s="71"/>
    </row>
    <row r="1933" spans="1:19" hidden="1" x14ac:dyDescent="0.45">
      <c r="A1933" s="1" t="s">
        <v>197</v>
      </c>
      <c r="B1933" s="2" t="s">
        <v>215</v>
      </c>
      <c r="C1933" s="19">
        <v>43</v>
      </c>
      <c r="D1933" s="3" t="s">
        <v>460</v>
      </c>
      <c r="E1933" s="2" t="s">
        <v>15</v>
      </c>
      <c r="F1933" s="55">
        <v>200425</v>
      </c>
      <c r="G1933" s="15">
        <v>2013</v>
      </c>
      <c r="H1933" s="45">
        <v>13.11</v>
      </c>
      <c r="I1933" s="45">
        <v>7.2</v>
      </c>
      <c r="J1933" s="45">
        <v>9640</v>
      </c>
      <c r="K1933" s="45">
        <v>917</v>
      </c>
      <c r="L1933" s="45">
        <v>200</v>
      </c>
      <c r="M1933" s="27">
        <v>1276.9626856482525</v>
      </c>
      <c r="N1933" s="27">
        <v>21333.9</v>
      </c>
      <c r="O1933" s="27">
        <v>4753.54</v>
      </c>
      <c r="P1933" s="51">
        <f t="shared" si="30"/>
        <v>217886.11740000098</v>
      </c>
      <c r="Q1933" s="51">
        <f>ABS(Table_7[[#This Row],[列1]]-Table_7[[#This Row],[Listing Price (USD)]])/Table_7[[#This Row],[Listing Price (USD)]]</f>
        <v>8.7120456030939139E-2</v>
      </c>
      <c r="R1933" s="51">
        <f>(Table_7[[#This Row],[列2]]+Q2900)/2</f>
        <v>4.356022801546957E-2</v>
      </c>
      <c r="S1933" s="71"/>
    </row>
    <row r="1934" spans="1:19" hidden="1" x14ac:dyDescent="0.45">
      <c r="A1934" s="1" t="s">
        <v>197</v>
      </c>
      <c r="B1934" s="2" t="s">
        <v>215</v>
      </c>
      <c r="C1934" s="19">
        <v>43</v>
      </c>
      <c r="D1934" s="3" t="s">
        <v>460</v>
      </c>
      <c r="E1934" s="2" t="s">
        <v>15</v>
      </c>
      <c r="F1934" s="55">
        <v>182180</v>
      </c>
      <c r="G1934" s="15">
        <v>2013</v>
      </c>
      <c r="H1934" s="45">
        <v>13.11</v>
      </c>
      <c r="I1934" s="45">
        <v>7.2</v>
      </c>
      <c r="J1934" s="45">
        <v>9640</v>
      </c>
      <c r="K1934" s="45">
        <v>917</v>
      </c>
      <c r="L1934" s="45">
        <v>200</v>
      </c>
      <c r="M1934" s="27">
        <v>1276.9626856482525</v>
      </c>
      <c r="N1934" s="27">
        <v>21333.9</v>
      </c>
      <c r="O1934" s="27">
        <v>4753.54</v>
      </c>
      <c r="P1934" s="51">
        <f t="shared" si="30"/>
        <v>217886.11740000098</v>
      </c>
      <c r="Q1934" s="51">
        <f>ABS(Table_7[[#This Row],[列1]]-Table_7[[#This Row],[Listing Price (USD)]])/Table_7[[#This Row],[Listing Price (USD)]]</f>
        <v>0.19599361839939058</v>
      </c>
      <c r="R1934" s="51">
        <f>(Table_7[[#This Row],[列2]]+Q2901)/2</f>
        <v>9.7996809199695292E-2</v>
      </c>
      <c r="S1934" s="71"/>
    </row>
    <row r="1935" spans="1:19" hidden="1" x14ac:dyDescent="0.45">
      <c r="A1935" s="1" t="s">
        <v>197</v>
      </c>
      <c r="B1935" s="2" t="s">
        <v>215</v>
      </c>
      <c r="C1935" s="19">
        <v>43</v>
      </c>
      <c r="D1935" s="3" t="s">
        <v>460</v>
      </c>
      <c r="E1935" s="2" t="s">
        <v>15</v>
      </c>
      <c r="F1935" s="55">
        <v>133617</v>
      </c>
      <c r="G1935" s="15">
        <v>2013</v>
      </c>
      <c r="H1935" s="45">
        <v>13.11</v>
      </c>
      <c r="I1935" s="45">
        <v>7.2</v>
      </c>
      <c r="J1935" s="45">
        <v>9640</v>
      </c>
      <c r="K1935" s="45">
        <v>917</v>
      </c>
      <c r="L1935" s="45">
        <v>200</v>
      </c>
      <c r="M1935" s="27">
        <v>1276.9626856482525</v>
      </c>
      <c r="N1935" s="27">
        <v>21333.9</v>
      </c>
      <c r="O1935" s="27">
        <v>4753.54</v>
      </c>
      <c r="P1935" s="51">
        <f t="shared" si="30"/>
        <v>217886.11740000098</v>
      </c>
      <c r="Q1935" s="51">
        <f>ABS(Table_7[[#This Row],[列1]]-Table_7[[#This Row],[Listing Price (USD)]])/Table_7[[#This Row],[Listing Price (USD)]]</f>
        <v>0.63067661599946845</v>
      </c>
      <c r="R1935" s="51">
        <f>(Table_7[[#This Row],[列2]]+Q2902)/2</f>
        <v>0.31533830799973422</v>
      </c>
      <c r="S1935" s="71"/>
    </row>
    <row r="1936" spans="1:19" hidden="1" x14ac:dyDescent="0.45">
      <c r="A1936" s="1" t="s">
        <v>197</v>
      </c>
      <c r="B1936" s="2" t="s">
        <v>215</v>
      </c>
      <c r="C1936" s="19">
        <v>43</v>
      </c>
      <c r="D1936" s="3" t="s">
        <v>460</v>
      </c>
      <c r="E1936" s="2" t="s">
        <v>15</v>
      </c>
      <c r="F1936" s="55">
        <v>157889</v>
      </c>
      <c r="G1936" s="15">
        <v>2014</v>
      </c>
      <c r="H1936" s="45">
        <v>13.11</v>
      </c>
      <c r="I1936" s="45">
        <v>7.2</v>
      </c>
      <c r="J1936" s="45">
        <v>9640</v>
      </c>
      <c r="K1936" s="45">
        <v>917</v>
      </c>
      <c r="L1936" s="45">
        <v>200</v>
      </c>
      <c r="M1936" s="27">
        <v>1276.9626856482525</v>
      </c>
      <c r="N1936" s="27">
        <v>21333.9</v>
      </c>
      <c r="O1936" s="27">
        <v>4753.54</v>
      </c>
      <c r="P1936" s="51">
        <f t="shared" si="30"/>
        <v>230833.82040000259</v>
      </c>
      <c r="Q1936" s="51">
        <f>ABS(Table_7[[#This Row],[列1]]-Table_7[[#This Row],[Listing Price (USD)]])/Table_7[[#This Row],[Listing Price (USD)]]</f>
        <v>0.46200064855691397</v>
      </c>
      <c r="R1936" s="51">
        <f>(Table_7[[#This Row],[列2]]+Q2903)/2</f>
        <v>0.23100032427845699</v>
      </c>
      <c r="S1936" s="71"/>
    </row>
    <row r="1937" spans="1:19" hidden="1" x14ac:dyDescent="0.45">
      <c r="A1937" s="1" t="s">
        <v>197</v>
      </c>
      <c r="B1937" s="3" t="s">
        <v>215</v>
      </c>
      <c r="C1937" s="19">
        <v>43</v>
      </c>
      <c r="D1937" s="3" t="s">
        <v>459</v>
      </c>
      <c r="E1937" s="2" t="s">
        <v>464</v>
      </c>
      <c r="F1937" s="55">
        <v>197777</v>
      </c>
      <c r="G1937" s="15">
        <v>2012</v>
      </c>
      <c r="H1937" s="45">
        <v>13.11</v>
      </c>
      <c r="I1937" s="45">
        <v>7.2</v>
      </c>
      <c r="J1937" s="45">
        <v>9640</v>
      </c>
      <c r="K1937" s="45">
        <v>917</v>
      </c>
      <c r="L1937" s="45">
        <v>200</v>
      </c>
      <c r="M1937" s="27">
        <v>3020.1734000000001</v>
      </c>
      <c r="N1937" s="27">
        <v>46802</v>
      </c>
      <c r="O1937" s="27">
        <v>122950</v>
      </c>
      <c r="P1937" s="51">
        <f t="shared" si="30"/>
        <v>252207.20799999981</v>
      </c>
      <c r="Q1937" s="51">
        <f>ABS(Table_7[[#This Row],[列1]]-Table_7[[#This Row],[Listing Price (USD)]])/Table_7[[#This Row],[Listing Price (USD)]]</f>
        <v>0.27520999914044508</v>
      </c>
      <c r="R1937" s="51">
        <f>(Table_7[[#This Row],[列2]]+Q2904)/2</f>
        <v>0.13760499957022254</v>
      </c>
      <c r="S1937" s="71"/>
    </row>
    <row r="1938" spans="1:19" hidden="1" x14ac:dyDescent="0.45">
      <c r="A1938" s="1" t="s">
        <v>197</v>
      </c>
      <c r="B1938" s="3" t="s">
        <v>215</v>
      </c>
      <c r="C1938" s="19">
        <v>43</v>
      </c>
      <c r="D1938" s="3" t="s">
        <v>459</v>
      </c>
      <c r="E1938" s="2" t="s">
        <v>506</v>
      </c>
      <c r="F1938" s="55">
        <v>275000</v>
      </c>
      <c r="G1938" s="15">
        <v>2014</v>
      </c>
      <c r="H1938" s="45">
        <v>13.11</v>
      </c>
      <c r="I1938" s="45">
        <v>7.2</v>
      </c>
      <c r="J1938" s="45">
        <v>9640</v>
      </c>
      <c r="K1938" s="45">
        <v>917</v>
      </c>
      <c r="L1938" s="45">
        <v>200</v>
      </c>
      <c r="M1938" s="27">
        <v>520.10530000000006</v>
      </c>
      <c r="N1938" s="27">
        <v>40922</v>
      </c>
      <c r="O1938" s="27">
        <v>17669.32</v>
      </c>
      <c r="P1938" s="51">
        <f t="shared" si="30"/>
        <v>267189.33400000184</v>
      </c>
      <c r="Q1938" s="51">
        <f>ABS(Table_7[[#This Row],[列1]]-Table_7[[#This Row],[Listing Price (USD)]])/Table_7[[#This Row],[Listing Price (USD)]]</f>
        <v>2.8402421818175143E-2</v>
      </c>
      <c r="R1938" s="51">
        <f>(Table_7[[#This Row],[列2]]+Q2905)/2</f>
        <v>1.4201210909087571E-2</v>
      </c>
      <c r="S1938" s="71"/>
    </row>
    <row r="1939" spans="1:19" hidden="1" x14ac:dyDescent="0.45">
      <c r="A1939" s="1" t="s">
        <v>197</v>
      </c>
      <c r="B1939" s="3" t="s">
        <v>215</v>
      </c>
      <c r="C1939" s="19">
        <v>43</v>
      </c>
      <c r="D1939" s="3" t="s">
        <v>459</v>
      </c>
      <c r="E1939" s="2" t="s">
        <v>485</v>
      </c>
      <c r="F1939" s="56">
        <v>129500</v>
      </c>
      <c r="G1939" s="43">
        <v>2012</v>
      </c>
      <c r="H1939" s="45">
        <v>13.11</v>
      </c>
      <c r="I1939" s="45">
        <v>7.2</v>
      </c>
      <c r="J1939" s="45">
        <v>9640</v>
      </c>
      <c r="K1939" s="45">
        <v>917</v>
      </c>
      <c r="L1939" s="45">
        <v>200</v>
      </c>
      <c r="M1939" s="27">
        <v>60.770600000000002</v>
      </c>
      <c r="N1939" s="27">
        <v>41548</v>
      </c>
      <c r="O1939" s="27">
        <v>2875.28</v>
      </c>
      <c r="P1939" s="51">
        <f t="shared" si="30"/>
        <v>242455.78400000109</v>
      </c>
      <c r="Q1939" s="51">
        <f>ABS(Table_7[[#This Row],[列1]]-Table_7[[#This Row],[Listing Price (USD)]])/Table_7[[#This Row],[Listing Price (USD)]]</f>
        <v>0.87224543629344475</v>
      </c>
      <c r="R1939" s="51">
        <f>(Table_7[[#This Row],[列2]]+Q2906)/2</f>
        <v>0.43612271814672238</v>
      </c>
      <c r="S1939" s="71"/>
    </row>
    <row r="1940" spans="1:19" hidden="1" x14ac:dyDescent="0.45">
      <c r="A1940" s="1" t="s">
        <v>197</v>
      </c>
      <c r="B1940" s="3" t="s">
        <v>215</v>
      </c>
      <c r="C1940" s="19">
        <v>43</v>
      </c>
      <c r="D1940" s="3" t="s">
        <v>459</v>
      </c>
      <c r="E1940" s="2" t="s">
        <v>516</v>
      </c>
      <c r="F1940" s="55">
        <v>279900</v>
      </c>
      <c r="G1940" s="15">
        <v>2014</v>
      </c>
      <c r="H1940" s="45">
        <v>13.11</v>
      </c>
      <c r="I1940" s="45">
        <v>7.2</v>
      </c>
      <c r="J1940" s="45">
        <v>9640</v>
      </c>
      <c r="K1940" s="45">
        <v>917</v>
      </c>
      <c r="L1940" s="45">
        <v>200</v>
      </c>
      <c r="M1940" s="27">
        <v>340.59109999999998</v>
      </c>
      <c r="N1940" s="27">
        <v>40726</v>
      </c>
      <c r="O1940" s="27">
        <v>10470.06</v>
      </c>
      <c r="P1940" s="51">
        <f t="shared" si="30"/>
        <v>266825.5580000013</v>
      </c>
      <c r="Q1940" s="51">
        <f>ABS(Table_7[[#This Row],[列1]]-Table_7[[#This Row],[Listing Price (USD)]])/Table_7[[#This Row],[Listing Price (USD)]]</f>
        <v>4.6711118256515541E-2</v>
      </c>
      <c r="R1940" s="51">
        <f>(Table_7[[#This Row],[列2]]+Q2907)/2</f>
        <v>2.335555912825777E-2</v>
      </c>
      <c r="S1940" s="71"/>
    </row>
    <row r="1941" spans="1:19" hidden="1" x14ac:dyDescent="0.45">
      <c r="A1941" s="1" t="s">
        <v>197</v>
      </c>
      <c r="B1941" s="2" t="s">
        <v>218</v>
      </c>
      <c r="C1941" s="19">
        <v>44</v>
      </c>
      <c r="D1941" s="3" t="s">
        <v>460</v>
      </c>
      <c r="E1941" s="2" t="s">
        <v>46</v>
      </c>
      <c r="F1941" s="55">
        <v>297601</v>
      </c>
      <c r="G1941" s="15">
        <v>2014</v>
      </c>
      <c r="H1941" s="45">
        <v>13.11</v>
      </c>
      <c r="I1941" s="45">
        <v>7.2</v>
      </c>
      <c r="J1941" s="45">
        <v>9750</v>
      </c>
      <c r="K1941" s="45">
        <v>536</v>
      </c>
      <c r="L1941" s="45">
        <v>200</v>
      </c>
      <c r="M1941" s="27">
        <v>57.472012426685268</v>
      </c>
      <c r="N1941" s="27">
        <v>11544.2</v>
      </c>
      <c r="O1941" s="27">
        <v>7827.84</v>
      </c>
      <c r="P1941" s="51">
        <f t="shared" si="30"/>
        <v>215165.42719999998</v>
      </c>
      <c r="Q1941" s="51">
        <f>ABS(Table_7[[#This Row],[列1]]-Table_7[[#This Row],[Listing Price (USD)]])/Table_7[[#This Row],[Listing Price (USD)]]</f>
        <v>0.27700032190752055</v>
      </c>
      <c r="R1941" s="51">
        <f>(Table_7[[#This Row],[列2]]+Q2908)/2</f>
        <v>0.13850016095376028</v>
      </c>
      <c r="S1941" s="71"/>
    </row>
    <row r="1942" spans="1:19" hidden="1" x14ac:dyDescent="0.45">
      <c r="A1942" s="1" t="s">
        <v>197</v>
      </c>
      <c r="B1942" s="2" t="s">
        <v>218</v>
      </c>
      <c r="C1942" s="19">
        <v>44</v>
      </c>
      <c r="D1942" s="3" t="s">
        <v>460</v>
      </c>
      <c r="E1942" s="2" t="s">
        <v>15</v>
      </c>
      <c r="F1942" s="55">
        <v>261160</v>
      </c>
      <c r="G1942" s="15">
        <v>2016</v>
      </c>
      <c r="H1942" s="45">
        <v>13.11</v>
      </c>
      <c r="I1942" s="45">
        <v>7.2</v>
      </c>
      <c r="J1942" s="45">
        <v>9750</v>
      </c>
      <c r="K1942" s="45">
        <v>536</v>
      </c>
      <c r="L1942" s="45">
        <v>200</v>
      </c>
      <c r="M1942" s="27">
        <v>1276.9626856482525</v>
      </c>
      <c r="N1942" s="27">
        <v>21333.9</v>
      </c>
      <c r="O1942" s="27">
        <v>4753.54</v>
      </c>
      <c r="P1942" s="51">
        <f t="shared" si="30"/>
        <v>259230.51640000119</v>
      </c>
      <c r="Q1942" s="51">
        <f>ABS(Table_7[[#This Row],[列1]]-Table_7[[#This Row],[Listing Price (USD)]])/Table_7[[#This Row],[Listing Price (USD)]]</f>
        <v>7.3881283504319715E-3</v>
      </c>
      <c r="R1942" s="51">
        <f>(Table_7[[#This Row],[列2]]+Q2909)/2</f>
        <v>3.6940641752159858E-3</v>
      </c>
      <c r="S1942" s="71"/>
    </row>
    <row r="1943" spans="1:19" hidden="1" x14ac:dyDescent="0.45">
      <c r="A1943" s="1" t="s">
        <v>197</v>
      </c>
      <c r="B1943" s="2" t="s">
        <v>218</v>
      </c>
      <c r="C1943" s="19">
        <v>44</v>
      </c>
      <c r="D1943" s="3" t="s">
        <v>460</v>
      </c>
      <c r="E1943" s="2" t="s">
        <v>26</v>
      </c>
      <c r="F1943" s="55">
        <v>251808</v>
      </c>
      <c r="G1943" s="15">
        <v>2012</v>
      </c>
      <c r="H1943" s="45">
        <v>13.11</v>
      </c>
      <c r="I1943" s="45">
        <v>7.2</v>
      </c>
      <c r="J1943" s="45">
        <v>9750</v>
      </c>
      <c r="K1943" s="45">
        <v>536</v>
      </c>
      <c r="L1943" s="45">
        <v>200</v>
      </c>
      <c r="M1943" s="27">
        <v>2704.60916008815</v>
      </c>
      <c r="N1943" s="27">
        <v>33874.199999999997</v>
      </c>
      <c r="O1943" s="27">
        <v>12220.24236</v>
      </c>
      <c r="P1943" s="51">
        <f t="shared" si="30"/>
        <v>230714.50120000093</v>
      </c>
      <c r="Q1943" s="51">
        <f>ABS(Table_7[[#This Row],[列1]]-Table_7[[#This Row],[Listing Price (USD)]])/Table_7[[#This Row],[Listing Price (USD)]]</f>
        <v>8.3768183695510354E-2</v>
      </c>
      <c r="R1943" s="51">
        <f>(Table_7[[#This Row],[列2]]+Q2910)/2</f>
        <v>4.1884091847755177E-2</v>
      </c>
      <c r="S1943" s="71"/>
    </row>
    <row r="1944" spans="1:19" hidden="1" x14ac:dyDescent="0.45">
      <c r="A1944" s="1" t="s">
        <v>197</v>
      </c>
      <c r="B1944" s="2" t="s">
        <v>218</v>
      </c>
      <c r="C1944" s="19">
        <v>44</v>
      </c>
      <c r="D1944" s="3" t="s">
        <v>460</v>
      </c>
      <c r="E1944" s="2" t="s">
        <v>26</v>
      </c>
      <c r="F1944" s="55">
        <v>293043</v>
      </c>
      <c r="G1944" s="15">
        <v>2016</v>
      </c>
      <c r="H1944" s="45">
        <v>13.11</v>
      </c>
      <c r="I1944" s="45">
        <v>7.2</v>
      </c>
      <c r="J1944" s="45">
        <v>9750</v>
      </c>
      <c r="K1944" s="45">
        <v>536</v>
      </c>
      <c r="L1944" s="45">
        <v>200</v>
      </c>
      <c r="M1944" s="27">
        <v>2704.60916008815</v>
      </c>
      <c r="N1944" s="27">
        <v>33874.199999999997</v>
      </c>
      <c r="O1944" s="27">
        <v>12220.24236</v>
      </c>
      <c r="P1944" s="51">
        <f t="shared" si="30"/>
        <v>282505.31319999992</v>
      </c>
      <c r="Q1944" s="51">
        <f>ABS(Table_7[[#This Row],[列1]]-Table_7[[#This Row],[Listing Price (USD)]])/Table_7[[#This Row],[Listing Price (USD)]]</f>
        <v>3.5959524028897065E-2</v>
      </c>
      <c r="R1944" s="51">
        <f>(Table_7[[#This Row],[列2]]+Q2911)/2</f>
        <v>1.7979762014448532E-2</v>
      </c>
      <c r="S1944" s="71"/>
    </row>
    <row r="1945" spans="1:19" hidden="1" x14ac:dyDescent="0.45">
      <c r="A1945" s="1" t="s">
        <v>197</v>
      </c>
      <c r="B1945" s="3" t="s">
        <v>218</v>
      </c>
      <c r="C1945" s="19">
        <v>44</v>
      </c>
      <c r="D1945" s="3" t="s">
        <v>459</v>
      </c>
      <c r="E1945" s="2" t="s">
        <v>504</v>
      </c>
      <c r="F1945" s="55">
        <v>235000</v>
      </c>
      <c r="G1945" s="15">
        <v>2012</v>
      </c>
      <c r="H1945" s="45">
        <v>13.11</v>
      </c>
      <c r="I1945" s="45">
        <v>7.2</v>
      </c>
      <c r="J1945" s="45">
        <v>9750</v>
      </c>
      <c r="K1945" s="45">
        <v>536</v>
      </c>
      <c r="L1945" s="45">
        <v>200</v>
      </c>
      <c r="M1945" s="27">
        <v>232.52780000000001</v>
      </c>
      <c r="N1945" s="27">
        <v>37388</v>
      </c>
      <c r="O1945" s="27">
        <v>10619.72</v>
      </c>
      <c r="P1945" s="51">
        <f t="shared" si="30"/>
        <v>237236.1139999993</v>
      </c>
      <c r="Q1945" s="51">
        <f>ABS(Table_7[[#This Row],[列1]]-Table_7[[#This Row],[Listing Price (USD)]])/Table_7[[#This Row],[Listing Price (USD)]]</f>
        <v>9.5153787234012882E-3</v>
      </c>
      <c r="R1945" s="51">
        <f>(Table_7[[#This Row],[列2]]+Q2912)/2</f>
        <v>4.7576893617006441E-3</v>
      </c>
      <c r="S1945" s="71"/>
    </row>
    <row r="1946" spans="1:19" hidden="1" x14ac:dyDescent="0.45">
      <c r="A1946" s="1" t="s">
        <v>197</v>
      </c>
      <c r="B1946" s="3" t="s">
        <v>218</v>
      </c>
      <c r="C1946" s="19">
        <v>44</v>
      </c>
      <c r="D1946" s="3" t="s">
        <v>459</v>
      </c>
      <c r="E1946" s="2" t="s">
        <v>511</v>
      </c>
      <c r="F1946" s="56">
        <v>249000</v>
      </c>
      <c r="G1946" s="43">
        <v>2012</v>
      </c>
      <c r="H1946" s="45">
        <v>13.11</v>
      </c>
      <c r="I1946" s="45">
        <v>7.2</v>
      </c>
      <c r="J1946" s="45">
        <v>9750</v>
      </c>
      <c r="K1946" s="45">
        <v>536</v>
      </c>
      <c r="L1946" s="45">
        <v>200</v>
      </c>
      <c r="M1946" s="27">
        <v>6843.8258999999998</v>
      </c>
      <c r="N1946" s="27">
        <v>39666</v>
      </c>
      <c r="O1946" s="27">
        <v>23444.84</v>
      </c>
      <c r="P1946" s="51">
        <f t="shared" si="30"/>
        <v>241464.08200000151</v>
      </c>
      <c r="Q1946" s="51">
        <f>ABS(Table_7[[#This Row],[列1]]-Table_7[[#This Row],[Listing Price (USD)]])/Table_7[[#This Row],[Listing Price (USD)]]</f>
        <v>3.0264730923688723E-2</v>
      </c>
      <c r="R1946" s="51">
        <f>(Table_7[[#This Row],[列2]]+Q2913)/2</f>
        <v>1.5132365461844361E-2</v>
      </c>
      <c r="S1946" s="71"/>
    </row>
    <row r="1947" spans="1:19" hidden="1" x14ac:dyDescent="0.45">
      <c r="A1947" s="1" t="s">
        <v>197</v>
      </c>
      <c r="B1947" s="3" t="s">
        <v>218</v>
      </c>
      <c r="C1947" s="19">
        <v>44</v>
      </c>
      <c r="D1947" s="3" t="s">
        <v>459</v>
      </c>
      <c r="E1947" s="2" t="s">
        <v>515</v>
      </c>
      <c r="F1947" s="55">
        <v>229000</v>
      </c>
      <c r="G1947" s="15">
        <v>2013</v>
      </c>
      <c r="H1947" s="45">
        <v>13.11</v>
      </c>
      <c r="I1947" s="45">
        <v>7.2</v>
      </c>
      <c r="J1947" s="45">
        <v>9750</v>
      </c>
      <c r="K1947" s="45">
        <v>536</v>
      </c>
      <c r="L1947" s="45">
        <v>200</v>
      </c>
      <c r="M1947" s="27">
        <v>556.99260000000004</v>
      </c>
      <c r="N1947" s="27">
        <v>42831</v>
      </c>
      <c r="O1947" s="27">
        <v>17471.759999999998</v>
      </c>
      <c r="P1947" s="51">
        <f t="shared" si="30"/>
        <v>260286.02499999775</v>
      </c>
      <c r="Q1947" s="51">
        <f>ABS(Table_7[[#This Row],[列1]]-Table_7[[#This Row],[Listing Price (USD)]])/Table_7[[#This Row],[Listing Price (USD)]]</f>
        <v>0.13662019650654042</v>
      </c>
      <c r="R1947" s="51">
        <f>(Table_7[[#This Row],[列2]]+Q2914)/2</f>
        <v>6.831009825327021E-2</v>
      </c>
      <c r="S1947" s="71"/>
    </row>
    <row r="1948" spans="1:19" hidden="1" x14ac:dyDescent="0.45">
      <c r="A1948" s="1" t="s">
        <v>197</v>
      </c>
      <c r="B1948" s="3" t="s">
        <v>218</v>
      </c>
      <c r="C1948" s="19">
        <v>44</v>
      </c>
      <c r="D1948" s="3" t="s">
        <v>459</v>
      </c>
      <c r="E1948" s="2" t="s">
        <v>516</v>
      </c>
      <c r="F1948" s="55">
        <v>269900</v>
      </c>
      <c r="G1948" s="15">
        <v>2014</v>
      </c>
      <c r="H1948" s="45">
        <v>13.11</v>
      </c>
      <c r="I1948" s="45">
        <v>7.2</v>
      </c>
      <c r="J1948" s="45">
        <v>9750</v>
      </c>
      <c r="K1948" s="45">
        <v>536</v>
      </c>
      <c r="L1948" s="45">
        <v>200</v>
      </c>
      <c r="M1948" s="27">
        <v>340.59109999999998</v>
      </c>
      <c r="N1948" s="27">
        <v>40726</v>
      </c>
      <c r="O1948" s="27">
        <v>10470.06</v>
      </c>
      <c r="P1948" s="51">
        <f t="shared" si="30"/>
        <v>269326.84800000041</v>
      </c>
      <c r="Q1948" s="51">
        <f>ABS(Table_7[[#This Row],[列1]]-Table_7[[#This Row],[Listing Price (USD)]])/Table_7[[#This Row],[Listing Price (USD)]]</f>
        <v>2.1235716932182084E-3</v>
      </c>
      <c r="R1948" s="51">
        <f>(Table_7[[#This Row],[列2]]+Q2915)/2</f>
        <v>1.0617858466091042E-3</v>
      </c>
      <c r="S1948" s="71"/>
    </row>
    <row r="1949" spans="1:19" hidden="1" x14ac:dyDescent="0.45">
      <c r="A1949" s="1" t="s">
        <v>197</v>
      </c>
      <c r="B1949" s="3" t="s">
        <v>219</v>
      </c>
      <c r="C1949" s="19">
        <v>42</v>
      </c>
      <c r="D1949" s="3" t="s">
        <v>461</v>
      </c>
      <c r="E1949" s="2" t="s">
        <v>346</v>
      </c>
      <c r="F1949" s="55">
        <v>319782</v>
      </c>
      <c r="G1949" s="15">
        <v>2019</v>
      </c>
      <c r="H1949" s="45">
        <v>14.1</v>
      </c>
      <c r="I1949" s="45">
        <v>5.2</v>
      </c>
      <c r="J1949" s="45">
        <v>8951</v>
      </c>
      <c r="K1949" s="45">
        <v>811</v>
      </c>
      <c r="L1949" s="45">
        <v>200</v>
      </c>
      <c r="M1949" s="27">
        <v>96.621481289487306</v>
      </c>
      <c r="N1949" s="27">
        <v>21310.9</v>
      </c>
      <c r="O1949" s="27">
        <v>514.61516577032478</v>
      </c>
      <c r="P1949" s="51">
        <f t="shared" si="30"/>
        <v>279862.47640000208</v>
      </c>
      <c r="Q1949" s="51">
        <f>ABS(Table_7[[#This Row],[列1]]-Table_7[[#This Row],[Listing Price (USD)]])/Table_7[[#This Row],[Listing Price (USD)]]</f>
        <v>0.12483355410873007</v>
      </c>
      <c r="R1949" s="51">
        <f>(Table_7[[#This Row],[列2]]+Q2916)/2</f>
        <v>6.2416777054365033E-2</v>
      </c>
      <c r="S1949" s="71"/>
    </row>
    <row r="1950" spans="1:19" hidden="1" x14ac:dyDescent="0.45">
      <c r="A1950" s="1" t="s">
        <v>197</v>
      </c>
      <c r="B1950" s="2" t="s">
        <v>219</v>
      </c>
      <c r="C1950" s="19">
        <v>44</v>
      </c>
      <c r="D1950" s="3" t="s">
        <v>460</v>
      </c>
      <c r="E1950" s="2" t="s">
        <v>46</v>
      </c>
      <c r="F1950" s="55">
        <v>255052</v>
      </c>
      <c r="G1950" s="15">
        <v>2019</v>
      </c>
      <c r="H1950" s="45">
        <v>14.1</v>
      </c>
      <c r="I1950" s="45">
        <v>5.2</v>
      </c>
      <c r="J1950" s="45">
        <v>8951</v>
      </c>
      <c r="K1950" s="45">
        <v>811</v>
      </c>
      <c r="L1950" s="45">
        <v>200</v>
      </c>
      <c r="M1950" s="27">
        <v>57.472012426685268</v>
      </c>
      <c r="N1950" s="27">
        <v>11544.2</v>
      </c>
      <c r="O1950" s="27">
        <v>7827.84</v>
      </c>
      <c r="P1950" s="51">
        <f t="shared" si="30"/>
        <v>261735.48120000138</v>
      </c>
      <c r="Q1950" s="51">
        <f>ABS(Table_7[[#This Row],[列1]]-Table_7[[#This Row],[Listing Price (USD)]])/Table_7[[#This Row],[Listing Price (USD)]]</f>
        <v>2.6204386556472316E-2</v>
      </c>
      <c r="R1950" s="51">
        <f>(Table_7[[#This Row],[列2]]+Q2917)/2</f>
        <v>1.3102193278236158E-2</v>
      </c>
      <c r="S1950" s="71"/>
    </row>
    <row r="1951" spans="1:19" hidden="1" x14ac:dyDescent="0.45">
      <c r="A1951" s="1" t="s">
        <v>197</v>
      </c>
      <c r="B1951" s="2" t="s">
        <v>219</v>
      </c>
      <c r="C1951" s="19">
        <v>42</v>
      </c>
      <c r="D1951" s="3" t="s">
        <v>460</v>
      </c>
      <c r="E1951" s="2" t="s">
        <v>3</v>
      </c>
      <c r="F1951" s="55">
        <v>326709</v>
      </c>
      <c r="G1951" s="15">
        <v>2019</v>
      </c>
      <c r="H1951" s="45">
        <v>14.1</v>
      </c>
      <c r="I1951" s="45">
        <v>5.2</v>
      </c>
      <c r="J1951" s="45">
        <v>8951</v>
      </c>
      <c r="K1951" s="45">
        <v>811</v>
      </c>
      <c r="L1951" s="45">
        <v>200</v>
      </c>
      <c r="M1951" s="27">
        <v>2639.0087016482562</v>
      </c>
      <c r="N1951" s="27">
        <v>30468.7</v>
      </c>
      <c r="O1951" s="27">
        <v>62827.83</v>
      </c>
      <c r="P1951" s="51">
        <f t="shared" si="30"/>
        <v>296859.35320000275</v>
      </c>
      <c r="Q1951" s="51">
        <f>ABS(Table_7[[#This Row],[列1]]-Table_7[[#This Row],[Listing Price (USD)]])/Table_7[[#This Row],[Listing Price (USD)]]</f>
        <v>9.1364629685736401E-2</v>
      </c>
      <c r="R1951" s="51">
        <f>(Table_7[[#This Row],[列2]]+Q2918)/2</f>
        <v>4.56823148428682E-2</v>
      </c>
      <c r="S1951" s="71"/>
    </row>
    <row r="1952" spans="1:19" hidden="1" x14ac:dyDescent="0.45">
      <c r="A1952" s="1" t="s">
        <v>197</v>
      </c>
      <c r="B1952" s="2" t="s">
        <v>219</v>
      </c>
      <c r="C1952" s="19">
        <v>42</v>
      </c>
      <c r="D1952" s="3" t="s">
        <v>460</v>
      </c>
      <c r="E1952" s="2" t="s">
        <v>25</v>
      </c>
      <c r="F1952" s="55">
        <v>393034</v>
      </c>
      <c r="G1952" s="15">
        <v>2018</v>
      </c>
      <c r="H1952" s="45">
        <v>14.1</v>
      </c>
      <c r="I1952" s="45">
        <v>5.2</v>
      </c>
      <c r="J1952" s="45">
        <v>8951</v>
      </c>
      <c r="K1952" s="45">
        <v>811</v>
      </c>
      <c r="L1952" s="45">
        <v>200</v>
      </c>
      <c r="M1952" s="27">
        <v>188.92599593680674</v>
      </c>
      <c r="N1952" s="27">
        <v>16779.7</v>
      </c>
      <c r="O1952" s="27">
        <v>1073.48</v>
      </c>
      <c r="P1952" s="51">
        <f t="shared" si="30"/>
        <v>258504.86619999929</v>
      </c>
      <c r="Q1952" s="51">
        <f>ABS(Table_7[[#This Row],[列1]]-Table_7[[#This Row],[Listing Price (USD)]])/Table_7[[#This Row],[Listing Price (USD)]]</f>
        <v>0.34228370522652163</v>
      </c>
      <c r="R1952" s="51">
        <f>(Table_7[[#This Row],[列2]]+Q2919)/2</f>
        <v>0.17114185261326081</v>
      </c>
      <c r="S1952" s="71"/>
    </row>
    <row r="1953" spans="1:19" hidden="1" x14ac:dyDescent="0.45">
      <c r="A1953" s="1" t="s">
        <v>197</v>
      </c>
      <c r="B1953" s="2" t="s">
        <v>219</v>
      </c>
      <c r="C1953" s="19">
        <v>42</v>
      </c>
      <c r="D1953" s="3" t="s">
        <v>460</v>
      </c>
      <c r="E1953" s="2" t="s">
        <v>25</v>
      </c>
      <c r="F1953" s="55">
        <v>261170</v>
      </c>
      <c r="G1953" s="15">
        <v>2018</v>
      </c>
      <c r="H1953" s="45">
        <v>14.1</v>
      </c>
      <c r="I1953" s="45">
        <v>5.2</v>
      </c>
      <c r="J1953" s="45">
        <v>8951</v>
      </c>
      <c r="K1953" s="45">
        <v>811</v>
      </c>
      <c r="L1953" s="45">
        <v>200</v>
      </c>
      <c r="M1953" s="27">
        <v>188.92599593680674</v>
      </c>
      <c r="N1953" s="27">
        <v>16779.7</v>
      </c>
      <c r="O1953" s="27">
        <v>1073.48</v>
      </c>
      <c r="P1953" s="51">
        <f t="shared" si="30"/>
        <v>258504.86619999929</v>
      </c>
      <c r="Q1953" s="51">
        <f>ABS(Table_7[[#This Row],[列1]]-Table_7[[#This Row],[Listing Price (USD)]])/Table_7[[#This Row],[Listing Price (USD)]]</f>
        <v>1.0204593942645437E-2</v>
      </c>
      <c r="R1953" s="51">
        <f>(Table_7[[#This Row],[列2]]+Q2920)/2</f>
        <v>5.1022969713227185E-3</v>
      </c>
      <c r="S1953" s="71"/>
    </row>
    <row r="1954" spans="1:19" hidden="1" x14ac:dyDescent="0.45">
      <c r="A1954" s="1" t="s">
        <v>197</v>
      </c>
      <c r="B1954" s="2" t="s">
        <v>219</v>
      </c>
      <c r="C1954" s="19">
        <v>42</v>
      </c>
      <c r="D1954" s="3" t="s">
        <v>460</v>
      </c>
      <c r="E1954" s="2" t="s">
        <v>35</v>
      </c>
      <c r="F1954" s="55">
        <v>297560</v>
      </c>
      <c r="G1954" s="15">
        <v>2018</v>
      </c>
      <c r="H1954" s="45">
        <v>14.1</v>
      </c>
      <c r="I1954" s="45">
        <v>5.2</v>
      </c>
      <c r="J1954" s="45">
        <v>8951</v>
      </c>
      <c r="K1954" s="45">
        <v>811</v>
      </c>
      <c r="L1954" s="45">
        <v>200</v>
      </c>
      <c r="M1954" s="27">
        <v>1896.75530151814</v>
      </c>
      <c r="N1954" s="27">
        <v>24592.6</v>
      </c>
      <c r="O1954" s="27">
        <v>42421.33</v>
      </c>
      <c r="P1954" s="51">
        <f t="shared" si="30"/>
        <v>273005.60860000103</v>
      </c>
      <c r="Q1954" s="51">
        <f>ABS(Table_7[[#This Row],[列1]]-Table_7[[#This Row],[Listing Price (USD)]])/Table_7[[#This Row],[Listing Price (USD)]]</f>
        <v>8.2519126898773276E-2</v>
      </c>
      <c r="R1954" s="51">
        <f>(Table_7[[#This Row],[列2]]+Q2921)/2</f>
        <v>4.1259563449386638E-2</v>
      </c>
      <c r="S1954" s="71"/>
    </row>
    <row r="1955" spans="1:19" hidden="1" x14ac:dyDescent="0.45">
      <c r="A1955" s="1" t="s">
        <v>197</v>
      </c>
      <c r="B1955" s="2" t="s">
        <v>219</v>
      </c>
      <c r="C1955" s="19">
        <v>42</v>
      </c>
      <c r="D1955" s="3" t="s">
        <v>460</v>
      </c>
      <c r="E1955" s="2" t="s">
        <v>35</v>
      </c>
      <c r="F1955" s="55">
        <v>291539</v>
      </c>
      <c r="G1955" s="15">
        <v>2018</v>
      </c>
      <c r="H1955" s="45">
        <v>14.1</v>
      </c>
      <c r="I1955" s="45">
        <v>5.2</v>
      </c>
      <c r="J1955" s="45">
        <v>8951</v>
      </c>
      <c r="K1955" s="45">
        <v>811</v>
      </c>
      <c r="L1955" s="45">
        <v>200</v>
      </c>
      <c r="M1955" s="27">
        <v>1896.75530151814</v>
      </c>
      <c r="N1955" s="27">
        <v>24592.6</v>
      </c>
      <c r="O1955" s="27">
        <v>42421.33</v>
      </c>
      <c r="P1955" s="51">
        <f t="shared" si="30"/>
        <v>273005.60860000103</v>
      </c>
      <c r="Q1955" s="51">
        <f>ABS(Table_7[[#This Row],[列1]]-Table_7[[#This Row],[Listing Price (USD)]])/Table_7[[#This Row],[Listing Price (USD)]]</f>
        <v>6.3570882111823712E-2</v>
      </c>
      <c r="R1955" s="51">
        <f>(Table_7[[#This Row],[列2]]+Q2922)/2</f>
        <v>3.1785441055911856E-2</v>
      </c>
      <c r="S1955" s="71"/>
    </row>
    <row r="1956" spans="1:19" hidden="1" x14ac:dyDescent="0.45">
      <c r="A1956" s="1" t="s">
        <v>197</v>
      </c>
      <c r="B1956" s="3" t="s">
        <v>219</v>
      </c>
      <c r="C1956" s="19">
        <v>42</v>
      </c>
      <c r="D1956" s="3" t="s">
        <v>459</v>
      </c>
      <c r="E1956" s="2" t="s">
        <v>319</v>
      </c>
      <c r="F1956" s="55">
        <v>425000</v>
      </c>
      <c r="G1956" s="15">
        <v>2019</v>
      </c>
      <c r="H1956" s="45">
        <v>14.1</v>
      </c>
      <c r="I1956" s="45">
        <v>5.2</v>
      </c>
      <c r="J1956" s="45">
        <v>8951</v>
      </c>
      <c r="K1956" s="45">
        <v>811</v>
      </c>
      <c r="L1956" s="45">
        <v>200</v>
      </c>
      <c r="M1956" s="27">
        <v>1116.7267999999999</v>
      </c>
      <c r="N1956" s="27">
        <v>44269</v>
      </c>
      <c r="O1956" s="27">
        <v>61343.7</v>
      </c>
      <c r="P1956" s="51">
        <f t="shared" si="30"/>
        <v>322472.71000000014</v>
      </c>
      <c r="Q1956" s="51">
        <f>ABS(Table_7[[#This Row],[列1]]-Table_7[[#This Row],[Listing Price (USD)]])/Table_7[[#This Row],[Listing Price (USD)]]</f>
        <v>0.24124068235294086</v>
      </c>
      <c r="R1956" s="51">
        <f>(Table_7[[#This Row],[列2]]+Q2923)/2</f>
        <v>0.12062034117647043</v>
      </c>
      <c r="S1956" s="71"/>
    </row>
    <row r="1957" spans="1:19" hidden="1" x14ac:dyDescent="0.45">
      <c r="A1957" s="1" t="s">
        <v>197</v>
      </c>
      <c r="B1957" s="2" t="s">
        <v>217</v>
      </c>
      <c r="C1957" s="19">
        <v>45</v>
      </c>
      <c r="D1957" s="3" t="s">
        <v>460</v>
      </c>
      <c r="E1957" s="2" t="s">
        <v>46</v>
      </c>
      <c r="F1957" s="55">
        <v>206498</v>
      </c>
      <c r="G1957" s="15">
        <v>2016</v>
      </c>
      <c r="H1957" s="45">
        <v>13.11</v>
      </c>
      <c r="I1957" s="45">
        <v>7.2</v>
      </c>
      <c r="J1957" s="45">
        <v>9640</v>
      </c>
      <c r="K1957" s="45">
        <v>980</v>
      </c>
      <c r="L1957" s="45">
        <v>200</v>
      </c>
      <c r="M1957" s="27">
        <v>57.472012426685268</v>
      </c>
      <c r="N1957" s="27">
        <v>11544.2</v>
      </c>
      <c r="O1957" s="27">
        <v>7827.84</v>
      </c>
      <c r="P1957" s="51">
        <f t="shared" si="30"/>
        <v>238559.54320000036</v>
      </c>
      <c r="Q1957" s="51">
        <f>ABS(Table_7[[#This Row],[列1]]-Table_7[[#This Row],[Listing Price (USD)]])/Table_7[[#This Row],[Listing Price (USD)]]</f>
        <v>0.15526321417156758</v>
      </c>
      <c r="R1957" s="51">
        <f>(Table_7[[#This Row],[列2]]+Q2924)/2</f>
        <v>7.7631607085783788E-2</v>
      </c>
      <c r="S1957" s="71"/>
    </row>
    <row r="1958" spans="1:19" hidden="1" x14ac:dyDescent="0.45">
      <c r="A1958" s="1" t="s">
        <v>197</v>
      </c>
      <c r="B1958" s="2" t="s">
        <v>217</v>
      </c>
      <c r="C1958" s="19">
        <v>45</v>
      </c>
      <c r="D1958" s="3" t="s">
        <v>460</v>
      </c>
      <c r="E1958" s="2" t="s">
        <v>46</v>
      </c>
      <c r="F1958" s="55">
        <v>205822</v>
      </c>
      <c r="G1958" s="15">
        <v>2017</v>
      </c>
      <c r="H1958" s="45">
        <v>13.11</v>
      </c>
      <c r="I1958" s="45">
        <v>7.2</v>
      </c>
      <c r="J1958" s="45">
        <v>9640</v>
      </c>
      <c r="K1958" s="45">
        <v>980</v>
      </c>
      <c r="L1958" s="45">
        <v>200</v>
      </c>
      <c r="M1958" s="27">
        <v>57.472012426685268</v>
      </c>
      <c r="N1958" s="27">
        <v>11544.2</v>
      </c>
      <c r="O1958" s="27">
        <v>7827.84</v>
      </c>
      <c r="P1958" s="51">
        <f t="shared" si="30"/>
        <v>251507.24619999825</v>
      </c>
      <c r="Q1958" s="51">
        <f>ABS(Table_7[[#This Row],[列1]]-Table_7[[#This Row],[Listing Price (USD)]])/Table_7[[#This Row],[Listing Price (USD)]]</f>
        <v>0.22196483466295269</v>
      </c>
      <c r="R1958" s="51">
        <f>(Table_7[[#This Row],[列2]]+Q2925)/2</f>
        <v>0.11098241733147635</v>
      </c>
      <c r="S1958" s="71"/>
    </row>
    <row r="1959" spans="1:19" hidden="1" x14ac:dyDescent="0.45">
      <c r="A1959" s="1" t="s">
        <v>197</v>
      </c>
      <c r="B1959" s="2" t="s">
        <v>217</v>
      </c>
      <c r="C1959" s="19">
        <v>45</v>
      </c>
      <c r="D1959" s="3" t="s">
        <v>460</v>
      </c>
      <c r="E1959" s="2" t="s">
        <v>46</v>
      </c>
      <c r="F1959" s="55">
        <v>205770</v>
      </c>
      <c r="G1959" s="15">
        <v>2017</v>
      </c>
      <c r="H1959" s="45">
        <v>13.11</v>
      </c>
      <c r="I1959" s="45">
        <v>7.2</v>
      </c>
      <c r="J1959" s="45">
        <v>9640</v>
      </c>
      <c r="K1959" s="45">
        <v>980</v>
      </c>
      <c r="L1959" s="45">
        <v>200</v>
      </c>
      <c r="M1959" s="27">
        <v>57.472012426685268</v>
      </c>
      <c r="N1959" s="27">
        <v>11544.2</v>
      </c>
      <c r="O1959" s="27">
        <v>7827.84</v>
      </c>
      <c r="P1959" s="51">
        <f t="shared" si="30"/>
        <v>251507.24619999825</v>
      </c>
      <c r="Q1959" s="51">
        <f>ABS(Table_7[[#This Row],[列1]]-Table_7[[#This Row],[Listing Price (USD)]])/Table_7[[#This Row],[Listing Price (USD)]]</f>
        <v>0.22227363658452762</v>
      </c>
      <c r="R1959" s="51">
        <f>(Table_7[[#This Row],[列2]]+Q2926)/2</f>
        <v>0.11113681829226381</v>
      </c>
      <c r="S1959" s="71"/>
    </row>
    <row r="1960" spans="1:19" hidden="1" x14ac:dyDescent="0.45">
      <c r="A1960" s="1" t="s">
        <v>197</v>
      </c>
      <c r="B1960" s="2" t="s">
        <v>217</v>
      </c>
      <c r="C1960" s="19">
        <v>45</v>
      </c>
      <c r="D1960" s="3" t="s">
        <v>460</v>
      </c>
      <c r="E1960" s="2" t="s">
        <v>46</v>
      </c>
      <c r="F1960" s="55">
        <v>189467</v>
      </c>
      <c r="G1960" s="15">
        <v>2018</v>
      </c>
      <c r="H1960" s="45">
        <v>13.11</v>
      </c>
      <c r="I1960" s="45">
        <v>7.2</v>
      </c>
      <c r="J1960" s="45">
        <v>9640</v>
      </c>
      <c r="K1960" s="45">
        <v>980</v>
      </c>
      <c r="L1960" s="45">
        <v>200</v>
      </c>
      <c r="M1960" s="27">
        <v>57.472012426685268</v>
      </c>
      <c r="N1960" s="27">
        <v>11544.2</v>
      </c>
      <c r="O1960" s="27">
        <v>7827.84</v>
      </c>
      <c r="P1960" s="51">
        <f t="shared" si="30"/>
        <v>264454.94919999986</v>
      </c>
      <c r="Q1960" s="51">
        <f>ABS(Table_7[[#This Row],[列1]]-Table_7[[#This Row],[Listing Price (USD)]])/Table_7[[#This Row],[Listing Price (USD)]]</f>
        <v>0.39578369425810223</v>
      </c>
      <c r="R1960" s="51">
        <f>(Table_7[[#This Row],[列2]]+Q2927)/2</f>
        <v>0.19789184712905111</v>
      </c>
      <c r="S1960" s="71"/>
    </row>
    <row r="1961" spans="1:19" hidden="1" x14ac:dyDescent="0.45">
      <c r="A1961" s="1" t="s">
        <v>197</v>
      </c>
      <c r="B1961" s="2" t="s">
        <v>217</v>
      </c>
      <c r="C1961" s="19">
        <v>45</v>
      </c>
      <c r="D1961" s="3" t="s">
        <v>460</v>
      </c>
      <c r="E1961" s="2" t="s">
        <v>46</v>
      </c>
      <c r="F1961" s="55">
        <v>173822</v>
      </c>
      <c r="G1961" s="15">
        <v>2018</v>
      </c>
      <c r="H1961" s="45">
        <v>13.11</v>
      </c>
      <c r="I1961" s="45">
        <v>7.2</v>
      </c>
      <c r="J1961" s="45">
        <v>9640</v>
      </c>
      <c r="K1961" s="45">
        <v>980</v>
      </c>
      <c r="L1961" s="45">
        <v>200</v>
      </c>
      <c r="M1961" s="27">
        <v>57.472012426685268</v>
      </c>
      <c r="N1961" s="27">
        <v>11544.2</v>
      </c>
      <c r="O1961" s="27">
        <v>7827.84</v>
      </c>
      <c r="P1961" s="51">
        <f t="shared" si="30"/>
        <v>264454.94919999986</v>
      </c>
      <c r="Q1961" s="51">
        <f>ABS(Table_7[[#This Row],[列1]]-Table_7[[#This Row],[Listing Price (USD)]])/Table_7[[#This Row],[Listing Price (USD)]]</f>
        <v>0.52141241730045595</v>
      </c>
      <c r="R1961" s="51">
        <f>(Table_7[[#This Row],[列2]]+Q2928)/2</f>
        <v>0.26070620865022798</v>
      </c>
      <c r="S1961" s="71"/>
    </row>
    <row r="1962" spans="1:19" hidden="1" x14ac:dyDescent="0.45">
      <c r="A1962" s="1" t="s">
        <v>197</v>
      </c>
      <c r="B1962" s="2" t="s">
        <v>217</v>
      </c>
      <c r="C1962" s="19">
        <v>45</v>
      </c>
      <c r="D1962" s="3" t="s">
        <v>460</v>
      </c>
      <c r="E1962" s="2" t="s">
        <v>3</v>
      </c>
      <c r="F1962" s="55">
        <v>230792</v>
      </c>
      <c r="G1962" s="15">
        <v>2016</v>
      </c>
      <c r="H1962" s="45">
        <v>13.11</v>
      </c>
      <c r="I1962" s="45">
        <v>7.2</v>
      </c>
      <c r="J1962" s="45">
        <v>9640</v>
      </c>
      <c r="K1962" s="45">
        <v>980</v>
      </c>
      <c r="L1962" s="45">
        <v>200</v>
      </c>
      <c r="M1962" s="27">
        <v>2639.0087016482562</v>
      </c>
      <c r="N1962" s="27">
        <v>30468.7</v>
      </c>
      <c r="O1962" s="27">
        <v>62827.83</v>
      </c>
      <c r="P1962" s="51">
        <f t="shared" si="30"/>
        <v>273683.41520000173</v>
      </c>
      <c r="Q1962" s="51">
        <f>ABS(Table_7[[#This Row],[列1]]-Table_7[[#This Row],[Listing Price (USD)]])/Table_7[[#This Row],[Listing Price (USD)]]</f>
        <v>0.1858444625463696</v>
      </c>
      <c r="R1962" s="51">
        <f>(Table_7[[#This Row],[列2]]+Q2929)/2</f>
        <v>9.2922231273184802E-2</v>
      </c>
      <c r="S1962" s="71"/>
    </row>
    <row r="1963" spans="1:19" hidden="1" x14ac:dyDescent="0.45">
      <c r="A1963" s="1" t="s">
        <v>197</v>
      </c>
      <c r="B1963" s="2" t="s">
        <v>217</v>
      </c>
      <c r="C1963" s="19">
        <v>45</v>
      </c>
      <c r="D1963" s="3" t="s">
        <v>460</v>
      </c>
      <c r="E1963" s="2" t="s">
        <v>3</v>
      </c>
      <c r="F1963" s="55">
        <v>224785</v>
      </c>
      <c r="G1963" s="15">
        <v>2016</v>
      </c>
      <c r="H1963" s="45">
        <v>13.11</v>
      </c>
      <c r="I1963" s="45">
        <v>7.2</v>
      </c>
      <c r="J1963" s="45">
        <v>9640</v>
      </c>
      <c r="K1963" s="45">
        <v>980</v>
      </c>
      <c r="L1963" s="45">
        <v>200</v>
      </c>
      <c r="M1963" s="27">
        <v>2639.0087016482562</v>
      </c>
      <c r="N1963" s="27">
        <v>30468.7</v>
      </c>
      <c r="O1963" s="27">
        <v>62827.83</v>
      </c>
      <c r="P1963" s="51">
        <f t="shared" si="30"/>
        <v>273683.41520000173</v>
      </c>
      <c r="Q1963" s="51">
        <f>ABS(Table_7[[#This Row],[列1]]-Table_7[[#This Row],[Listing Price (USD)]])/Table_7[[#This Row],[Listing Price (USD)]]</f>
        <v>0.21753415574883436</v>
      </c>
      <c r="R1963" s="51">
        <f>(Table_7[[#This Row],[列2]]+Q2930)/2</f>
        <v>0.10876707787441718</v>
      </c>
      <c r="S1963" s="71"/>
    </row>
    <row r="1964" spans="1:19" hidden="1" x14ac:dyDescent="0.45">
      <c r="A1964" s="1" t="s">
        <v>197</v>
      </c>
      <c r="B1964" s="2" t="s">
        <v>217</v>
      </c>
      <c r="C1964" s="19">
        <v>45</v>
      </c>
      <c r="D1964" s="3" t="s">
        <v>460</v>
      </c>
      <c r="E1964" s="2" t="s">
        <v>26</v>
      </c>
      <c r="F1964" s="55">
        <v>261122</v>
      </c>
      <c r="G1964" s="15">
        <v>2016</v>
      </c>
      <c r="H1964" s="45">
        <v>13.11</v>
      </c>
      <c r="I1964" s="45">
        <v>7.2</v>
      </c>
      <c r="J1964" s="45">
        <v>9640</v>
      </c>
      <c r="K1964" s="45">
        <v>980</v>
      </c>
      <c r="L1964" s="45">
        <v>200</v>
      </c>
      <c r="M1964" s="27">
        <v>2704.60916008815</v>
      </c>
      <c r="N1964" s="27">
        <v>33874.199999999997</v>
      </c>
      <c r="O1964" s="27">
        <v>12220.24236</v>
      </c>
      <c r="P1964" s="51">
        <f t="shared" si="30"/>
        <v>280004.02320000081</v>
      </c>
      <c r="Q1964" s="51">
        <f>ABS(Table_7[[#This Row],[列1]]-Table_7[[#This Row],[Listing Price (USD)]])/Table_7[[#This Row],[Listing Price (USD)]]</f>
        <v>7.2311115876872917E-2</v>
      </c>
      <c r="R1964" s="51">
        <f>(Table_7[[#This Row],[列2]]+Q2931)/2</f>
        <v>3.6155557938436458E-2</v>
      </c>
      <c r="S1964" s="71"/>
    </row>
    <row r="1965" spans="1:19" hidden="1" x14ac:dyDescent="0.45">
      <c r="A1965" s="1" t="s">
        <v>197</v>
      </c>
      <c r="B1965" s="3" t="s">
        <v>217</v>
      </c>
      <c r="C1965" s="19">
        <v>45</v>
      </c>
      <c r="D1965" s="3" t="s">
        <v>459</v>
      </c>
      <c r="E1965" s="2" t="s">
        <v>319</v>
      </c>
      <c r="F1965" s="55">
        <v>199000</v>
      </c>
      <c r="G1965" s="15">
        <v>2017</v>
      </c>
      <c r="H1965" s="45">
        <v>13.11</v>
      </c>
      <c r="I1965" s="45">
        <v>7.2</v>
      </c>
      <c r="J1965" s="45">
        <v>9640</v>
      </c>
      <c r="K1965" s="45">
        <v>980</v>
      </c>
      <c r="L1965" s="45">
        <v>200</v>
      </c>
      <c r="M1965" s="27">
        <v>1116.7267999999999</v>
      </c>
      <c r="N1965" s="27">
        <v>44269</v>
      </c>
      <c r="O1965" s="27">
        <v>61343.7</v>
      </c>
      <c r="P1965" s="51">
        <f t="shared" si="30"/>
        <v>312244.47499999701</v>
      </c>
      <c r="Q1965" s="51">
        <f>ABS(Table_7[[#This Row],[列1]]-Table_7[[#This Row],[Listing Price (USD)]])/Table_7[[#This Row],[Listing Price (USD)]]</f>
        <v>0.56906771356782415</v>
      </c>
      <c r="R1965" s="51">
        <f>(Table_7[[#This Row],[列2]]+Q2932)/2</f>
        <v>0.28453385678391208</v>
      </c>
      <c r="S1965" s="71"/>
    </row>
    <row r="1966" spans="1:19" hidden="1" x14ac:dyDescent="0.45">
      <c r="A1966" s="1" t="s">
        <v>197</v>
      </c>
      <c r="B1966" s="3" t="s">
        <v>216</v>
      </c>
      <c r="C1966" s="19">
        <v>45</v>
      </c>
      <c r="D1966" s="3" t="s">
        <v>461</v>
      </c>
      <c r="E1966" s="2" t="s">
        <v>447</v>
      </c>
      <c r="F1966" s="55">
        <v>127300</v>
      </c>
      <c r="G1966" s="15">
        <v>2009</v>
      </c>
      <c r="H1966" s="45">
        <v>14.34</v>
      </c>
      <c r="I1966" s="45">
        <v>6.73</v>
      </c>
      <c r="J1966" s="45">
        <v>9930</v>
      </c>
      <c r="K1966" s="45">
        <v>1082</v>
      </c>
      <c r="L1966" s="45">
        <v>238</v>
      </c>
      <c r="M1966" s="27">
        <v>96.621481289487278</v>
      </c>
      <c r="N1966" s="27">
        <v>16666</v>
      </c>
      <c r="O1966" s="27">
        <v>521.5798800343282</v>
      </c>
      <c r="P1966" s="51">
        <f t="shared" si="30"/>
        <v>164025.99299999996</v>
      </c>
      <c r="Q1966" s="51">
        <f>ABS(Table_7[[#This Row],[列1]]-Table_7[[#This Row],[Listing Price (USD)]])/Table_7[[#This Row],[Listing Price (USD)]]</f>
        <v>0.28849955223880563</v>
      </c>
      <c r="R1966" s="51">
        <f>(Table_7[[#This Row],[列2]]+Q2933)/2</f>
        <v>0.14424977611940282</v>
      </c>
      <c r="S1966" s="71"/>
    </row>
    <row r="1967" spans="1:19" hidden="1" x14ac:dyDescent="0.45">
      <c r="A1967" s="1" t="s">
        <v>197</v>
      </c>
      <c r="B1967" s="2" t="s">
        <v>216</v>
      </c>
      <c r="C1967" s="19">
        <v>45</v>
      </c>
      <c r="D1967" s="3" t="s">
        <v>460</v>
      </c>
      <c r="E1967" s="2" t="s">
        <v>46</v>
      </c>
      <c r="F1967" s="55">
        <v>115425</v>
      </c>
      <c r="G1967" s="15">
        <v>2011</v>
      </c>
      <c r="H1967" s="45">
        <v>14.34</v>
      </c>
      <c r="I1967" s="45">
        <v>6.73</v>
      </c>
      <c r="J1967" s="45">
        <v>9930</v>
      </c>
      <c r="K1967" s="45">
        <v>1082</v>
      </c>
      <c r="L1967" s="45">
        <v>238</v>
      </c>
      <c r="M1967" s="27">
        <v>57.472012426685268</v>
      </c>
      <c r="N1967" s="27">
        <v>11544.2</v>
      </c>
      <c r="O1967" s="27">
        <v>7827.84</v>
      </c>
      <c r="P1967" s="51">
        <f t="shared" si="30"/>
        <v>180415.33819999843</v>
      </c>
      <c r="Q1967" s="51">
        <f>ABS(Table_7[[#This Row],[列1]]-Table_7[[#This Row],[Listing Price (USD)]])/Table_7[[#This Row],[Listing Price (USD)]]</f>
        <v>0.56305252934804784</v>
      </c>
      <c r="R1967" s="51">
        <f>(Table_7[[#This Row],[列2]]+Q2934)/2</f>
        <v>0.28152626467402392</v>
      </c>
      <c r="S1967" s="71"/>
    </row>
    <row r="1968" spans="1:19" hidden="1" x14ac:dyDescent="0.45">
      <c r="A1968" s="1" t="s">
        <v>197</v>
      </c>
      <c r="B1968" s="2" t="s">
        <v>216</v>
      </c>
      <c r="C1968" s="19">
        <v>45</v>
      </c>
      <c r="D1968" s="3" t="s">
        <v>460</v>
      </c>
      <c r="E1968" s="2" t="s">
        <v>25</v>
      </c>
      <c r="F1968" s="55">
        <v>143371</v>
      </c>
      <c r="G1968" s="15">
        <v>2009</v>
      </c>
      <c r="H1968" s="45">
        <v>14.34</v>
      </c>
      <c r="I1968" s="45">
        <v>6.73</v>
      </c>
      <c r="J1968" s="45">
        <v>9930</v>
      </c>
      <c r="K1968" s="45">
        <v>1082</v>
      </c>
      <c r="L1968" s="45">
        <v>238</v>
      </c>
      <c r="M1968" s="27">
        <v>188.92599593680674</v>
      </c>
      <c r="N1968" s="27">
        <v>16779.7</v>
      </c>
      <c r="O1968" s="27">
        <v>1073.48</v>
      </c>
      <c r="P1968" s="51">
        <f t="shared" si="30"/>
        <v>164237.02019999846</v>
      </c>
      <c r="Q1968" s="51">
        <f>ABS(Table_7[[#This Row],[列1]]-Table_7[[#This Row],[Listing Price (USD)]])/Table_7[[#This Row],[Listing Price (USD)]]</f>
        <v>0.14553863891580904</v>
      </c>
      <c r="R1968" s="51">
        <f>(Table_7[[#This Row],[列2]]+Q2935)/2</f>
        <v>7.2769319457904519E-2</v>
      </c>
      <c r="S1968" s="71"/>
    </row>
    <row r="1969" spans="1:19" hidden="1" x14ac:dyDescent="0.45">
      <c r="A1969" s="1" t="s">
        <v>197</v>
      </c>
      <c r="B1969" s="2" t="s">
        <v>216</v>
      </c>
      <c r="C1969" s="19">
        <v>45</v>
      </c>
      <c r="D1969" s="3" t="s">
        <v>460</v>
      </c>
      <c r="E1969" s="2" t="s">
        <v>25</v>
      </c>
      <c r="F1969" s="55">
        <v>120881</v>
      </c>
      <c r="G1969" s="15">
        <v>2009</v>
      </c>
      <c r="H1969" s="45">
        <v>14.34</v>
      </c>
      <c r="I1969" s="45">
        <v>6.73</v>
      </c>
      <c r="J1969" s="45">
        <v>9930</v>
      </c>
      <c r="K1969" s="45">
        <v>1082</v>
      </c>
      <c r="L1969" s="45">
        <v>238</v>
      </c>
      <c r="M1969" s="27">
        <v>188.92599593680674</v>
      </c>
      <c r="N1969" s="27">
        <v>16779.7</v>
      </c>
      <c r="O1969" s="27">
        <v>1073.48</v>
      </c>
      <c r="P1969" s="51">
        <f t="shared" si="30"/>
        <v>164237.02019999846</v>
      </c>
      <c r="Q1969" s="51">
        <f>ABS(Table_7[[#This Row],[列1]]-Table_7[[#This Row],[Listing Price (USD)]])/Table_7[[#This Row],[Listing Price (USD)]]</f>
        <v>0.35866695510459423</v>
      </c>
      <c r="R1969" s="51">
        <f>(Table_7[[#This Row],[列2]]+Q2936)/2</f>
        <v>0.17933347755229712</v>
      </c>
      <c r="S1969" s="71"/>
    </row>
    <row r="1970" spans="1:19" hidden="1" x14ac:dyDescent="0.45">
      <c r="A1970" s="1" t="s">
        <v>197</v>
      </c>
      <c r="B1970" s="2" t="s">
        <v>216</v>
      </c>
      <c r="C1970" s="19">
        <v>45</v>
      </c>
      <c r="D1970" s="3" t="s">
        <v>460</v>
      </c>
      <c r="E1970" s="2" t="s">
        <v>25</v>
      </c>
      <c r="F1970" s="55">
        <v>120850</v>
      </c>
      <c r="G1970" s="15">
        <v>2009</v>
      </c>
      <c r="H1970" s="45">
        <v>14.34</v>
      </c>
      <c r="I1970" s="45">
        <v>6.73</v>
      </c>
      <c r="J1970" s="45">
        <v>9930</v>
      </c>
      <c r="K1970" s="45">
        <v>1082</v>
      </c>
      <c r="L1970" s="45">
        <v>238</v>
      </c>
      <c r="M1970" s="27">
        <v>188.92599593680674</v>
      </c>
      <c r="N1970" s="27">
        <v>16779.7</v>
      </c>
      <c r="O1970" s="27">
        <v>1073.48</v>
      </c>
      <c r="P1970" s="51">
        <f t="shared" si="30"/>
        <v>164237.02019999846</v>
      </c>
      <c r="Q1970" s="51">
        <f>ABS(Table_7[[#This Row],[列1]]-Table_7[[#This Row],[Listing Price (USD)]])/Table_7[[#This Row],[Listing Price (USD)]]</f>
        <v>0.35901547538269307</v>
      </c>
      <c r="R1970" s="51">
        <f>(Table_7[[#This Row],[列2]]+Q2937)/2</f>
        <v>0.17950773769134654</v>
      </c>
      <c r="S1970" s="71"/>
    </row>
    <row r="1971" spans="1:19" hidden="1" x14ac:dyDescent="0.45">
      <c r="A1971" s="1" t="s">
        <v>197</v>
      </c>
      <c r="B1971" s="2" t="s">
        <v>216</v>
      </c>
      <c r="C1971" s="19">
        <v>45</v>
      </c>
      <c r="D1971" s="3" t="s">
        <v>460</v>
      </c>
      <c r="E1971" s="2" t="s">
        <v>25</v>
      </c>
      <c r="F1971" s="55">
        <v>115396</v>
      </c>
      <c r="G1971" s="15">
        <v>2009</v>
      </c>
      <c r="H1971" s="45">
        <v>14.34</v>
      </c>
      <c r="I1971" s="45">
        <v>6.73</v>
      </c>
      <c r="J1971" s="45">
        <v>9930</v>
      </c>
      <c r="K1971" s="45">
        <v>1082</v>
      </c>
      <c r="L1971" s="45">
        <v>238</v>
      </c>
      <c r="M1971" s="27">
        <v>188.92599593680674</v>
      </c>
      <c r="N1971" s="27">
        <v>16779.7</v>
      </c>
      <c r="O1971" s="27">
        <v>1073.48</v>
      </c>
      <c r="P1971" s="51">
        <f t="shared" si="30"/>
        <v>164237.02019999846</v>
      </c>
      <c r="Q1971" s="51">
        <f>ABS(Table_7[[#This Row],[列1]]-Table_7[[#This Row],[Listing Price (USD)]])/Table_7[[#This Row],[Listing Price (USD)]]</f>
        <v>0.4232470813546263</v>
      </c>
      <c r="R1971" s="51">
        <f>(Table_7[[#This Row],[列2]]+Q2938)/2</f>
        <v>0.21162354067731315</v>
      </c>
      <c r="S1971" s="71"/>
    </row>
    <row r="1972" spans="1:19" hidden="1" x14ac:dyDescent="0.45">
      <c r="A1972" s="1" t="s">
        <v>197</v>
      </c>
      <c r="B1972" s="2" t="s">
        <v>216</v>
      </c>
      <c r="C1972" s="19">
        <v>45</v>
      </c>
      <c r="D1972" s="3" t="s">
        <v>460</v>
      </c>
      <c r="E1972" s="2" t="s">
        <v>25</v>
      </c>
      <c r="F1972" s="55">
        <v>145801</v>
      </c>
      <c r="G1972" s="15">
        <v>2010</v>
      </c>
      <c r="H1972" s="45">
        <v>14.34</v>
      </c>
      <c r="I1972" s="45">
        <v>6.73</v>
      </c>
      <c r="J1972" s="45">
        <v>9930</v>
      </c>
      <c r="K1972" s="45">
        <v>1082</v>
      </c>
      <c r="L1972" s="45">
        <v>238</v>
      </c>
      <c r="M1972" s="27">
        <v>188.92599593680674</v>
      </c>
      <c r="N1972" s="27">
        <v>16779.7</v>
      </c>
      <c r="O1972" s="27">
        <v>1073.48</v>
      </c>
      <c r="P1972" s="51">
        <f t="shared" si="30"/>
        <v>177184.72319999634</v>
      </c>
      <c r="Q1972" s="51">
        <f>ABS(Table_7[[#This Row],[列1]]-Table_7[[#This Row],[Listing Price (USD)]])/Table_7[[#This Row],[Listing Price (USD)]]</f>
        <v>0.21525039745952593</v>
      </c>
      <c r="R1972" s="51">
        <f>(Table_7[[#This Row],[列2]]+Q2939)/2</f>
        <v>0.10762519872976296</v>
      </c>
      <c r="S1972" s="71"/>
    </row>
    <row r="1973" spans="1:19" hidden="1" x14ac:dyDescent="0.45">
      <c r="A1973" s="1" t="s">
        <v>197</v>
      </c>
      <c r="B1973" s="2" t="s">
        <v>216</v>
      </c>
      <c r="C1973" s="19">
        <v>45</v>
      </c>
      <c r="D1973" s="3" t="s">
        <v>460</v>
      </c>
      <c r="E1973" s="2" t="s">
        <v>25</v>
      </c>
      <c r="F1973" s="55">
        <v>120285</v>
      </c>
      <c r="G1973" s="15">
        <v>2010</v>
      </c>
      <c r="H1973" s="45">
        <v>14.34</v>
      </c>
      <c r="I1973" s="45">
        <v>6.73</v>
      </c>
      <c r="J1973" s="45">
        <v>9930</v>
      </c>
      <c r="K1973" s="45">
        <v>1082</v>
      </c>
      <c r="L1973" s="45">
        <v>238</v>
      </c>
      <c r="M1973" s="27">
        <v>188.92599593680674</v>
      </c>
      <c r="N1973" s="27">
        <v>16779.7</v>
      </c>
      <c r="O1973" s="27">
        <v>1073.48</v>
      </c>
      <c r="P1973" s="51">
        <f t="shared" si="30"/>
        <v>177184.72319999634</v>
      </c>
      <c r="Q1973" s="51">
        <f>ABS(Table_7[[#This Row],[列1]]-Table_7[[#This Row],[Listing Price (USD)]])/Table_7[[#This Row],[Listing Price (USD)]]</f>
        <v>0.47304088789122783</v>
      </c>
      <c r="R1973" s="51">
        <f>(Table_7[[#This Row],[列2]]+Q2940)/2</f>
        <v>0.23652044394561392</v>
      </c>
      <c r="S1973" s="71"/>
    </row>
    <row r="1974" spans="1:19" hidden="1" x14ac:dyDescent="0.45">
      <c r="A1974" s="1" t="s">
        <v>197</v>
      </c>
      <c r="B1974" s="2" t="s">
        <v>216</v>
      </c>
      <c r="C1974" s="19">
        <v>45</v>
      </c>
      <c r="D1974" s="3" t="s">
        <v>460</v>
      </c>
      <c r="E1974" s="2" t="s">
        <v>25</v>
      </c>
      <c r="F1974" s="55">
        <v>115396</v>
      </c>
      <c r="G1974" s="15">
        <v>2011</v>
      </c>
      <c r="H1974" s="45">
        <v>14.34</v>
      </c>
      <c r="I1974" s="45">
        <v>6.73</v>
      </c>
      <c r="J1974" s="45">
        <v>9930</v>
      </c>
      <c r="K1974" s="45">
        <v>1082</v>
      </c>
      <c r="L1974" s="45">
        <v>238</v>
      </c>
      <c r="M1974" s="27">
        <v>188.92599593680674</v>
      </c>
      <c r="N1974" s="27">
        <v>16779.7</v>
      </c>
      <c r="O1974" s="27">
        <v>1073.48</v>
      </c>
      <c r="P1974" s="51">
        <f t="shared" si="30"/>
        <v>190132.42619999795</v>
      </c>
      <c r="Q1974" s="51">
        <f>ABS(Table_7[[#This Row],[列1]]-Table_7[[#This Row],[Listing Price (USD)]])/Table_7[[#This Row],[Listing Price (USD)]]</f>
        <v>0.64765179208982937</v>
      </c>
      <c r="R1974" s="51">
        <f>(Table_7[[#This Row],[列2]]+Q2941)/2</f>
        <v>0.32382589604491469</v>
      </c>
      <c r="S1974" s="71"/>
    </row>
    <row r="1975" spans="1:19" hidden="1" x14ac:dyDescent="0.45">
      <c r="A1975" s="1" t="s">
        <v>197</v>
      </c>
      <c r="B1975" s="2" t="s">
        <v>216</v>
      </c>
      <c r="C1975" s="19">
        <v>45</v>
      </c>
      <c r="D1975" s="3" t="s">
        <v>460</v>
      </c>
      <c r="E1975" s="2" t="s">
        <v>76</v>
      </c>
      <c r="F1975" s="55">
        <v>156736</v>
      </c>
      <c r="G1975" s="15">
        <v>2011</v>
      </c>
      <c r="H1975" s="45">
        <v>14.34</v>
      </c>
      <c r="I1975" s="45">
        <v>6.73</v>
      </c>
      <c r="J1975" s="45">
        <v>9930</v>
      </c>
      <c r="K1975" s="45">
        <v>1082</v>
      </c>
      <c r="L1975" s="45">
        <v>238</v>
      </c>
      <c r="M1975" s="27">
        <v>720.28936833319096</v>
      </c>
      <c r="N1975" s="27">
        <v>6140.9</v>
      </c>
      <c r="O1975" s="27">
        <v>2659.28</v>
      </c>
      <c r="P1975" s="51">
        <f t="shared" si="30"/>
        <v>170386.81339999958</v>
      </c>
      <c r="Q1975" s="51">
        <f>ABS(Table_7[[#This Row],[列1]]-Table_7[[#This Row],[Listing Price (USD)]])/Table_7[[#This Row],[Listing Price (USD)]]</f>
        <v>8.7094307625558753E-2</v>
      </c>
      <c r="R1975" s="51">
        <f>(Table_7[[#This Row],[列2]]+Q2942)/2</f>
        <v>4.3547153812779377E-2</v>
      </c>
      <c r="S1975" s="71"/>
    </row>
    <row r="1976" spans="1:19" hidden="1" x14ac:dyDescent="0.45">
      <c r="A1976" s="1" t="s">
        <v>197</v>
      </c>
      <c r="B1976" s="2" t="s">
        <v>216</v>
      </c>
      <c r="C1976" s="19">
        <v>45</v>
      </c>
      <c r="D1976" s="3" t="s">
        <v>460</v>
      </c>
      <c r="E1976" s="2" t="s">
        <v>26</v>
      </c>
      <c r="F1976" s="55">
        <v>239849</v>
      </c>
      <c r="G1976" s="15">
        <v>2010</v>
      </c>
      <c r="H1976" s="45">
        <v>14.34</v>
      </c>
      <c r="I1976" s="45">
        <v>6.73</v>
      </c>
      <c r="J1976" s="45">
        <v>9930</v>
      </c>
      <c r="K1976" s="45">
        <v>1082</v>
      </c>
      <c r="L1976" s="45">
        <v>238</v>
      </c>
      <c r="M1976" s="27">
        <v>2704.60916008815</v>
      </c>
      <c r="N1976" s="27">
        <v>33874.199999999997</v>
      </c>
      <c r="O1976" s="27">
        <v>12220.24236</v>
      </c>
      <c r="P1976" s="51">
        <f t="shared" si="30"/>
        <v>208912.11519999726</v>
      </c>
      <c r="Q1976" s="51">
        <f>ABS(Table_7[[#This Row],[列1]]-Table_7[[#This Row],[Listing Price (USD)]])/Table_7[[#This Row],[Listing Price (USD)]]</f>
        <v>0.12898483962827753</v>
      </c>
      <c r="R1976" s="51">
        <f>(Table_7[[#This Row],[列2]]+Q2943)/2</f>
        <v>6.4492419814138766E-2</v>
      </c>
      <c r="S1976" s="71"/>
    </row>
    <row r="1977" spans="1:19" hidden="1" x14ac:dyDescent="0.45">
      <c r="A1977" s="1" t="s">
        <v>197</v>
      </c>
      <c r="B1977" s="3" t="s">
        <v>216</v>
      </c>
      <c r="C1977" s="19">
        <v>45</v>
      </c>
      <c r="D1977" s="3" t="s">
        <v>459</v>
      </c>
      <c r="E1977" s="2" t="s">
        <v>312</v>
      </c>
      <c r="F1977" s="56">
        <v>169000</v>
      </c>
      <c r="G1977" s="43">
        <v>2010</v>
      </c>
      <c r="H1977" s="45">
        <v>14.34</v>
      </c>
      <c r="I1977" s="45">
        <v>6.73</v>
      </c>
      <c r="J1977" s="45">
        <v>9930</v>
      </c>
      <c r="K1977" s="45">
        <v>1082</v>
      </c>
      <c r="L1977" s="45">
        <v>238</v>
      </c>
      <c r="M1977" s="27">
        <v>60.770600000000002</v>
      </c>
      <c r="N1977" s="27">
        <v>41548</v>
      </c>
      <c r="O1977" s="27">
        <v>2875.28</v>
      </c>
      <c r="P1977" s="51">
        <f t="shared" si="30"/>
        <v>223154.68799999653</v>
      </c>
      <c r="Q1977" s="51">
        <f>ABS(Table_7[[#This Row],[列1]]-Table_7[[#This Row],[Listing Price (USD)]])/Table_7[[#This Row],[Listing Price (USD)]]</f>
        <v>0.32044194082838184</v>
      </c>
      <c r="R1977" s="51">
        <f>(Table_7[[#This Row],[列2]]+Q2944)/2</f>
        <v>0.16022097041419092</v>
      </c>
      <c r="S1977" s="71"/>
    </row>
    <row r="1978" spans="1:19" hidden="1" x14ac:dyDescent="0.45">
      <c r="A1978" s="1" t="s">
        <v>197</v>
      </c>
      <c r="B1978" s="3" t="s">
        <v>216</v>
      </c>
      <c r="C1978" s="19">
        <v>45</v>
      </c>
      <c r="D1978" s="3" t="s">
        <v>459</v>
      </c>
      <c r="E1978" s="2" t="s">
        <v>485</v>
      </c>
      <c r="F1978" s="56">
        <v>186995</v>
      </c>
      <c r="G1978" s="43">
        <v>2009</v>
      </c>
      <c r="H1978" s="45">
        <v>14.34</v>
      </c>
      <c r="I1978" s="45">
        <v>6.73</v>
      </c>
      <c r="J1978" s="45">
        <v>9930</v>
      </c>
      <c r="K1978" s="45">
        <v>1082</v>
      </c>
      <c r="L1978" s="45">
        <v>238</v>
      </c>
      <c r="M1978" s="27">
        <v>60.770600000000002</v>
      </c>
      <c r="N1978" s="27">
        <v>41548</v>
      </c>
      <c r="O1978" s="27">
        <v>2875.28</v>
      </c>
      <c r="P1978" s="51">
        <f t="shared" si="30"/>
        <v>210206.98499999865</v>
      </c>
      <c r="Q1978" s="51">
        <f>ABS(Table_7[[#This Row],[列1]]-Table_7[[#This Row],[Listing Price (USD)]])/Table_7[[#This Row],[Listing Price (USD)]]</f>
        <v>0.12413158105830983</v>
      </c>
      <c r="R1978" s="51">
        <f>(Table_7[[#This Row],[列2]]+Q2945)/2</f>
        <v>6.2065790529154917E-2</v>
      </c>
      <c r="S1978" s="71"/>
    </row>
    <row r="1979" spans="1:19" hidden="1" x14ac:dyDescent="0.45">
      <c r="A1979" s="1" t="s">
        <v>197</v>
      </c>
      <c r="B1979" s="3" t="s">
        <v>216</v>
      </c>
      <c r="C1979" s="19">
        <v>45</v>
      </c>
      <c r="D1979" s="3" t="s">
        <v>459</v>
      </c>
      <c r="E1979" s="2" t="s">
        <v>490</v>
      </c>
      <c r="F1979" s="55">
        <v>169000</v>
      </c>
      <c r="G1979" s="15">
        <v>2011</v>
      </c>
      <c r="H1979" s="45">
        <v>14.34</v>
      </c>
      <c r="I1979" s="45">
        <v>6.73</v>
      </c>
      <c r="J1979" s="45">
        <v>9930</v>
      </c>
      <c r="K1979" s="45">
        <v>1082</v>
      </c>
      <c r="L1979" s="45">
        <v>238</v>
      </c>
      <c r="M1979" s="27">
        <v>612.96910000000003</v>
      </c>
      <c r="N1979" s="27">
        <v>46198</v>
      </c>
      <c r="O1979" s="27">
        <v>19947.16</v>
      </c>
      <c r="P1979" s="51">
        <f t="shared" si="30"/>
        <v>244732.79100000038</v>
      </c>
      <c r="Q1979" s="51">
        <f>ABS(Table_7[[#This Row],[列1]]-Table_7[[#This Row],[Listing Price (USD)]])/Table_7[[#This Row],[Listing Price (USD)]]</f>
        <v>0.44812302366864126</v>
      </c>
      <c r="R1979" s="51">
        <f>(Table_7[[#This Row],[列2]]+Q2946)/2</f>
        <v>0.22406151183432063</v>
      </c>
      <c r="S1979" s="71"/>
    </row>
    <row r="1980" spans="1:19" hidden="1" x14ac:dyDescent="0.45">
      <c r="A1980" s="1" t="s">
        <v>197</v>
      </c>
      <c r="B1980" s="3" t="s">
        <v>216</v>
      </c>
      <c r="C1980" s="19">
        <v>45</v>
      </c>
      <c r="D1980" s="3" t="s">
        <v>459</v>
      </c>
      <c r="E1980" s="2" t="s">
        <v>516</v>
      </c>
      <c r="F1980" s="55">
        <v>179900</v>
      </c>
      <c r="G1980" s="15">
        <v>2009</v>
      </c>
      <c r="H1980" s="45">
        <v>14.34</v>
      </c>
      <c r="I1980" s="45">
        <v>6.73</v>
      </c>
      <c r="J1980" s="45">
        <v>9930</v>
      </c>
      <c r="K1980" s="45">
        <v>1082</v>
      </c>
      <c r="L1980" s="45">
        <v>238</v>
      </c>
      <c r="M1980" s="27">
        <v>340.59109999999998</v>
      </c>
      <c r="N1980" s="27">
        <v>40726</v>
      </c>
      <c r="O1980" s="27">
        <v>10470.06</v>
      </c>
      <c r="P1980" s="51">
        <f t="shared" si="30"/>
        <v>208681.35299999936</v>
      </c>
      <c r="Q1980" s="51">
        <f>ABS(Table_7[[#This Row],[列1]]-Table_7[[#This Row],[Listing Price (USD)]])/Table_7[[#This Row],[Listing Price (USD)]]</f>
        <v>0.15998528627014655</v>
      </c>
      <c r="R1980" s="51">
        <f>(Table_7[[#This Row],[列2]]+Q2947)/2</f>
        <v>7.9992643135073274E-2</v>
      </c>
      <c r="S1980" s="71"/>
    </row>
    <row r="1981" spans="1:19" hidden="1" x14ac:dyDescent="0.45">
      <c r="A1981" s="1" t="s">
        <v>197</v>
      </c>
      <c r="B1981" s="2" t="s">
        <v>220</v>
      </c>
      <c r="C1981" s="19">
        <v>45</v>
      </c>
      <c r="D1981" s="3" t="s">
        <v>460</v>
      </c>
      <c r="E1981" s="2" t="s">
        <v>46</v>
      </c>
      <c r="F1981" s="55">
        <v>187063</v>
      </c>
      <c r="G1981" s="15">
        <v>2005</v>
      </c>
      <c r="H1981" s="45">
        <v>14.34</v>
      </c>
      <c r="I1981" s="45">
        <v>6.73</v>
      </c>
      <c r="J1981" s="45">
        <v>9900</v>
      </c>
      <c r="K1981" s="45">
        <v>1042.8499999999999</v>
      </c>
      <c r="L1981" s="45">
        <v>240</v>
      </c>
      <c r="M1981" s="27">
        <v>57.472012426685268</v>
      </c>
      <c r="N1981" s="27">
        <v>11544.2</v>
      </c>
      <c r="O1981" s="27">
        <v>7827.84</v>
      </c>
      <c r="P1981" s="51">
        <f t="shared" si="30"/>
        <v>102046.9502000019</v>
      </c>
      <c r="Q1981" s="51">
        <f>ABS(Table_7[[#This Row],[列1]]-Table_7[[#This Row],[Listing Price (USD)]])/Table_7[[#This Row],[Listing Price (USD)]]</f>
        <v>0.45447816938677399</v>
      </c>
      <c r="R1981" s="51">
        <f>(Table_7[[#This Row],[列2]]+Q2948)/2</f>
        <v>0.22723908469338699</v>
      </c>
      <c r="S1981" s="71"/>
    </row>
    <row r="1982" spans="1:19" hidden="1" x14ac:dyDescent="0.45">
      <c r="A1982" s="1" t="s">
        <v>197</v>
      </c>
      <c r="B1982" s="2" t="s">
        <v>220</v>
      </c>
      <c r="C1982" s="19">
        <v>45</v>
      </c>
      <c r="D1982" s="3" t="s">
        <v>460</v>
      </c>
      <c r="E1982" s="2" t="s">
        <v>46</v>
      </c>
      <c r="F1982" s="55">
        <v>102034</v>
      </c>
      <c r="G1982" s="15">
        <v>2005</v>
      </c>
      <c r="H1982" s="45">
        <v>14.34</v>
      </c>
      <c r="I1982" s="45">
        <v>6.73</v>
      </c>
      <c r="J1982" s="45">
        <v>9900</v>
      </c>
      <c r="K1982" s="45">
        <v>1042.8499999999999</v>
      </c>
      <c r="L1982" s="45">
        <v>240</v>
      </c>
      <c r="M1982" s="27">
        <v>57.472012426685268</v>
      </c>
      <c r="N1982" s="27">
        <v>11544.2</v>
      </c>
      <c r="O1982" s="27">
        <v>7827.84</v>
      </c>
      <c r="P1982" s="51">
        <f t="shared" si="30"/>
        <v>102046.9502000019</v>
      </c>
      <c r="Q1982" s="51">
        <f>ABS(Table_7[[#This Row],[列1]]-Table_7[[#This Row],[Listing Price (USD)]])/Table_7[[#This Row],[Listing Price (USD)]]</f>
        <v>1.269204383038824E-4</v>
      </c>
      <c r="R1982" s="51">
        <f>(Table_7[[#This Row],[列2]]+Q2949)/2</f>
        <v>6.3460219151941202E-5</v>
      </c>
      <c r="S1982" s="71"/>
    </row>
    <row r="1983" spans="1:19" hidden="1" x14ac:dyDescent="0.45">
      <c r="A1983" s="1" t="s">
        <v>197</v>
      </c>
      <c r="B1983" s="2" t="s">
        <v>220</v>
      </c>
      <c r="C1983" s="19">
        <v>45</v>
      </c>
      <c r="D1983" s="3" t="s">
        <v>460</v>
      </c>
      <c r="E1983" s="2" t="s">
        <v>46</v>
      </c>
      <c r="F1983" s="55">
        <v>95961</v>
      </c>
      <c r="G1983" s="15">
        <v>2005</v>
      </c>
      <c r="H1983" s="45">
        <v>14.34</v>
      </c>
      <c r="I1983" s="45">
        <v>6.73</v>
      </c>
      <c r="J1983" s="45">
        <v>9900</v>
      </c>
      <c r="K1983" s="45">
        <v>1042.8499999999999</v>
      </c>
      <c r="L1983" s="45">
        <v>240</v>
      </c>
      <c r="M1983" s="27">
        <v>57.472012426685268</v>
      </c>
      <c r="N1983" s="27">
        <v>11544.2</v>
      </c>
      <c r="O1983" s="27">
        <v>7827.84</v>
      </c>
      <c r="P1983" s="51">
        <f t="shared" si="30"/>
        <v>102046.9502000019</v>
      </c>
      <c r="Q1983" s="51">
        <f>ABS(Table_7[[#This Row],[列1]]-Table_7[[#This Row],[Listing Price (USD)]])/Table_7[[#This Row],[Listing Price (USD)]]</f>
        <v>6.3421079396858079E-2</v>
      </c>
      <c r="R1983" s="51">
        <f>(Table_7[[#This Row],[列2]]+Q2950)/2</f>
        <v>3.171053969842904E-2</v>
      </c>
      <c r="S1983" s="71"/>
    </row>
    <row r="1984" spans="1:19" hidden="1" x14ac:dyDescent="0.45">
      <c r="A1984" s="1" t="s">
        <v>197</v>
      </c>
      <c r="B1984" s="2" t="s">
        <v>220</v>
      </c>
      <c r="C1984" s="19">
        <v>45</v>
      </c>
      <c r="D1984" s="3" t="s">
        <v>460</v>
      </c>
      <c r="E1984" s="2" t="s">
        <v>46</v>
      </c>
      <c r="F1984" s="55">
        <v>93532</v>
      </c>
      <c r="G1984" s="15">
        <v>2005</v>
      </c>
      <c r="H1984" s="45">
        <v>14.34</v>
      </c>
      <c r="I1984" s="45">
        <v>6.73</v>
      </c>
      <c r="J1984" s="45">
        <v>9900</v>
      </c>
      <c r="K1984" s="45">
        <v>1042.8499999999999</v>
      </c>
      <c r="L1984" s="45">
        <v>240</v>
      </c>
      <c r="M1984" s="27">
        <v>57.472012426685268</v>
      </c>
      <c r="N1984" s="27">
        <v>11544.2</v>
      </c>
      <c r="O1984" s="27">
        <v>7827.84</v>
      </c>
      <c r="P1984" s="51">
        <f t="shared" si="30"/>
        <v>102046.9502000019</v>
      </c>
      <c r="Q1984" s="51">
        <f>ABS(Table_7[[#This Row],[列1]]-Table_7[[#This Row],[Listing Price (USD)]])/Table_7[[#This Row],[Listing Price (USD)]]</f>
        <v>9.103782876450732E-2</v>
      </c>
      <c r="R1984" s="51">
        <f>(Table_7[[#This Row],[列2]]+Q2951)/2</f>
        <v>4.551891438225366E-2</v>
      </c>
      <c r="S1984" s="71"/>
    </row>
    <row r="1985" spans="1:19" hidden="1" x14ac:dyDescent="0.45">
      <c r="A1985" s="1" t="s">
        <v>197</v>
      </c>
      <c r="B1985" s="2" t="s">
        <v>220</v>
      </c>
      <c r="C1985" s="19">
        <v>45</v>
      </c>
      <c r="D1985" s="3" t="s">
        <v>460</v>
      </c>
      <c r="E1985" s="2" t="s">
        <v>46</v>
      </c>
      <c r="F1985" s="55">
        <v>173702</v>
      </c>
      <c r="G1985" s="15">
        <v>2006</v>
      </c>
      <c r="H1985" s="45">
        <v>14.34</v>
      </c>
      <c r="I1985" s="45">
        <v>6.73</v>
      </c>
      <c r="J1985" s="45">
        <v>9900</v>
      </c>
      <c r="K1985" s="45">
        <v>1042.8499999999999</v>
      </c>
      <c r="L1985" s="45">
        <v>240</v>
      </c>
      <c r="M1985" s="27">
        <v>57.472012426685268</v>
      </c>
      <c r="N1985" s="27">
        <v>11544.2</v>
      </c>
      <c r="O1985" s="27">
        <v>7827.84</v>
      </c>
      <c r="P1985" s="51">
        <f t="shared" si="30"/>
        <v>114994.65319999978</v>
      </c>
      <c r="Q1985" s="51">
        <f>ABS(Table_7[[#This Row],[列1]]-Table_7[[#This Row],[Listing Price (USD)]])/Table_7[[#This Row],[Listing Price (USD)]]</f>
        <v>0.3379773796502068</v>
      </c>
      <c r="R1985" s="51">
        <f>(Table_7[[#This Row],[列2]]+Q2952)/2</f>
        <v>0.1689886898251034</v>
      </c>
      <c r="S1985" s="71"/>
    </row>
    <row r="1986" spans="1:19" hidden="1" x14ac:dyDescent="0.45">
      <c r="A1986" s="1" t="s">
        <v>197</v>
      </c>
      <c r="B1986" s="2" t="s">
        <v>220</v>
      </c>
      <c r="C1986" s="19">
        <v>45</v>
      </c>
      <c r="D1986" s="3" t="s">
        <v>460</v>
      </c>
      <c r="E1986" s="2" t="s">
        <v>46</v>
      </c>
      <c r="F1986" s="55">
        <v>139690</v>
      </c>
      <c r="G1986" s="15">
        <v>2006</v>
      </c>
      <c r="H1986" s="45">
        <v>14.34</v>
      </c>
      <c r="I1986" s="45">
        <v>6.73</v>
      </c>
      <c r="J1986" s="45">
        <v>9900</v>
      </c>
      <c r="K1986" s="45">
        <v>1042.8499999999999</v>
      </c>
      <c r="L1986" s="45">
        <v>240</v>
      </c>
      <c r="M1986" s="27">
        <v>57.472012426685268</v>
      </c>
      <c r="N1986" s="27">
        <v>11544.2</v>
      </c>
      <c r="O1986" s="27">
        <v>7827.84</v>
      </c>
      <c r="P1986" s="51">
        <f t="shared" ref="P1986:P2049" si="31">J1986*22.739+12947.703*G1986+1.856*N1986-26169390+64750.3</f>
        <v>114994.65319999978</v>
      </c>
      <c r="Q1986" s="51">
        <f>ABS(Table_7[[#This Row],[列1]]-Table_7[[#This Row],[Listing Price (USD)]])/Table_7[[#This Row],[Listing Price (USD)]]</f>
        <v>0.17678679075095008</v>
      </c>
      <c r="R1986" s="51">
        <f>(Table_7[[#This Row],[列2]]+Q2953)/2</f>
        <v>8.839339537547504E-2</v>
      </c>
      <c r="S1986" s="71"/>
    </row>
    <row r="1987" spans="1:19" hidden="1" x14ac:dyDescent="0.45">
      <c r="A1987" s="1" t="s">
        <v>197</v>
      </c>
      <c r="B1987" s="2" t="s">
        <v>220</v>
      </c>
      <c r="C1987" s="19">
        <v>45</v>
      </c>
      <c r="D1987" s="3" t="s">
        <v>460</v>
      </c>
      <c r="E1987" s="2" t="s">
        <v>46</v>
      </c>
      <c r="F1987" s="55">
        <v>115396</v>
      </c>
      <c r="G1987" s="15">
        <v>2006</v>
      </c>
      <c r="H1987" s="45">
        <v>14.34</v>
      </c>
      <c r="I1987" s="45">
        <v>6.73</v>
      </c>
      <c r="J1987" s="45">
        <v>9900</v>
      </c>
      <c r="K1987" s="45">
        <v>1042.8499999999999</v>
      </c>
      <c r="L1987" s="45">
        <v>240</v>
      </c>
      <c r="M1987" s="27">
        <v>57.472012426685268</v>
      </c>
      <c r="N1987" s="27">
        <v>11544.2</v>
      </c>
      <c r="O1987" s="27">
        <v>7827.84</v>
      </c>
      <c r="P1987" s="51">
        <f t="shared" si="31"/>
        <v>114994.65319999978</v>
      </c>
      <c r="Q1987" s="51">
        <f>ABS(Table_7[[#This Row],[列1]]-Table_7[[#This Row],[Listing Price (USD)]])/Table_7[[#This Row],[Listing Price (USD)]]</f>
        <v>3.4779957710858057E-3</v>
      </c>
      <c r="R1987" s="51">
        <f>(Table_7[[#This Row],[列2]]+Q2954)/2</f>
        <v>1.7389978855429028E-3</v>
      </c>
      <c r="S1987" s="71"/>
    </row>
    <row r="1988" spans="1:19" hidden="1" x14ac:dyDescent="0.45">
      <c r="A1988" s="1" t="s">
        <v>197</v>
      </c>
      <c r="B1988" s="2" t="s">
        <v>220</v>
      </c>
      <c r="C1988" s="19">
        <v>45</v>
      </c>
      <c r="D1988" s="3" t="s">
        <v>460</v>
      </c>
      <c r="E1988" s="2" t="s">
        <v>46</v>
      </c>
      <c r="F1988" s="55">
        <v>127576</v>
      </c>
      <c r="G1988" s="15">
        <v>2007</v>
      </c>
      <c r="H1988" s="45">
        <v>14.34</v>
      </c>
      <c r="I1988" s="45">
        <v>6.73</v>
      </c>
      <c r="J1988" s="45">
        <v>9900</v>
      </c>
      <c r="K1988" s="45">
        <v>1042.8499999999999</v>
      </c>
      <c r="L1988" s="45">
        <v>240</v>
      </c>
      <c r="M1988" s="27">
        <v>57.472012426685268</v>
      </c>
      <c r="N1988" s="27">
        <v>11544.2</v>
      </c>
      <c r="O1988" s="27">
        <v>7827.84</v>
      </c>
      <c r="P1988" s="51">
        <f t="shared" si="31"/>
        <v>127942.35620000139</v>
      </c>
      <c r="Q1988" s="51">
        <f>ABS(Table_7[[#This Row],[列1]]-Table_7[[#This Row],[Listing Price (USD)]])/Table_7[[#This Row],[Listing Price (USD)]]</f>
        <v>2.8716702201150037E-3</v>
      </c>
      <c r="R1988" s="51">
        <f>(Table_7[[#This Row],[列2]]+Q2955)/2</f>
        <v>1.4358351100575018E-3</v>
      </c>
      <c r="S1988" s="71"/>
    </row>
    <row r="1989" spans="1:19" hidden="1" x14ac:dyDescent="0.45">
      <c r="A1989" s="1" t="s">
        <v>197</v>
      </c>
      <c r="B1989" s="2" t="s">
        <v>220</v>
      </c>
      <c r="C1989" s="19">
        <v>45</v>
      </c>
      <c r="D1989" s="3" t="s">
        <v>460</v>
      </c>
      <c r="E1989" s="2" t="s">
        <v>46</v>
      </c>
      <c r="F1989" s="55">
        <v>109350</v>
      </c>
      <c r="G1989" s="15">
        <v>2007</v>
      </c>
      <c r="H1989" s="45">
        <v>14.34</v>
      </c>
      <c r="I1989" s="45">
        <v>6.73</v>
      </c>
      <c r="J1989" s="45">
        <v>9900</v>
      </c>
      <c r="K1989" s="45">
        <v>1042.8499999999999</v>
      </c>
      <c r="L1989" s="45">
        <v>240</v>
      </c>
      <c r="M1989" s="27">
        <v>57.472012426685268</v>
      </c>
      <c r="N1989" s="27">
        <v>11544.2</v>
      </c>
      <c r="O1989" s="27">
        <v>7827.84</v>
      </c>
      <c r="P1989" s="51">
        <f t="shared" si="31"/>
        <v>127942.35620000139</v>
      </c>
      <c r="Q1989" s="51">
        <f>ABS(Table_7[[#This Row],[列1]]-Table_7[[#This Row],[Listing Price (USD)]])/Table_7[[#This Row],[Listing Price (USD)]]</f>
        <v>0.17002611979882387</v>
      </c>
      <c r="R1989" s="51">
        <f>(Table_7[[#This Row],[列2]]+Q2956)/2</f>
        <v>8.5013059899411936E-2</v>
      </c>
      <c r="S1989" s="71"/>
    </row>
    <row r="1990" spans="1:19" hidden="1" x14ac:dyDescent="0.45">
      <c r="A1990" s="1" t="s">
        <v>197</v>
      </c>
      <c r="B1990" s="2" t="s">
        <v>220</v>
      </c>
      <c r="C1990" s="19">
        <v>45</v>
      </c>
      <c r="D1990" s="3" t="s">
        <v>460</v>
      </c>
      <c r="E1990" s="2" t="s">
        <v>3</v>
      </c>
      <c r="F1990" s="55">
        <v>132402</v>
      </c>
      <c r="G1990" s="15">
        <v>2005</v>
      </c>
      <c r="H1990" s="45">
        <v>14.34</v>
      </c>
      <c r="I1990" s="45">
        <v>6.73</v>
      </c>
      <c r="J1990" s="45">
        <v>9900</v>
      </c>
      <c r="K1990" s="45">
        <v>1042.8499999999999</v>
      </c>
      <c r="L1990" s="45">
        <v>240</v>
      </c>
      <c r="M1990" s="27">
        <v>2639.0087016482562</v>
      </c>
      <c r="N1990" s="27">
        <v>30468.7</v>
      </c>
      <c r="O1990" s="27">
        <v>62827.83</v>
      </c>
      <c r="P1990" s="51">
        <f t="shared" si="31"/>
        <v>137170.82220000325</v>
      </c>
      <c r="Q1990" s="51">
        <f>ABS(Table_7[[#This Row],[列1]]-Table_7[[#This Row],[Listing Price (USD)]])/Table_7[[#This Row],[Listing Price (USD)]]</f>
        <v>3.6017750487177341E-2</v>
      </c>
      <c r="R1990" s="51">
        <f>(Table_7[[#This Row],[列2]]+Q2957)/2</f>
        <v>1.8008875243588671E-2</v>
      </c>
      <c r="S1990" s="71"/>
    </row>
    <row r="1991" spans="1:19" hidden="1" x14ac:dyDescent="0.45">
      <c r="A1991" s="1" t="s">
        <v>197</v>
      </c>
      <c r="B1991" s="2" t="s">
        <v>220</v>
      </c>
      <c r="C1991" s="19">
        <v>45</v>
      </c>
      <c r="D1991" s="3" t="s">
        <v>460</v>
      </c>
      <c r="E1991" s="2" t="s">
        <v>25</v>
      </c>
      <c r="F1991" s="55">
        <v>109323</v>
      </c>
      <c r="G1991" s="15">
        <v>2006</v>
      </c>
      <c r="H1991" s="45">
        <v>14.34</v>
      </c>
      <c r="I1991" s="45">
        <v>6.73</v>
      </c>
      <c r="J1991" s="45">
        <v>9900</v>
      </c>
      <c r="K1991" s="45">
        <v>1042.8499999999999</v>
      </c>
      <c r="L1991" s="45">
        <v>240</v>
      </c>
      <c r="M1991" s="27">
        <v>188.92599593680674</v>
      </c>
      <c r="N1991" s="27">
        <v>16779.7</v>
      </c>
      <c r="O1991" s="27">
        <v>1073.48</v>
      </c>
      <c r="P1991" s="51">
        <f t="shared" si="31"/>
        <v>124711.74119999931</v>
      </c>
      <c r="Q1991" s="51">
        <f>ABS(Table_7[[#This Row],[列1]]-Table_7[[#This Row],[Listing Price (USD)]])/Table_7[[#This Row],[Listing Price (USD)]]</f>
        <v>0.14076398562058584</v>
      </c>
      <c r="R1991" s="51">
        <f>(Table_7[[#This Row],[列2]]+Q2958)/2</f>
        <v>7.038199281029292E-2</v>
      </c>
      <c r="S1991" s="71"/>
    </row>
    <row r="1992" spans="1:19" hidden="1" x14ac:dyDescent="0.45">
      <c r="A1992" s="1" t="s">
        <v>197</v>
      </c>
      <c r="B1992" s="2" t="s">
        <v>220</v>
      </c>
      <c r="C1992" s="19">
        <v>45</v>
      </c>
      <c r="D1992" s="3" t="s">
        <v>460</v>
      </c>
      <c r="E1992" s="2" t="s">
        <v>25</v>
      </c>
      <c r="F1992" s="55">
        <v>103188</v>
      </c>
      <c r="G1992" s="15">
        <v>2006</v>
      </c>
      <c r="H1992" s="45">
        <v>14.34</v>
      </c>
      <c r="I1992" s="45">
        <v>6.73</v>
      </c>
      <c r="J1992" s="45">
        <v>9900</v>
      </c>
      <c r="K1992" s="45">
        <v>1042.8499999999999</v>
      </c>
      <c r="L1992" s="45">
        <v>240</v>
      </c>
      <c r="M1992" s="27">
        <v>188.92599593680674</v>
      </c>
      <c r="N1992" s="27">
        <v>16779.7</v>
      </c>
      <c r="O1992" s="27">
        <v>1073.48</v>
      </c>
      <c r="P1992" s="51">
        <f t="shared" si="31"/>
        <v>124711.74119999931</v>
      </c>
      <c r="Q1992" s="51">
        <f>ABS(Table_7[[#This Row],[列1]]-Table_7[[#This Row],[Listing Price (USD)]])/Table_7[[#This Row],[Listing Price (USD)]]</f>
        <v>0.20858763809744646</v>
      </c>
      <c r="R1992" s="51">
        <f>(Table_7[[#This Row],[列2]]+Q2959)/2</f>
        <v>0.10429381904872323</v>
      </c>
      <c r="S1992" s="71"/>
    </row>
    <row r="1993" spans="1:19" hidden="1" x14ac:dyDescent="0.45">
      <c r="A1993" s="1" t="s">
        <v>197</v>
      </c>
      <c r="B1993" s="2" t="s">
        <v>220</v>
      </c>
      <c r="C1993" s="19">
        <v>45</v>
      </c>
      <c r="D1993" s="3" t="s">
        <v>460</v>
      </c>
      <c r="E1993" s="2" t="s">
        <v>25</v>
      </c>
      <c r="F1993" s="55">
        <v>111752</v>
      </c>
      <c r="G1993" s="15">
        <v>2007</v>
      </c>
      <c r="H1993" s="45">
        <v>14.34</v>
      </c>
      <c r="I1993" s="45">
        <v>6.73</v>
      </c>
      <c r="J1993" s="45">
        <v>9900</v>
      </c>
      <c r="K1993" s="45">
        <v>1042.8499999999999</v>
      </c>
      <c r="L1993" s="45">
        <v>240</v>
      </c>
      <c r="M1993" s="27">
        <v>188.92599593680674</v>
      </c>
      <c r="N1993" s="27">
        <v>16779.7</v>
      </c>
      <c r="O1993" s="27">
        <v>1073.48</v>
      </c>
      <c r="P1993" s="51">
        <f t="shared" si="31"/>
        <v>137659.4442000009</v>
      </c>
      <c r="Q1993" s="51">
        <f>ABS(Table_7[[#This Row],[列1]]-Table_7[[#This Row],[Listing Price (USD)]])/Table_7[[#This Row],[Listing Price (USD)]]</f>
        <v>0.23182980349345783</v>
      </c>
      <c r="R1993" s="51">
        <f>(Table_7[[#This Row],[列2]]+Q2960)/2</f>
        <v>0.11591490174672892</v>
      </c>
      <c r="S1993" s="71"/>
    </row>
    <row r="1994" spans="1:19" hidden="1" x14ac:dyDescent="0.45">
      <c r="A1994" s="1" t="s">
        <v>197</v>
      </c>
      <c r="B1994" s="2" t="s">
        <v>220</v>
      </c>
      <c r="C1994" s="19">
        <v>45</v>
      </c>
      <c r="D1994" s="3" t="s">
        <v>460</v>
      </c>
      <c r="E1994" s="2" t="s">
        <v>35</v>
      </c>
      <c r="F1994" s="55">
        <v>145807</v>
      </c>
      <c r="G1994" s="15">
        <v>2007</v>
      </c>
      <c r="H1994" s="45">
        <v>14.34</v>
      </c>
      <c r="I1994" s="45">
        <v>6.73</v>
      </c>
      <c r="J1994" s="45">
        <v>9900</v>
      </c>
      <c r="K1994" s="45">
        <v>1042.8499999999999</v>
      </c>
      <c r="L1994" s="45">
        <v>240</v>
      </c>
      <c r="M1994" s="27">
        <v>1896.75530151814</v>
      </c>
      <c r="N1994" s="27">
        <v>24592.6</v>
      </c>
      <c r="O1994" s="27">
        <v>42421.33</v>
      </c>
      <c r="P1994" s="51">
        <f t="shared" si="31"/>
        <v>152160.18660000263</v>
      </c>
      <c r="Q1994" s="51">
        <f>ABS(Table_7[[#This Row],[列1]]-Table_7[[#This Row],[Listing Price (USD)]])/Table_7[[#This Row],[Listing Price (USD)]]</f>
        <v>4.3572576076612475E-2</v>
      </c>
      <c r="R1994" s="51">
        <f>(Table_7[[#This Row],[列2]]+Q2961)/2</f>
        <v>2.1786288038306238E-2</v>
      </c>
      <c r="S1994" s="71"/>
    </row>
    <row r="1995" spans="1:19" hidden="1" x14ac:dyDescent="0.45">
      <c r="A1995" s="1" t="s">
        <v>197</v>
      </c>
      <c r="B1995" s="2" t="s">
        <v>220</v>
      </c>
      <c r="C1995" s="19">
        <v>45</v>
      </c>
      <c r="D1995" s="3" t="s">
        <v>460</v>
      </c>
      <c r="E1995" s="2" t="s">
        <v>35</v>
      </c>
      <c r="F1995" s="55">
        <v>145764</v>
      </c>
      <c r="G1995" s="15">
        <v>2007</v>
      </c>
      <c r="H1995" s="45">
        <v>14.34</v>
      </c>
      <c r="I1995" s="45">
        <v>6.73</v>
      </c>
      <c r="J1995" s="45">
        <v>9900</v>
      </c>
      <c r="K1995" s="45">
        <v>1042.8499999999999</v>
      </c>
      <c r="L1995" s="45">
        <v>240</v>
      </c>
      <c r="M1995" s="27">
        <v>1896.75530151814</v>
      </c>
      <c r="N1995" s="27">
        <v>24592.6</v>
      </c>
      <c r="O1995" s="27">
        <v>42421.33</v>
      </c>
      <c r="P1995" s="51">
        <f t="shared" si="31"/>
        <v>152160.18660000263</v>
      </c>
      <c r="Q1995" s="51">
        <f>ABS(Table_7[[#This Row],[列1]]-Table_7[[#This Row],[Listing Price (USD)]])/Table_7[[#This Row],[Listing Price (USD)]]</f>
        <v>4.3880427266009679E-2</v>
      </c>
      <c r="R1995" s="51">
        <f>(Table_7[[#This Row],[列2]]+Q2962)/2</f>
        <v>2.194021363300484E-2</v>
      </c>
      <c r="S1995" s="71"/>
    </row>
    <row r="1996" spans="1:19" hidden="1" x14ac:dyDescent="0.45">
      <c r="A1996" s="1" t="s">
        <v>197</v>
      </c>
      <c r="B1996" s="2" t="s">
        <v>220</v>
      </c>
      <c r="C1996" s="19">
        <v>45</v>
      </c>
      <c r="D1996" s="3" t="s">
        <v>460</v>
      </c>
      <c r="E1996" s="2" t="s">
        <v>35</v>
      </c>
      <c r="F1996" s="55">
        <v>121470</v>
      </c>
      <c r="G1996" s="15">
        <v>2007</v>
      </c>
      <c r="H1996" s="45">
        <v>14.34</v>
      </c>
      <c r="I1996" s="45">
        <v>6.73</v>
      </c>
      <c r="J1996" s="45">
        <v>9900</v>
      </c>
      <c r="K1996" s="45">
        <v>1042.8499999999999</v>
      </c>
      <c r="L1996" s="45">
        <v>240</v>
      </c>
      <c r="M1996" s="27">
        <v>1896.75530151814</v>
      </c>
      <c r="N1996" s="27">
        <v>24592.6</v>
      </c>
      <c r="O1996" s="27">
        <v>42421.33</v>
      </c>
      <c r="P1996" s="51">
        <f t="shared" si="31"/>
        <v>152160.18660000263</v>
      </c>
      <c r="Q1996" s="51">
        <f>ABS(Table_7[[#This Row],[列1]]-Table_7[[#This Row],[Listing Price (USD)]])/Table_7[[#This Row],[Listing Price (USD)]]</f>
        <v>0.25265651271921163</v>
      </c>
      <c r="R1996" s="51">
        <f>(Table_7[[#This Row],[列2]]+Q2963)/2</f>
        <v>0.12632825635960582</v>
      </c>
      <c r="S1996" s="71"/>
    </row>
    <row r="1997" spans="1:19" hidden="1" x14ac:dyDescent="0.45">
      <c r="A1997" s="1" t="s">
        <v>197</v>
      </c>
      <c r="B1997" s="2" t="s">
        <v>220</v>
      </c>
      <c r="C1997" s="19">
        <v>45</v>
      </c>
      <c r="D1997" s="3" t="s">
        <v>460</v>
      </c>
      <c r="E1997" s="2" t="s">
        <v>35</v>
      </c>
      <c r="F1997" s="55">
        <v>120285</v>
      </c>
      <c r="G1997" s="15">
        <v>2007</v>
      </c>
      <c r="H1997" s="45">
        <v>14.34</v>
      </c>
      <c r="I1997" s="45">
        <v>6.73</v>
      </c>
      <c r="J1997" s="45">
        <v>9900</v>
      </c>
      <c r="K1997" s="45">
        <v>1042.8499999999999</v>
      </c>
      <c r="L1997" s="45">
        <v>240</v>
      </c>
      <c r="M1997" s="27">
        <v>1896.75530151814</v>
      </c>
      <c r="N1997" s="27">
        <v>24592.6</v>
      </c>
      <c r="O1997" s="27">
        <v>42421.33</v>
      </c>
      <c r="P1997" s="51">
        <f t="shared" si="31"/>
        <v>152160.18660000263</v>
      </c>
      <c r="Q1997" s="51">
        <f>ABS(Table_7[[#This Row],[列1]]-Table_7[[#This Row],[Listing Price (USD)]])/Table_7[[#This Row],[Listing Price (USD)]]</f>
        <v>0.26499718668165301</v>
      </c>
      <c r="R1997" s="51">
        <f>(Table_7[[#This Row],[列2]]+Q2964)/2</f>
        <v>0.1324985933408265</v>
      </c>
      <c r="S1997" s="71"/>
    </row>
    <row r="1998" spans="1:19" hidden="1" x14ac:dyDescent="0.45">
      <c r="A1998" s="1" t="s">
        <v>197</v>
      </c>
      <c r="B1998" s="2" t="s">
        <v>220</v>
      </c>
      <c r="C1998" s="19">
        <v>45</v>
      </c>
      <c r="D1998" s="3" t="s">
        <v>460</v>
      </c>
      <c r="E1998" s="2" t="s">
        <v>35</v>
      </c>
      <c r="F1998" s="55">
        <v>120255</v>
      </c>
      <c r="G1998" s="15">
        <v>2007</v>
      </c>
      <c r="H1998" s="45">
        <v>14.34</v>
      </c>
      <c r="I1998" s="45">
        <v>6.73</v>
      </c>
      <c r="J1998" s="45">
        <v>9900</v>
      </c>
      <c r="K1998" s="45">
        <v>1042.8499999999999</v>
      </c>
      <c r="L1998" s="45">
        <v>240</v>
      </c>
      <c r="M1998" s="27">
        <v>1896.75530151814</v>
      </c>
      <c r="N1998" s="27">
        <v>24592.6</v>
      </c>
      <c r="O1998" s="27">
        <v>42421.33</v>
      </c>
      <c r="P1998" s="51">
        <f t="shared" si="31"/>
        <v>152160.18660000263</v>
      </c>
      <c r="Q1998" s="51">
        <f>ABS(Table_7[[#This Row],[列1]]-Table_7[[#This Row],[Listing Price (USD)]])/Table_7[[#This Row],[Listing Price (USD)]]</f>
        <v>0.26531276537360304</v>
      </c>
      <c r="R1998" s="51">
        <f>(Table_7[[#This Row],[列2]]+Q2965)/2</f>
        <v>0.13265638268680152</v>
      </c>
      <c r="S1998" s="71"/>
    </row>
    <row r="1999" spans="1:19" hidden="1" x14ac:dyDescent="0.45">
      <c r="A1999" s="1" t="s">
        <v>197</v>
      </c>
      <c r="B1999" s="2" t="s">
        <v>220</v>
      </c>
      <c r="C1999" s="19">
        <v>45</v>
      </c>
      <c r="D1999" s="3" t="s">
        <v>460</v>
      </c>
      <c r="E1999" s="2" t="s">
        <v>35</v>
      </c>
      <c r="F1999" s="55">
        <v>109350</v>
      </c>
      <c r="G1999" s="15">
        <v>2007</v>
      </c>
      <c r="H1999" s="45">
        <v>14.34</v>
      </c>
      <c r="I1999" s="45">
        <v>6.73</v>
      </c>
      <c r="J1999" s="45">
        <v>9900</v>
      </c>
      <c r="K1999" s="45">
        <v>1042.8499999999999</v>
      </c>
      <c r="L1999" s="45">
        <v>240</v>
      </c>
      <c r="M1999" s="27">
        <v>1896.75530151814</v>
      </c>
      <c r="N1999" s="27">
        <v>24592.6</v>
      </c>
      <c r="O1999" s="27">
        <v>42421.33</v>
      </c>
      <c r="P1999" s="51">
        <f t="shared" si="31"/>
        <v>152160.18660000263</v>
      </c>
      <c r="Q1999" s="51">
        <f>ABS(Table_7[[#This Row],[列1]]-Table_7[[#This Row],[Listing Price (USD)]])/Table_7[[#This Row],[Listing Price (USD)]]</f>
        <v>0.39149690534981835</v>
      </c>
      <c r="R1999" s="51">
        <f>(Table_7[[#This Row],[列2]]+Q2966)/2</f>
        <v>0.19574845267490917</v>
      </c>
      <c r="S1999" s="71"/>
    </row>
    <row r="2000" spans="1:19" hidden="1" x14ac:dyDescent="0.45">
      <c r="A2000" s="1" t="s">
        <v>197</v>
      </c>
      <c r="B2000" s="2" t="s">
        <v>220</v>
      </c>
      <c r="C2000" s="19">
        <v>45</v>
      </c>
      <c r="D2000" s="3" t="s">
        <v>460</v>
      </c>
      <c r="E2000" s="2" t="s">
        <v>35</v>
      </c>
      <c r="F2000" s="55">
        <v>121506</v>
      </c>
      <c r="G2000" s="15">
        <v>2008</v>
      </c>
      <c r="H2000" s="45">
        <v>14.34</v>
      </c>
      <c r="I2000" s="45">
        <v>6.73</v>
      </c>
      <c r="J2000" s="45">
        <v>9900</v>
      </c>
      <c r="K2000" s="45">
        <v>1042.8499999999999</v>
      </c>
      <c r="L2000" s="45">
        <v>240</v>
      </c>
      <c r="M2000" s="27">
        <v>1896.75530151814</v>
      </c>
      <c r="N2000" s="27">
        <v>24592.6</v>
      </c>
      <c r="O2000" s="27">
        <v>42421.33</v>
      </c>
      <c r="P2000" s="51">
        <f t="shared" si="31"/>
        <v>165107.88960000052</v>
      </c>
      <c r="Q2000" s="51">
        <f>ABS(Table_7[[#This Row],[列1]]-Table_7[[#This Row],[Listing Price (USD)]])/Table_7[[#This Row],[Listing Price (USD)]]</f>
        <v>0.3588455681200971</v>
      </c>
      <c r="R2000" s="51">
        <f>(Table_7[[#This Row],[列2]]+Q2967)/2</f>
        <v>0.17942278406004855</v>
      </c>
      <c r="S2000" s="71"/>
    </row>
    <row r="2001" spans="1:19" hidden="1" x14ac:dyDescent="0.45">
      <c r="A2001" s="1" t="s">
        <v>197</v>
      </c>
      <c r="B2001" s="2" t="s">
        <v>220</v>
      </c>
      <c r="C2001" s="19">
        <v>45</v>
      </c>
      <c r="D2001" s="3" t="s">
        <v>460</v>
      </c>
      <c r="E2001" s="2" t="s">
        <v>35</v>
      </c>
      <c r="F2001" s="55">
        <v>121470</v>
      </c>
      <c r="G2001" s="15">
        <v>2008</v>
      </c>
      <c r="H2001" s="45">
        <v>14.34</v>
      </c>
      <c r="I2001" s="45">
        <v>6.73</v>
      </c>
      <c r="J2001" s="45">
        <v>9900</v>
      </c>
      <c r="K2001" s="45">
        <v>1042.8499999999999</v>
      </c>
      <c r="L2001" s="45">
        <v>240</v>
      </c>
      <c r="M2001" s="27">
        <v>1896.75530151814</v>
      </c>
      <c r="N2001" s="27">
        <v>24592.6</v>
      </c>
      <c r="O2001" s="27">
        <v>42421.33</v>
      </c>
      <c r="P2001" s="51">
        <f t="shared" si="31"/>
        <v>165107.88960000052</v>
      </c>
      <c r="Q2001" s="51">
        <f>ABS(Table_7[[#This Row],[列1]]-Table_7[[#This Row],[Listing Price (USD)]])/Table_7[[#This Row],[Listing Price (USD)]]</f>
        <v>0.35924828846629225</v>
      </c>
      <c r="R2001" s="51">
        <f>(Table_7[[#This Row],[列2]]+Q2968)/2</f>
        <v>0.17962414423314613</v>
      </c>
      <c r="S2001" s="71"/>
    </row>
    <row r="2002" spans="1:19" hidden="1" x14ac:dyDescent="0.45">
      <c r="A2002" s="1" t="s">
        <v>197</v>
      </c>
      <c r="B2002" s="2" t="s">
        <v>220</v>
      </c>
      <c r="C2002" s="19">
        <v>45</v>
      </c>
      <c r="D2002" s="3" t="s">
        <v>460</v>
      </c>
      <c r="E2002" s="2" t="s">
        <v>70</v>
      </c>
      <c r="F2002" s="55">
        <v>151876</v>
      </c>
      <c r="G2002" s="15">
        <v>2008</v>
      </c>
      <c r="H2002" s="45">
        <v>14.34</v>
      </c>
      <c r="I2002" s="45">
        <v>6.73</v>
      </c>
      <c r="J2002" s="45">
        <v>9900</v>
      </c>
      <c r="K2002" s="45">
        <v>1042.8499999999999</v>
      </c>
      <c r="L2002" s="45">
        <v>240</v>
      </c>
      <c r="M2002" s="27">
        <v>14.933066818960594</v>
      </c>
      <c r="N2002" s="27">
        <v>21999.8</v>
      </c>
      <c r="O2002" s="27">
        <v>149.72</v>
      </c>
      <c r="P2002" s="51">
        <f t="shared" si="31"/>
        <v>160295.65280000045</v>
      </c>
      <c r="Q2002" s="51">
        <f>ABS(Table_7[[#This Row],[列1]]-Table_7[[#This Row],[Listing Price (USD)]])/Table_7[[#This Row],[Listing Price (USD)]]</f>
        <v>5.5437678105826116E-2</v>
      </c>
      <c r="R2002" s="51">
        <f>(Table_7[[#This Row],[列2]]+Q2969)/2</f>
        <v>2.7718839052913058E-2</v>
      </c>
      <c r="S2002" s="71"/>
    </row>
    <row r="2003" spans="1:19" hidden="1" x14ac:dyDescent="0.45">
      <c r="A2003" s="1" t="s">
        <v>197</v>
      </c>
      <c r="B2003" s="2" t="s">
        <v>220</v>
      </c>
      <c r="C2003" s="19">
        <v>45</v>
      </c>
      <c r="D2003" s="3" t="s">
        <v>460</v>
      </c>
      <c r="E2003" s="2" t="s">
        <v>15</v>
      </c>
      <c r="F2003" s="55">
        <v>156696</v>
      </c>
      <c r="G2003" s="15">
        <v>2006</v>
      </c>
      <c r="H2003" s="45">
        <v>14.34</v>
      </c>
      <c r="I2003" s="45">
        <v>6.73</v>
      </c>
      <c r="J2003" s="45">
        <v>9900</v>
      </c>
      <c r="K2003" s="45">
        <v>1042.8499999999999</v>
      </c>
      <c r="L2003" s="45">
        <v>240</v>
      </c>
      <c r="M2003" s="27">
        <v>1276.9626856482525</v>
      </c>
      <c r="N2003" s="27">
        <v>21333.9</v>
      </c>
      <c r="O2003" s="27">
        <v>4753.54</v>
      </c>
      <c r="P2003" s="51">
        <f t="shared" si="31"/>
        <v>133164.33640000148</v>
      </c>
      <c r="Q2003" s="51">
        <f>ABS(Table_7[[#This Row],[列1]]-Table_7[[#This Row],[Listing Price (USD)]])/Table_7[[#This Row],[Listing Price (USD)]]</f>
        <v>0.15017399040178764</v>
      </c>
      <c r="R2003" s="51">
        <f>(Table_7[[#This Row],[列2]]+Q2970)/2</f>
        <v>7.5086995200893819E-2</v>
      </c>
      <c r="S2003" s="71"/>
    </row>
    <row r="2004" spans="1:19" hidden="1" x14ac:dyDescent="0.45">
      <c r="A2004" s="1" t="s">
        <v>197</v>
      </c>
      <c r="B2004" s="2" t="s">
        <v>220</v>
      </c>
      <c r="C2004" s="19">
        <v>45</v>
      </c>
      <c r="D2004" s="3" t="s">
        <v>460</v>
      </c>
      <c r="E2004" s="2" t="s">
        <v>15</v>
      </c>
      <c r="F2004" s="55">
        <v>132436</v>
      </c>
      <c r="G2004" s="15">
        <v>2006</v>
      </c>
      <c r="H2004" s="45">
        <v>14.34</v>
      </c>
      <c r="I2004" s="45">
        <v>6.73</v>
      </c>
      <c r="J2004" s="45">
        <v>9900</v>
      </c>
      <c r="K2004" s="45">
        <v>1042.8499999999999</v>
      </c>
      <c r="L2004" s="45">
        <v>240</v>
      </c>
      <c r="M2004" s="27">
        <v>1276.9626856482525</v>
      </c>
      <c r="N2004" s="27">
        <v>21333.9</v>
      </c>
      <c r="O2004" s="27">
        <v>4753.54</v>
      </c>
      <c r="P2004" s="51">
        <f t="shared" si="31"/>
        <v>133164.33640000148</v>
      </c>
      <c r="Q2004" s="51">
        <f>ABS(Table_7[[#This Row],[列1]]-Table_7[[#This Row],[Listing Price (USD)]])/Table_7[[#This Row],[Listing Price (USD)]]</f>
        <v>5.4995348696841072E-3</v>
      </c>
      <c r="R2004" s="51">
        <f>(Table_7[[#This Row],[列2]]+Q2971)/2</f>
        <v>2.7497674348420536E-3</v>
      </c>
      <c r="S2004" s="71"/>
    </row>
    <row r="2005" spans="1:19" hidden="1" x14ac:dyDescent="0.45">
      <c r="A2005" s="1" t="s">
        <v>197</v>
      </c>
      <c r="B2005" s="2" t="s">
        <v>220</v>
      </c>
      <c r="C2005" s="19">
        <v>45</v>
      </c>
      <c r="D2005" s="3" t="s">
        <v>460</v>
      </c>
      <c r="E2005" s="2" t="s">
        <v>15</v>
      </c>
      <c r="F2005" s="55">
        <v>132402</v>
      </c>
      <c r="G2005" s="15">
        <v>2006</v>
      </c>
      <c r="H2005" s="45">
        <v>14.34</v>
      </c>
      <c r="I2005" s="45">
        <v>6.73</v>
      </c>
      <c r="J2005" s="45">
        <v>9900</v>
      </c>
      <c r="K2005" s="45">
        <v>1042.8499999999999</v>
      </c>
      <c r="L2005" s="45">
        <v>240</v>
      </c>
      <c r="M2005" s="27">
        <v>1276.9626856482525</v>
      </c>
      <c r="N2005" s="27">
        <v>21333.9</v>
      </c>
      <c r="O2005" s="27">
        <v>4753.54</v>
      </c>
      <c r="P2005" s="51">
        <f t="shared" si="31"/>
        <v>133164.33640000148</v>
      </c>
      <c r="Q2005" s="51">
        <f>ABS(Table_7[[#This Row],[列1]]-Table_7[[#This Row],[Listing Price (USD)]])/Table_7[[#This Row],[Listing Price (USD)]]</f>
        <v>5.7577408196362928E-3</v>
      </c>
      <c r="R2005" s="51">
        <f>(Table_7[[#This Row],[列2]]+Q2972)/2</f>
        <v>2.8788704098181464E-3</v>
      </c>
      <c r="S2005" s="71"/>
    </row>
    <row r="2006" spans="1:19" hidden="1" x14ac:dyDescent="0.45">
      <c r="A2006" s="1" t="s">
        <v>197</v>
      </c>
      <c r="B2006" s="2" t="s">
        <v>220</v>
      </c>
      <c r="C2006" s="19">
        <v>45</v>
      </c>
      <c r="D2006" s="3" t="s">
        <v>460</v>
      </c>
      <c r="E2006" s="2" t="s">
        <v>15</v>
      </c>
      <c r="F2006" s="55">
        <v>109229</v>
      </c>
      <c r="G2006" s="15">
        <v>2007</v>
      </c>
      <c r="H2006" s="45">
        <v>14.34</v>
      </c>
      <c r="I2006" s="45">
        <v>6.73</v>
      </c>
      <c r="J2006" s="45">
        <v>9900</v>
      </c>
      <c r="K2006" s="45">
        <v>1042.8499999999999</v>
      </c>
      <c r="L2006" s="45">
        <v>240</v>
      </c>
      <c r="M2006" s="27">
        <v>1276.9626856482525</v>
      </c>
      <c r="N2006" s="27">
        <v>21333.9</v>
      </c>
      <c r="O2006" s="27">
        <v>4753.54</v>
      </c>
      <c r="P2006" s="51">
        <f t="shared" si="31"/>
        <v>146112.03940000309</v>
      </c>
      <c r="Q2006" s="51">
        <f>ABS(Table_7[[#This Row],[列1]]-Table_7[[#This Row],[Listing Price (USD)]])/Table_7[[#This Row],[Listing Price (USD)]]</f>
        <v>0.33766709756569313</v>
      </c>
      <c r="R2006" s="51">
        <f>(Table_7[[#This Row],[列2]]+Q2973)/2</f>
        <v>0.16883354878284657</v>
      </c>
      <c r="S2006" s="71"/>
    </row>
    <row r="2007" spans="1:19" hidden="1" x14ac:dyDescent="0.45">
      <c r="A2007" s="1" t="s">
        <v>197</v>
      </c>
      <c r="B2007" s="3" t="s">
        <v>220</v>
      </c>
      <c r="C2007" s="19">
        <v>45</v>
      </c>
      <c r="D2007" s="3" t="s">
        <v>459</v>
      </c>
      <c r="E2007" s="2" t="s">
        <v>319</v>
      </c>
      <c r="F2007" s="55">
        <v>169000</v>
      </c>
      <c r="G2007" s="15">
        <v>2006</v>
      </c>
      <c r="H2007" s="45">
        <v>14.34</v>
      </c>
      <c r="I2007" s="45">
        <v>6.73</v>
      </c>
      <c r="J2007" s="45">
        <v>9900</v>
      </c>
      <c r="K2007" s="45">
        <v>1042.8499999999999</v>
      </c>
      <c r="L2007" s="45">
        <v>240</v>
      </c>
      <c r="M2007" s="27">
        <v>1116.7267999999999</v>
      </c>
      <c r="N2007" s="27">
        <v>44269</v>
      </c>
      <c r="O2007" s="27">
        <v>61343.7</v>
      </c>
      <c r="P2007" s="51">
        <f t="shared" si="31"/>
        <v>175731.88199999853</v>
      </c>
      <c r="Q2007" s="51">
        <f>ABS(Table_7[[#This Row],[列1]]-Table_7[[#This Row],[Listing Price (USD)]])/Table_7[[#This Row],[Listing Price (USD)]]</f>
        <v>3.9833621301766438E-2</v>
      </c>
      <c r="R2007" s="51">
        <f>(Table_7[[#This Row],[列2]]+Q2974)/2</f>
        <v>1.9916810650883219E-2</v>
      </c>
      <c r="S2007" s="71"/>
    </row>
    <row r="2008" spans="1:19" hidden="1" x14ac:dyDescent="0.45">
      <c r="A2008" s="1" t="s">
        <v>197</v>
      </c>
      <c r="B2008" s="2" t="s">
        <v>223</v>
      </c>
      <c r="C2008" s="19">
        <v>45</v>
      </c>
      <c r="D2008" s="3" t="s">
        <v>460</v>
      </c>
      <c r="E2008" s="2" t="s">
        <v>3</v>
      </c>
      <c r="F2008" s="55">
        <v>203462</v>
      </c>
      <c r="G2008" s="15">
        <v>2009</v>
      </c>
      <c r="H2008" s="44">
        <v>14.34</v>
      </c>
      <c r="I2008" s="44">
        <v>6.73</v>
      </c>
      <c r="J2008" s="44">
        <v>9900</v>
      </c>
      <c r="K2008" s="44">
        <v>1072.9000000000001</v>
      </c>
      <c r="L2008" s="44">
        <v>240</v>
      </c>
      <c r="M2008" s="27">
        <v>2639.0087016482562</v>
      </c>
      <c r="N2008" s="27">
        <v>30468.7</v>
      </c>
      <c r="O2008" s="27">
        <v>62827.83</v>
      </c>
      <c r="P2008" s="51">
        <f t="shared" si="31"/>
        <v>188961.63420000224</v>
      </c>
      <c r="Q2008" s="51">
        <f>ABS(Table_7[[#This Row],[列1]]-Table_7[[#This Row],[Listing Price (USD)]])/Table_7[[#This Row],[Listing Price (USD)]]</f>
        <v>7.1268176858566998E-2</v>
      </c>
      <c r="R2008" s="51">
        <f>(Table_7[[#This Row],[列2]]+Q2975)/2</f>
        <v>3.5634088429283499E-2</v>
      </c>
      <c r="S2008" s="71"/>
    </row>
    <row r="2009" spans="1:19" hidden="1" x14ac:dyDescent="0.45">
      <c r="A2009" s="1" t="s">
        <v>197</v>
      </c>
      <c r="B2009" s="2" t="s">
        <v>223</v>
      </c>
      <c r="C2009" s="19">
        <v>45</v>
      </c>
      <c r="D2009" s="3" t="s">
        <v>460</v>
      </c>
      <c r="E2009" s="2" t="s">
        <v>3</v>
      </c>
      <c r="F2009" s="55">
        <v>181036</v>
      </c>
      <c r="G2009" s="15">
        <v>2010</v>
      </c>
      <c r="H2009" s="44">
        <v>14.34</v>
      </c>
      <c r="I2009" s="44">
        <v>6.73</v>
      </c>
      <c r="J2009" s="44">
        <v>9900</v>
      </c>
      <c r="K2009" s="44">
        <v>1072.9000000000001</v>
      </c>
      <c r="L2009" s="44">
        <v>240</v>
      </c>
      <c r="M2009" s="27">
        <v>2639.0087016482562</v>
      </c>
      <c r="N2009" s="27">
        <v>30468.7</v>
      </c>
      <c r="O2009" s="27">
        <v>62827.83</v>
      </c>
      <c r="P2009" s="51">
        <f t="shared" si="31"/>
        <v>201909.33720000013</v>
      </c>
      <c r="Q2009" s="51">
        <f>ABS(Table_7[[#This Row],[列1]]-Table_7[[#This Row],[Listing Price (USD)]])/Table_7[[#This Row],[Listing Price (USD)]]</f>
        <v>0.11529937250049783</v>
      </c>
      <c r="R2009" s="51">
        <f>(Table_7[[#This Row],[列2]]+Q2976)/2</f>
        <v>5.7649686250248917E-2</v>
      </c>
      <c r="S2009" s="71"/>
    </row>
    <row r="2010" spans="1:19" hidden="1" x14ac:dyDescent="0.45">
      <c r="A2010" s="1" t="s">
        <v>197</v>
      </c>
      <c r="B2010" s="2" t="s">
        <v>541</v>
      </c>
      <c r="C2010" s="19">
        <v>45</v>
      </c>
      <c r="D2010" s="3" t="s">
        <v>460</v>
      </c>
      <c r="E2010" s="2" t="s">
        <v>25</v>
      </c>
      <c r="F2010" s="55">
        <v>145801</v>
      </c>
      <c r="G2010" s="15">
        <v>2008</v>
      </c>
      <c r="H2010" s="44">
        <v>14.34</v>
      </c>
      <c r="I2010" s="44">
        <v>6.73</v>
      </c>
      <c r="J2010" s="44">
        <v>9900</v>
      </c>
      <c r="K2010" s="44">
        <v>1072.9000000000001</v>
      </c>
      <c r="L2010" s="44">
        <v>240</v>
      </c>
      <c r="M2010" s="27">
        <v>188.92599593680674</v>
      </c>
      <c r="N2010" s="27">
        <v>16779.7</v>
      </c>
      <c r="O2010" s="27">
        <v>1073.48</v>
      </c>
      <c r="P2010" s="51">
        <f t="shared" si="31"/>
        <v>150607.14719999878</v>
      </c>
      <c r="Q2010" s="51">
        <f>ABS(Table_7[[#This Row],[列1]]-Table_7[[#This Row],[Listing Price (USD)]])/Table_7[[#This Row],[Listing Price (USD)]]</f>
        <v>3.2963746476353278E-2</v>
      </c>
      <c r="R2010" s="51">
        <f>(Table_7[[#This Row],[列2]]+Q2977)/2</f>
        <v>1.6481873238176639E-2</v>
      </c>
      <c r="S2010" s="71"/>
    </row>
    <row r="2011" spans="1:19" hidden="1" x14ac:dyDescent="0.45">
      <c r="A2011" s="1" t="s">
        <v>197</v>
      </c>
      <c r="B2011" s="2" t="s">
        <v>223</v>
      </c>
      <c r="C2011" s="19">
        <v>45</v>
      </c>
      <c r="D2011" s="3" t="s">
        <v>460</v>
      </c>
      <c r="E2011" s="2" t="s">
        <v>35</v>
      </c>
      <c r="F2011" s="55">
        <v>182204</v>
      </c>
      <c r="G2011" s="15">
        <v>2009</v>
      </c>
      <c r="H2011" s="44">
        <v>14.34</v>
      </c>
      <c r="I2011" s="44">
        <v>6.73</v>
      </c>
      <c r="J2011" s="44">
        <v>9900</v>
      </c>
      <c r="K2011" s="44">
        <v>1072.9000000000001</v>
      </c>
      <c r="L2011" s="44">
        <v>240</v>
      </c>
      <c r="M2011" s="27">
        <v>1896.75530151814</v>
      </c>
      <c r="N2011" s="27">
        <v>24592.6</v>
      </c>
      <c r="O2011" s="27">
        <v>42421.33</v>
      </c>
      <c r="P2011" s="51">
        <f t="shared" si="31"/>
        <v>178055.59260000213</v>
      </c>
      <c r="Q2011" s="51">
        <f>ABS(Table_7[[#This Row],[列1]]-Table_7[[#This Row],[Listing Price (USD)]])/Table_7[[#This Row],[Listing Price (USD)]]</f>
        <v>2.2767927158557834E-2</v>
      </c>
      <c r="R2011" s="51">
        <f>(Table_7[[#This Row],[列2]]+Q2978)/2</f>
        <v>1.1383963579278917E-2</v>
      </c>
      <c r="S2011" s="71"/>
    </row>
    <row r="2012" spans="1:19" hidden="1" x14ac:dyDescent="0.45">
      <c r="A2012" s="1" t="s">
        <v>197</v>
      </c>
      <c r="B2012" s="2" t="s">
        <v>223</v>
      </c>
      <c r="C2012" s="19">
        <v>45</v>
      </c>
      <c r="D2012" s="3" t="s">
        <v>460</v>
      </c>
      <c r="E2012" s="2" t="s">
        <v>15</v>
      </c>
      <c r="F2012" s="55">
        <v>162811</v>
      </c>
      <c r="G2012" s="15">
        <v>2007</v>
      </c>
      <c r="H2012" s="44">
        <v>14.34</v>
      </c>
      <c r="I2012" s="44">
        <v>6.73</v>
      </c>
      <c r="J2012" s="44">
        <v>9900</v>
      </c>
      <c r="K2012" s="44">
        <v>1072.9000000000001</v>
      </c>
      <c r="L2012" s="44">
        <v>240</v>
      </c>
      <c r="M2012" s="27">
        <v>1276.9626856482525</v>
      </c>
      <c r="N2012" s="27">
        <v>21333.9</v>
      </c>
      <c r="O2012" s="27">
        <v>4753.54</v>
      </c>
      <c r="P2012" s="51">
        <f t="shared" si="31"/>
        <v>146112.03940000309</v>
      </c>
      <c r="Q2012" s="51">
        <f>ABS(Table_7[[#This Row],[列1]]-Table_7[[#This Row],[Listing Price (USD)]])/Table_7[[#This Row],[Listing Price (USD)]]</f>
        <v>0.10256653788747017</v>
      </c>
      <c r="R2012" s="51">
        <f>(Table_7[[#This Row],[列2]]+Q2979)/2</f>
        <v>5.1283268943735083E-2</v>
      </c>
      <c r="S2012" s="71"/>
    </row>
    <row r="2013" spans="1:19" hidden="1" x14ac:dyDescent="0.45">
      <c r="A2013" s="1" t="s">
        <v>197</v>
      </c>
      <c r="B2013" s="2" t="s">
        <v>223</v>
      </c>
      <c r="C2013" s="19">
        <v>45</v>
      </c>
      <c r="D2013" s="3" t="s">
        <v>460</v>
      </c>
      <c r="E2013" s="2" t="s">
        <v>15</v>
      </c>
      <c r="F2013" s="55">
        <v>212626</v>
      </c>
      <c r="G2013" s="15">
        <v>2008</v>
      </c>
      <c r="H2013" s="44">
        <v>14.34</v>
      </c>
      <c r="I2013" s="44">
        <v>6.73</v>
      </c>
      <c r="J2013" s="44">
        <v>9900</v>
      </c>
      <c r="K2013" s="44">
        <v>1072.9000000000001</v>
      </c>
      <c r="L2013" s="44">
        <v>240</v>
      </c>
      <c r="M2013" s="27">
        <v>1276.9626856482525</v>
      </c>
      <c r="N2013" s="27">
        <v>21333.9</v>
      </c>
      <c r="O2013" s="27">
        <v>4753.54</v>
      </c>
      <c r="P2013" s="51">
        <f t="shared" si="31"/>
        <v>159059.74240000098</v>
      </c>
      <c r="Q2013" s="51">
        <f>ABS(Table_7[[#This Row],[列1]]-Table_7[[#This Row],[Listing Price (USD)]])/Table_7[[#This Row],[Listing Price (USD)]]</f>
        <v>0.25192712838504711</v>
      </c>
      <c r="R2013" s="51">
        <f>(Table_7[[#This Row],[列2]]+Q2980)/2</f>
        <v>0.12596356419252355</v>
      </c>
      <c r="S2013" s="71"/>
    </row>
    <row r="2014" spans="1:19" hidden="1" x14ac:dyDescent="0.45">
      <c r="A2014" s="1" t="s">
        <v>197</v>
      </c>
      <c r="B2014" s="2" t="s">
        <v>223</v>
      </c>
      <c r="C2014" s="19">
        <v>45</v>
      </c>
      <c r="D2014" s="3" t="s">
        <v>460</v>
      </c>
      <c r="E2014" s="2" t="s">
        <v>15</v>
      </c>
      <c r="F2014" s="55">
        <v>200425</v>
      </c>
      <c r="G2014" s="15">
        <v>2008</v>
      </c>
      <c r="H2014" s="44">
        <v>14.34</v>
      </c>
      <c r="I2014" s="44">
        <v>6.73</v>
      </c>
      <c r="J2014" s="44">
        <v>9900</v>
      </c>
      <c r="K2014" s="44">
        <v>1072.9000000000001</v>
      </c>
      <c r="L2014" s="44">
        <v>240</v>
      </c>
      <c r="M2014" s="27">
        <v>1276.9626856482525</v>
      </c>
      <c r="N2014" s="27">
        <v>21333.9</v>
      </c>
      <c r="O2014" s="27">
        <v>4753.54</v>
      </c>
      <c r="P2014" s="51">
        <f t="shared" si="31"/>
        <v>159059.74240000098</v>
      </c>
      <c r="Q2014" s="51">
        <f>ABS(Table_7[[#This Row],[列1]]-Table_7[[#This Row],[Listing Price (USD)]])/Table_7[[#This Row],[Listing Price (USD)]]</f>
        <v>0.20638771410751663</v>
      </c>
      <c r="R2014" s="51">
        <f>(Table_7[[#This Row],[列2]]+Q2981)/2</f>
        <v>0.10319385705375832</v>
      </c>
      <c r="S2014" s="71"/>
    </row>
    <row r="2015" spans="1:19" hidden="1" x14ac:dyDescent="0.45">
      <c r="A2015" s="1" t="s">
        <v>197</v>
      </c>
      <c r="B2015" s="2" t="s">
        <v>223</v>
      </c>
      <c r="C2015" s="19">
        <v>45</v>
      </c>
      <c r="D2015" s="3" t="s">
        <v>460</v>
      </c>
      <c r="E2015" s="2" t="s">
        <v>15</v>
      </c>
      <c r="F2015" s="55">
        <v>200476</v>
      </c>
      <c r="G2015" s="15">
        <v>2010</v>
      </c>
      <c r="H2015" s="44">
        <v>14.34</v>
      </c>
      <c r="I2015" s="44">
        <v>6.73</v>
      </c>
      <c r="J2015" s="44">
        <v>9900</v>
      </c>
      <c r="K2015" s="44">
        <v>1072.9000000000001</v>
      </c>
      <c r="L2015" s="44">
        <v>240</v>
      </c>
      <c r="M2015" s="27">
        <v>1276.9626856482525</v>
      </c>
      <c r="N2015" s="27">
        <v>21333.9</v>
      </c>
      <c r="O2015" s="27">
        <v>4753.54</v>
      </c>
      <c r="P2015" s="51">
        <f t="shared" si="31"/>
        <v>184955.14840000047</v>
      </c>
      <c r="Q2015" s="51">
        <f>ABS(Table_7[[#This Row],[列1]]-Table_7[[#This Row],[Listing Price (USD)]])/Table_7[[#This Row],[Listing Price (USD)]]</f>
        <v>7.7419998403796611E-2</v>
      </c>
      <c r="R2015" s="51">
        <f>(Table_7[[#This Row],[列2]]+Q2982)/2</f>
        <v>3.8709999201898306E-2</v>
      </c>
      <c r="S2015" s="71"/>
    </row>
    <row r="2016" spans="1:19" hidden="1" x14ac:dyDescent="0.45">
      <c r="A2016" s="1" t="s">
        <v>197</v>
      </c>
      <c r="B2016" s="2" t="s">
        <v>223</v>
      </c>
      <c r="C2016" s="19">
        <v>45</v>
      </c>
      <c r="D2016" s="3" t="s">
        <v>460</v>
      </c>
      <c r="E2016" s="2" t="s">
        <v>15</v>
      </c>
      <c r="F2016" s="55">
        <v>194351</v>
      </c>
      <c r="G2016" s="15">
        <v>2010</v>
      </c>
      <c r="H2016" s="44">
        <v>14.34</v>
      </c>
      <c r="I2016" s="44">
        <v>6.73</v>
      </c>
      <c r="J2016" s="44">
        <v>9900</v>
      </c>
      <c r="K2016" s="44">
        <v>1072.9000000000001</v>
      </c>
      <c r="L2016" s="44">
        <v>240</v>
      </c>
      <c r="M2016" s="27">
        <v>1276.9626856482525</v>
      </c>
      <c r="N2016" s="27">
        <v>21333.9</v>
      </c>
      <c r="O2016" s="27">
        <v>4753.54</v>
      </c>
      <c r="P2016" s="51">
        <f t="shared" si="31"/>
        <v>184955.14840000047</v>
      </c>
      <c r="Q2016" s="51">
        <f>ABS(Table_7[[#This Row],[列1]]-Table_7[[#This Row],[Listing Price (USD)]])/Table_7[[#This Row],[Listing Price (USD)]]</f>
        <v>4.8344755622556759E-2</v>
      </c>
      <c r="R2016" s="51">
        <f>(Table_7[[#This Row],[列2]]+Q2983)/2</f>
        <v>2.417237781127838E-2</v>
      </c>
      <c r="S2016" s="71"/>
    </row>
    <row r="2017" spans="1:19" hidden="1" x14ac:dyDescent="0.45">
      <c r="A2017" s="1" t="s">
        <v>197</v>
      </c>
      <c r="B2017" s="2" t="s">
        <v>223</v>
      </c>
      <c r="C2017" s="19">
        <v>45</v>
      </c>
      <c r="D2017" s="3" t="s">
        <v>460</v>
      </c>
      <c r="E2017" s="2" t="s">
        <v>15</v>
      </c>
      <c r="F2017" s="55">
        <v>188326</v>
      </c>
      <c r="G2017" s="15">
        <v>2010</v>
      </c>
      <c r="H2017" s="44">
        <v>14.34</v>
      </c>
      <c r="I2017" s="44">
        <v>6.73</v>
      </c>
      <c r="J2017" s="44">
        <v>9900</v>
      </c>
      <c r="K2017" s="44">
        <v>1072.9000000000001</v>
      </c>
      <c r="L2017" s="44">
        <v>240</v>
      </c>
      <c r="M2017" s="27">
        <v>1276.9626856482525</v>
      </c>
      <c r="N2017" s="27">
        <v>21333.9</v>
      </c>
      <c r="O2017" s="27">
        <v>4753.54</v>
      </c>
      <c r="P2017" s="51">
        <f t="shared" si="31"/>
        <v>184955.14840000047</v>
      </c>
      <c r="Q2017" s="51">
        <f>ABS(Table_7[[#This Row],[列1]]-Table_7[[#This Row],[Listing Price (USD)]])/Table_7[[#This Row],[Listing Price (USD)]]</f>
        <v>1.7899024032791696E-2</v>
      </c>
      <c r="R2017" s="51">
        <f>(Table_7[[#This Row],[列2]]+Q2984)/2</f>
        <v>8.949512016395848E-3</v>
      </c>
      <c r="S2017" s="71"/>
    </row>
    <row r="2018" spans="1:19" hidden="1" x14ac:dyDescent="0.45">
      <c r="A2018" s="1" t="s">
        <v>197</v>
      </c>
      <c r="B2018" s="2" t="s">
        <v>223</v>
      </c>
      <c r="C2018" s="19">
        <v>45</v>
      </c>
      <c r="D2018" s="3" t="s">
        <v>460</v>
      </c>
      <c r="E2018" s="2" t="s">
        <v>15</v>
      </c>
      <c r="F2018" s="55">
        <v>210142</v>
      </c>
      <c r="G2018" s="15">
        <v>2011</v>
      </c>
      <c r="H2018" s="44">
        <v>14.34</v>
      </c>
      <c r="I2018" s="44">
        <v>6.73</v>
      </c>
      <c r="J2018" s="44">
        <v>9900</v>
      </c>
      <c r="K2018" s="44">
        <v>1072.9000000000001</v>
      </c>
      <c r="L2018" s="44">
        <v>240</v>
      </c>
      <c r="M2018" s="27">
        <v>1276.9626856482525</v>
      </c>
      <c r="N2018" s="27">
        <v>21333.9</v>
      </c>
      <c r="O2018" s="27">
        <v>4753.54</v>
      </c>
      <c r="P2018" s="51">
        <f t="shared" si="31"/>
        <v>197902.85140000208</v>
      </c>
      <c r="Q2018" s="51">
        <f>ABS(Table_7[[#This Row],[列1]]-Table_7[[#This Row],[Listing Price (USD)]])/Table_7[[#This Row],[Listing Price (USD)]]</f>
        <v>5.8242277126885247E-2</v>
      </c>
      <c r="R2018" s="51">
        <f>(Table_7[[#This Row],[列2]]+Q2985)/2</f>
        <v>2.9121138563442624E-2</v>
      </c>
      <c r="S2018" s="71"/>
    </row>
    <row r="2019" spans="1:19" hidden="1" x14ac:dyDescent="0.45">
      <c r="A2019" s="1" t="s">
        <v>197</v>
      </c>
      <c r="B2019" s="2" t="s">
        <v>223</v>
      </c>
      <c r="C2019" s="19">
        <v>45</v>
      </c>
      <c r="D2019" s="3" t="s">
        <v>460</v>
      </c>
      <c r="E2019" s="2" t="s">
        <v>26</v>
      </c>
      <c r="F2019" s="55">
        <v>193199</v>
      </c>
      <c r="G2019" s="15">
        <v>2010</v>
      </c>
      <c r="H2019" s="44">
        <v>14.34</v>
      </c>
      <c r="I2019" s="44">
        <v>6.73</v>
      </c>
      <c r="J2019" s="44">
        <v>9900</v>
      </c>
      <c r="K2019" s="44">
        <v>1072.9000000000001</v>
      </c>
      <c r="L2019" s="44">
        <v>240</v>
      </c>
      <c r="M2019" s="27">
        <v>2704.60916008815</v>
      </c>
      <c r="N2019" s="27">
        <v>33874.199999999997</v>
      </c>
      <c r="O2019" s="27">
        <v>12220.24236</v>
      </c>
      <c r="P2019" s="51">
        <f t="shared" si="31"/>
        <v>208229.9451999992</v>
      </c>
      <c r="Q2019" s="51">
        <f>ABS(Table_7[[#This Row],[列1]]-Table_7[[#This Row],[Listing Price (USD)]])/Table_7[[#This Row],[Listing Price (USD)]]</f>
        <v>7.7800326088640223E-2</v>
      </c>
      <c r="R2019" s="51">
        <f>(Table_7[[#This Row],[列2]]+Q2986)/2</f>
        <v>3.8900163044320112E-2</v>
      </c>
      <c r="S2019" s="71"/>
    </row>
    <row r="2020" spans="1:19" hidden="1" x14ac:dyDescent="0.45">
      <c r="A2020" s="1" t="s">
        <v>197</v>
      </c>
      <c r="B2020" s="2" t="s">
        <v>223</v>
      </c>
      <c r="C2020" s="19">
        <v>45</v>
      </c>
      <c r="D2020" s="3" t="s">
        <v>460</v>
      </c>
      <c r="E2020" s="2" t="s">
        <v>26</v>
      </c>
      <c r="F2020" s="55">
        <v>213192</v>
      </c>
      <c r="G2020" s="15">
        <v>2011</v>
      </c>
      <c r="H2020" s="44">
        <v>14.34</v>
      </c>
      <c r="I2020" s="44">
        <v>6.73</v>
      </c>
      <c r="J2020" s="44">
        <v>9900</v>
      </c>
      <c r="K2020" s="44">
        <v>1072.9000000000001</v>
      </c>
      <c r="L2020" s="44">
        <v>240</v>
      </c>
      <c r="M2020" s="27">
        <v>2704.60916008815</v>
      </c>
      <c r="N2020" s="27">
        <v>33874.199999999997</v>
      </c>
      <c r="O2020" s="27">
        <v>12220.24236</v>
      </c>
      <c r="P2020" s="51">
        <f t="shared" si="31"/>
        <v>221177.64820000081</v>
      </c>
      <c r="Q2020" s="51">
        <f>ABS(Table_7[[#This Row],[列1]]-Table_7[[#This Row],[Listing Price (USD)]])/Table_7[[#This Row],[Listing Price (USD)]]</f>
        <v>3.74575415587865E-2</v>
      </c>
      <c r="R2020" s="51">
        <f>(Table_7[[#This Row],[列2]]+Q2987)/2</f>
        <v>1.872877077939325E-2</v>
      </c>
      <c r="S2020" s="71"/>
    </row>
    <row r="2021" spans="1:19" hidden="1" x14ac:dyDescent="0.45">
      <c r="A2021" s="1" t="s">
        <v>197</v>
      </c>
      <c r="B2021" s="2" t="s">
        <v>223</v>
      </c>
      <c r="C2021" s="19">
        <v>45</v>
      </c>
      <c r="D2021" s="3" t="s">
        <v>459</v>
      </c>
      <c r="E2021" s="2" t="s">
        <v>319</v>
      </c>
      <c r="F2021" s="55">
        <v>199000</v>
      </c>
      <c r="G2021" s="15">
        <v>2012</v>
      </c>
      <c r="H2021" s="44">
        <v>14.34</v>
      </c>
      <c r="I2021" s="44">
        <v>6.73</v>
      </c>
      <c r="J2021" s="44">
        <v>9900</v>
      </c>
      <c r="K2021" s="44">
        <v>1072.9000000000001</v>
      </c>
      <c r="L2021" s="44">
        <v>240</v>
      </c>
      <c r="M2021" s="27">
        <v>1116.7267999999999</v>
      </c>
      <c r="N2021" s="27">
        <v>44269</v>
      </c>
      <c r="O2021" s="27">
        <v>61343.7</v>
      </c>
      <c r="P2021" s="51">
        <f t="shared" si="31"/>
        <v>253418.10000000073</v>
      </c>
      <c r="Q2021" s="51">
        <f>ABS(Table_7[[#This Row],[列1]]-Table_7[[#This Row],[Listing Price (USD)]])/Table_7[[#This Row],[Listing Price (USD)]]</f>
        <v>0.27345778894472733</v>
      </c>
      <c r="R2021" s="51">
        <f>(Table_7[[#This Row],[列2]]+Q2988)/2</f>
        <v>0.13672889447236367</v>
      </c>
      <c r="S2021" s="71"/>
    </row>
    <row r="2022" spans="1:19" hidden="1" x14ac:dyDescent="0.45">
      <c r="A2022" s="1" t="s">
        <v>197</v>
      </c>
      <c r="B2022" s="2" t="s">
        <v>223</v>
      </c>
      <c r="C2022" s="19">
        <v>45</v>
      </c>
      <c r="D2022" s="3" t="s">
        <v>459</v>
      </c>
      <c r="E2022" s="2" t="s">
        <v>479</v>
      </c>
      <c r="F2022" s="55">
        <v>245000</v>
      </c>
      <c r="G2022" s="15">
        <v>2011</v>
      </c>
      <c r="H2022" s="44">
        <v>14.34</v>
      </c>
      <c r="I2022" s="44">
        <v>6.73</v>
      </c>
      <c r="J2022" s="44">
        <v>9900</v>
      </c>
      <c r="K2022" s="44">
        <v>1072.9000000000001</v>
      </c>
      <c r="L2022" s="44">
        <v>240</v>
      </c>
      <c r="M2022" s="27">
        <v>41.0931</v>
      </c>
      <c r="N2022" s="27">
        <v>43658</v>
      </c>
      <c r="O2022" s="27">
        <v>15144.94</v>
      </c>
      <c r="P2022" s="51">
        <f t="shared" si="31"/>
        <v>239336.38100000023</v>
      </c>
      <c r="Q2022" s="51">
        <f>ABS(Table_7[[#This Row],[列1]]-Table_7[[#This Row],[Listing Price (USD)]])/Table_7[[#This Row],[Listing Price (USD)]]</f>
        <v>2.3116812244897034E-2</v>
      </c>
      <c r="R2022" s="51">
        <f>(Table_7[[#This Row],[列2]]+Q2989)/2</f>
        <v>1.1558406122448517E-2</v>
      </c>
      <c r="S2022" s="71"/>
    </row>
    <row r="2023" spans="1:19" hidden="1" x14ac:dyDescent="0.45">
      <c r="A2023" s="1" t="s">
        <v>197</v>
      </c>
      <c r="B2023" s="2" t="s">
        <v>223</v>
      </c>
      <c r="C2023" s="19">
        <v>45</v>
      </c>
      <c r="D2023" s="3" t="s">
        <v>459</v>
      </c>
      <c r="E2023" s="2" t="s">
        <v>479</v>
      </c>
      <c r="F2023" s="55">
        <v>240000</v>
      </c>
      <c r="G2023" s="15">
        <v>2011</v>
      </c>
      <c r="H2023" s="44">
        <v>14.34</v>
      </c>
      <c r="I2023" s="44">
        <v>6.73</v>
      </c>
      <c r="J2023" s="44">
        <v>9900</v>
      </c>
      <c r="K2023" s="44">
        <v>1072.9000000000001</v>
      </c>
      <c r="L2023" s="44">
        <v>240</v>
      </c>
      <c r="M2023" s="27">
        <v>41.0931</v>
      </c>
      <c r="N2023" s="27">
        <v>43658</v>
      </c>
      <c r="O2023" s="27">
        <v>15144.94</v>
      </c>
      <c r="P2023" s="51">
        <f t="shared" si="31"/>
        <v>239336.38100000023</v>
      </c>
      <c r="Q2023" s="51">
        <f>ABS(Table_7[[#This Row],[列1]]-Table_7[[#This Row],[Listing Price (USD)]])/Table_7[[#This Row],[Listing Price (USD)]]</f>
        <v>2.7650791666657217E-3</v>
      </c>
      <c r="R2023" s="51">
        <f>(Table_7[[#This Row],[列2]]+Q2990)/2</f>
        <v>1.3825395833328609E-3</v>
      </c>
      <c r="S2023" s="71"/>
    </row>
    <row r="2024" spans="1:19" hidden="1" x14ac:dyDescent="0.45">
      <c r="A2024" s="1" t="s">
        <v>197</v>
      </c>
      <c r="B2024" s="2" t="s">
        <v>223</v>
      </c>
      <c r="C2024" s="19">
        <v>45</v>
      </c>
      <c r="D2024" s="3" t="s">
        <v>459</v>
      </c>
      <c r="E2024" s="2" t="s">
        <v>515</v>
      </c>
      <c r="F2024" s="55">
        <v>199000</v>
      </c>
      <c r="G2024" s="15">
        <v>2008</v>
      </c>
      <c r="H2024" s="44">
        <v>14.34</v>
      </c>
      <c r="I2024" s="44">
        <v>6.73</v>
      </c>
      <c r="J2024" s="44">
        <v>9900</v>
      </c>
      <c r="K2024" s="44">
        <v>1072.9000000000001</v>
      </c>
      <c r="L2024" s="44">
        <v>240</v>
      </c>
      <c r="M2024" s="27">
        <v>556.99260000000004</v>
      </c>
      <c r="N2024" s="27">
        <v>42831</v>
      </c>
      <c r="O2024" s="27">
        <v>17471.759999999998</v>
      </c>
      <c r="P2024" s="51">
        <f t="shared" si="31"/>
        <v>198958.35999999865</v>
      </c>
      <c r="Q2024" s="51">
        <f>ABS(Table_7[[#This Row],[列1]]-Table_7[[#This Row],[Listing Price (USD)]])/Table_7[[#This Row],[Listing Price (USD)]]</f>
        <v>2.0924623116257661E-4</v>
      </c>
      <c r="R2024" s="51">
        <f>(Table_7[[#This Row],[列2]]+Q2991)/2</f>
        <v>1.0462311558128831E-4</v>
      </c>
      <c r="S2024" s="71"/>
    </row>
    <row r="2025" spans="1:19" hidden="1" x14ac:dyDescent="0.45">
      <c r="A2025" s="1" t="s">
        <v>197</v>
      </c>
      <c r="B2025" s="2" t="s">
        <v>223</v>
      </c>
      <c r="C2025" s="19">
        <v>45</v>
      </c>
      <c r="D2025" s="3" t="s">
        <v>459</v>
      </c>
      <c r="E2025" s="2" t="s">
        <v>490</v>
      </c>
      <c r="F2025" s="55">
        <v>249000</v>
      </c>
      <c r="G2025" s="15">
        <v>2010</v>
      </c>
      <c r="H2025" s="44">
        <v>14.34</v>
      </c>
      <c r="I2025" s="44">
        <v>6.73</v>
      </c>
      <c r="J2025" s="44">
        <v>9900</v>
      </c>
      <c r="K2025" s="44">
        <v>1072.9000000000001</v>
      </c>
      <c r="L2025" s="44">
        <v>240</v>
      </c>
      <c r="M2025" s="27">
        <v>612.96910000000003</v>
      </c>
      <c r="N2025" s="27">
        <v>46198</v>
      </c>
      <c r="O2025" s="27">
        <v>19947.16</v>
      </c>
      <c r="P2025" s="51">
        <f t="shared" si="31"/>
        <v>231102.9180000007</v>
      </c>
      <c r="Q2025" s="51">
        <f>ABS(Table_7[[#This Row],[列1]]-Table_7[[#This Row],[Listing Price (USD)]])/Table_7[[#This Row],[Listing Price (USD)]]</f>
        <v>7.1875831325298373E-2</v>
      </c>
      <c r="R2025" s="51">
        <f>(Table_7[[#This Row],[列2]]+Q2992)/2</f>
        <v>3.5937915662649186E-2</v>
      </c>
      <c r="S2025" s="71"/>
    </row>
    <row r="2026" spans="1:19" hidden="1" x14ac:dyDescent="0.45">
      <c r="A2026" s="1" t="s">
        <v>197</v>
      </c>
      <c r="B2026" s="2" t="s">
        <v>221</v>
      </c>
      <c r="C2026" s="19">
        <v>45</v>
      </c>
      <c r="D2026" s="3" t="s">
        <v>460</v>
      </c>
      <c r="E2026" s="2" t="s">
        <v>35</v>
      </c>
      <c r="F2026" s="55">
        <v>133651</v>
      </c>
      <c r="G2026" s="15">
        <v>2007</v>
      </c>
      <c r="H2026" s="44">
        <v>14.34</v>
      </c>
      <c r="I2026" s="44">
        <v>6.73</v>
      </c>
      <c r="J2026" s="44">
        <v>9900</v>
      </c>
      <c r="K2026" s="44">
        <v>1072.9000000000001</v>
      </c>
      <c r="L2026" s="44">
        <v>240</v>
      </c>
      <c r="M2026" s="27">
        <v>1896.75530151814</v>
      </c>
      <c r="N2026" s="27">
        <v>24592.6</v>
      </c>
      <c r="O2026" s="27">
        <v>42421.33</v>
      </c>
      <c r="P2026" s="51">
        <f t="shared" si="31"/>
        <v>152160.18660000263</v>
      </c>
      <c r="Q2026" s="51">
        <f>ABS(Table_7[[#This Row],[列1]]-Table_7[[#This Row],[Listing Price (USD)]])/Table_7[[#This Row],[Listing Price (USD)]]</f>
        <v>0.13848894957765101</v>
      </c>
      <c r="R2026" s="51">
        <f>(Table_7[[#This Row],[列2]]+Q2993)/2</f>
        <v>6.9244474788825505E-2</v>
      </c>
      <c r="S2026" s="71"/>
    </row>
    <row r="2027" spans="1:19" hidden="1" x14ac:dyDescent="0.45">
      <c r="A2027" s="1" t="s">
        <v>363</v>
      </c>
      <c r="B2027" s="3" t="s">
        <v>224</v>
      </c>
      <c r="C2027" s="19">
        <v>46</v>
      </c>
      <c r="D2027" s="3" t="s">
        <v>461</v>
      </c>
      <c r="E2027" s="2" t="s">
        <v>470</v>
      </c>
      <c r="F2027" s="55">
        <v>182271</v>
      </c>
      <c r="G2027" s="15">
        <v>2015</v>
      </c>
      <c r="H2027" s="45">
        <v>14.8</v>
      </c>
      <c r="I2027" s="45">
        <v>7.4</v>
      </c>
      <c r="J2027" s="45">
        <v>10809</v>
      </c>
      <c r="K2027" s="45">
        <v>1035</v>
      </c>
      <c r="L2027" s="45">
        <v>240</v>
      </c>
      <c r="M2027" s="27">
        <v>1.3702814814814799</v>
      </c>
      <c r="N2027" s="27">
        <v>8400.2000000000007</v>
      </c>
      <c r="O2027" s="27">
        <v>2915.9007634038121</v>
      </c>
      <c r="P2027" s="51">
        <f t="shared" si="31"/>
        <v>246358.46719999908</v>
      </c>
      <c r="Q2027" s="51">
        <f>ABS(Table_7[[#This Row],[列1]]-Table_7[[#This Row],[Listing Price (USD)]])/Table_7[[#This Row],[Listing Price (USD)]]</f>
        <v>0.35160539636035948</v>
      </c>
      <c r="R2027" s="51">
        <f>(Table_7[[#This Row],[列2]]+Q2994)/2</f>
        <v>0.17580269818017974</v>
      </c>
      <c r="S2027" s="71"/>
    </row>
    <row r="2028" spans="1:19" hidden="1" x14ac:dyDescent="0.45">
      <c r="A2028" s="1" t="s">
        <v>197</v>
      </c>
      <c r="B2028" s="3" t="s">
        <v>224</v>
      </c>
      <c r="C2028" s="19">
        <v>46</v>
      </c>
      <c r="D2028" s="3" t="s">
        <v>461</v>
      </c>
      <c r="E2028" s="2" t="s">
        <v>346</v>
      </c>
      <c r="F2028" s="55">
        <v>45000</v>
      </c>
      <c r="G2028" s="15">
        <v>2016</v>
      </c>
      <c r="H2028" s="45">
        <v>14.8</v>
      </c>
      <c r="I2028" s="45">
        <v>7.4</v>
      </c>
      <c r="J2028" s="45">
        <v>10809</v>
      </c>
      <c r="K2028" s="45">
        <v>1035</v>
      </c>
      <c r="L2028" s="45">
        <v>240</v>
      </c>
      <c r="M2028" s="27">
        <v>96.621481289487306</v>
      </c>
      <c r="N2028" s="27">
        <v>21310.9</v>
      </c>
      <c r="O2028" s="27">
        <v>514.61516577032478</v>
      </c>
      <c r="P2028" s="51">
        <f t="shared" si="31"/>
        <v>283268.42939999996</v>
      </c>
      <c r="Q2028" s="51">
        <f>ABS(Table_7[[#This Row],[列1]]-Table_7[[#This Row],[Listing Price (USD)]])/Table_7[[#This Row],[Listing Price (USD)]]</f>
        <v>5.2948539866666655</v>
      </c>
      <c r="R2028" s="51">
        <f>(Table_7[[#This Row],[列2]]+Q2995)/2</f>
        <v>2.6474269933333328</v>
      </c>
      <c r="S2028" s="71"/>
    </row>
    <row r="2029" spans="1:19" hidden="1" x14ac:dyDescent="0.45">
      <c r="A2029" s="1" t="s">
        <v>363</v>
      </c>
      <c r="B2029" s="3" t="s">
        <v>224</v>
      </c>
      <c r="C2029" s="19">
        <v>46</v>
      </c>
      <c r="D2029" s="3" t="s">
        <v>461</v>
      </c>
      <c r="E2029" s="2" t="s">
        <v>519</v>
      </c>
      <c r="F2029" s="55">
        <v>295000</v>
      </c>
      <c r="G2029" s="15">
        <v>2015</v>
      </c>
      <c r="H2029" s="45">
        <v>14.8</v>
      </c>
      <c r="I2029" s="45">
        <v>7.4</v>
      </c>
      <c r="J2029" s="45">
        <v>10809</v>
      </c>
      <c r="K2029" s="45">
        <v>1035</v>
      </c>
      <c r="L2029" s="45">
        <v>240</v>
      </c>
      <c r="M2029" s="27">
        <v>96.621481289487278</v>
      </c>
      <c r="N2029" s="27">
        <v>17459.3</v>
      </c>
      <c r="O2029" s="27">
        <v>3457.5347396160919</v>
      </c>
      <c r="P2029" s="51">
        <f t="shared" si="31"/>
        <v>263172.15679999738</v>
      </c>
      <c r="Q2029" s="51">
        <f>ABS(Table_7[[#This Row],[列1]]-Table_7[[#This Row],[Listing Price (USD)]])/Table_7[[#This Row],[Listing Price (USD)]]</f>
        <v>0.10789099389831397</v>
      </c>
      <c r="R2029" s="51">
        <f>(Table_7[[#This Row],[列2]]+Q2996)/2</f>
        <v>5.3945496949156985E-2</v>
      </c>
      <c r="S2029" s="71"/>
    </row>
    <row r="2030" spans="1:19" hidden="1" x14ac:dyDescent="0.45">
      <c r="A2030" s="1" t="s">
        <v>197</v>
      </c>
      <c r="B2030" s="2" t="s">
        <v>224</v>
      </c>
      <c r="C2030" s="19">
        <v>46</v>
      </c>
      <c r="D2030" s="3" t="s">
        <v>460</v>
      </c>
      <c r="E2030" s="2" t="s">
        <v>46</v>
      </c>
      <c r="F2030" s="55">
        <v>145764</v>
      </c>
      <c r="G2030" s="15">
        <v>2013</v>
      </c>
      <c r="H2030" s="45">
        <v>14.8</v>
      </c>
      <c r="I2030" s="45">
        <v>7.4</v>
      </c>
      <c r="J2030" s="45">
        <v>10809</v>
      </c>
      <c r="K2030" s="45">
        <v>1035</v>
      </c>
      <c r="L2030" s="45">
        <v>240</v>
      </c>
      <c r="M2030" s="27">
        <v>57.472012426685268</v>
      </c>
      <c r="N2030" s="27">
        <v>11544.2</v>
      </c>
      <c r="O2030" s="27">
        <v>7827.84</v>
      </c>
      <c r="P2030" s="51">
        <f t="shared" si="31"/>
        <v>226298.32519999816</v>
      </c>
      <c r="Q2030" s="51">
        <f>ABS(Table_7[[#This Row],[列1]]-Table_7[[#This Row],[Listing Price (USD)]])/Table_7[[#This Row],[Listing Price (USD)]]</f>
        <v>0.55249804615678877</v>
      </c>
      <c r="R2030" s="51">
        <f>(Table_7[[#This Row],[列2]]+Q2997)/2</f>
        <v>0.27624902307839438</v>
      </c>
      <c r="S2030" s="71"/>
    </row>
    <row r="2031" spans="1:19" hidden="1" x14ac:dyDescent="0.45">
      <c r="A2031" s="1" t="s">
        <v>197</v>
      </c>
      <c r="B2031" s="2" t="s">
        <v>224</v>
      </c>
      <c r="C2031" s="19">
        <v>46</v>
      </c>
      <c r="D2031" s="3" t="s">
        <v>460</v>
      </c>
      <c r="E2031" s="2" t="s">
        <v>46</v>
      </c>
      <c r="F2031" s="55">
        <v>144549</v>
      </c>
      <c r="G2031" s="15">
        <v>2013</v>
      </c>
      <c r="H2031" s="45">
        <v>14.8</v>
      </c>
      <c r="I2031" s="45">
        <v>7.4</v>
      </c>
      <c r="J2031" s="45">
        <v>10809</v>
      </c>
      <c r="K2031" s="45">
        <v>1035</v>
      </c>
      <c r="L2031" s="45">
        <v>240</v>
      </c>
      <c r="M2031" s="27">
        <v>57.472012426685268</v>
      </c>
      <c r="N2031" s="27">
        <v>11544.2</v>
      </c>
      <c r="O2031" s="27">
        <v>7827.84</v>
      </c>
      <c r="P2031" s="51">
        <f t="shared" si="31"/>
        <v>226298.32519999816</v>
      </c>
      <c r="Q2031" s="51">
        <f>ABS(Table_7[[#This Row],[列1]]-Table_7[[#This Row],[Listing Price (USD)]])/Table_7[[#This Row],[Listing Price (USD)]]</f>
        <v>0.56554749738841614</v>
      </c>
      <c r="R2031" s="51">
        <f>(Table_7[[#This Row],[列2]]+Q2998)/2</f>
        <v>0.28277374869420807</v>
      </c>
      <c r="S2031" s="71"/>
    </row>
    <row r="2032" spans="1:19" hidden="1" x14ac:dyDescent="0.45">
      <c r="A2032" s="1" t="s">
        <v>197</v>
      </c>
      <c r="B2032" s="2" t="s">
        <v>224</v>
      </c>
      <c r="C2032" s="19">
        <v>46</v>
      </c>
      <c r="D2032" s="3" t="s">
        <v>460</v>
      </c>
      <c r="E2032" s="2" t="s">
        <v>46</v>
      </c>
      <c r="F2032" s="55">
        <v>242818</v>
      </c>
      <c r="G2032" s="15">
        <v>2014</v>
      </c>
      <c r="H2032" s="45">
        <v>14.8</v>
      </c>
      <c r="I2032" s="45">
        <v>7.4</v>
      </c>
      <c r="J2032" s="45">
        <v>10809</v>
      </c>
      <c r="K2032" s="45">
        <v>1035</v>
      </c>
      <c r="L2032" s="45">
        <v>240</v>
      </c>
      <c r="M2032" s="27">
        <v>57.472012426685268</v>
      </c>
      <c r="N2032" s="27">
        <v>11544.2</v>
      </c>
      <c r="O2032" s="27">
        <v>7827.84</v>
      </c>
      <c r="P2032" s="51">
        <f t="shared" si="31"/>
        <v>239246.02819999977</v>
      </c>
      <c r="Q2032" s="51">
        <f>ABS(Table_7[[#This Row],[列1]]-Table_7[[#This Row],[Listing Price (USD)]])/Table_7[[#This Row],[Listing Price (USD)]]</f>
        <v>1.4710490161356374E-2</v>
      </c>
      <c r="R2032" s="51">
        <f>(Table_7[[#This Row],[列2]]+Q2999)/2</f>
        <v>7.3552450806781871E-3</v>
      </c>
      <c r="S2032" s="71"/>
    </row>
    <row r="2033" spans="1:19" hidden="1" x14ac:dyDescent="0.45">
      <c r="A2033" s="1" t="s">
        <v>197</v>
      </c>
      <c r="B2033" s="2" t="s">
        <v>224</v>
      </c>
      <c r="C2033" s="19">
        <v>46</v>
      </c>
      <c r="D2033" s="3" t="s">
        <v>460</v>
      </c>
      <c r="E2033" s="2" t="s">
        <v>46</v>
      </c>
      <c r="F2033" s="55">
        <v>236744</v>
      </c>
      <c r="G2033" s="15">
        <v>2014</v>
      </c>
      <c r="H2033" s="45">
        <v>14.8</v>
      </c>
      <c r="I2033" s="45">
        <v>7.4</v>
      </c>
      <c r="J2033" s="45">
        <v>10809</v>
      </c>
      <c r="K2033" s="45">
        <v>1035</v>
      </c>
      <c r="L2033" s="45">
        <v>240</v>
      </c>
      <c r="M2033" s="27">
        <v>57.472012426685268</v>
      </c>
      <c r="N2033" s="27">
        <v>11544.2</v>
      </c>
      <c r="O2033" s="27">
        <v>7827.84</v>
      </c>
      <c r="P2033" s="51">
        <f t="shared" si="31"/>
        <v>239246.02819999977</v>
      </c>
      <c r="Q2033" s="51">
        <f>ABS(Table_7[[#This Row],[列1]]-Table_7[[#This Row],[Listing Price (USD)]])/Table_7[[#This Row],[Listing Price (USD)]]</f>
        <v>1.05684967728845E-2</v>
      </c>
      <c r="R2033" s="51">
        <f>(Table_7[[#This Row],[列2]]+Q3000)/2</f>
        <v>5.2842483864422498E-3</v>
      </c>
      <c r="S2033" s="71"/>
    </row>
    <row r="2034" spans="1:19" hidden="1" x14ac:dyDescent="0.45">
      <c r="A2034" s="1" t="s">
        <v>197</v>
      </c>
      <c r="B2034" s="2" t="s">
        <v>224</v>
      </c>
      <c r="C2034" s="19">
        <v>46</v>
      </c>
      <c r="D2034" s="3" t="s">
        <v>460</v>
      </c>
      <c r="E2034" s="2" t="s">
        <v>46</v>
      </c>
      <c r="F2034" s="55">
        <v>217431</v>
      </c>
      <c r="G2034" s="15">
        <v>2014</v>
      </c>
      <c r="H2034" s="45">
        <v>14.8</v>
      </c>
      <c r="I2034" s="45">
        <v>7.4</v>
      </c>
      <c r="J2034" s="45">
        <v>10809</v>
      </c>
      <c r="K2034" s="45">
        <v>1035</v>
      </c>
      <c r="L2034" s="45">
        <v>240</v>
      </c>
      <c r="M2034" s="27">
        <v>57.472012426685268</v>
      </c>
      <c r="N2034" s="27">
        <v>11544.2</v>
      </c>
      <c r="O2034" s="27">
        <v>7827.84</v>
      </c>
      <c r="P2034" s="51">
        <f t="shared" si="31"/>
        <v>239246.02819999977</v>
      </c>
      <c r="Q2034" s="51">
        <f>ABS(Table_7[[#This Row],[列1]]-Table_7[[#This Row],[Listing Price (USD)]])/Table_7[[#This Row],[Listing Price (USD)]]</f>
        <v>0.10033080931421816</v>
      </c>
      <c r="R2034" s="51">
        <f>(Table_7[[#This Row],[列2]]+Q3001)/2</f>
        <v>5.0165404657109079E-2</v>
      </c>
      <c r="S2034" s="71"/>
    </row>
    <row r="2035" spans="1:19" hidden="1" x14ac:dyDescent="0.45">
      <c r="A2035" s="1" t="s">
        <v>197</v>
      </c>
      <c r="B2035" s="2" t="s">
        <v>224</v>
      </c>
      <c r="C2035" s="19">
        <v>46</v>
      </c>
      <c r="D2035" s="3" t="s">
        <v>460</v>
      </c>
      <c r="E2035" s="2" t="s">
        <v>46</v>
      </c>
      <c r="F2035" s="55">
        <v>217127</v>
      </c>
      <c r="G2035" s="15">
        <v>2014</v>
      </c>
      <c r="H2035" s="45">
        <v>14.8</v>
      </c>
      <c r="I2035" s="45">
        <v>7.4</v>
      </c>
      <c r="J2035" s="45">
        <v>10809</v>
      </c>
      <c r="K2035" s="45">
        <v>1035</v>
      </c>
      <c r="L2035" s="45">
        <v>240</v>
      </c>
      <c r="M2035" s="27">
        <v>57.472012426685268</v>
      </c>
      <c r="N2035" s="27">
        <v>11544.2</v>
      </c>
      <c r="O2035" s="27">
        <v>7827.84</v>
      </c>
      <c r="P2035" s="51">
        <f t="shared" si="31"/>
        <v>239246.02819999977</v>
      </c>
      <c r="Q2035" s="51">
        <f>ABS(Table_7[[#This Row],[列1]]-Table_7[[#This Row],[Listing Price (USD)]])/Table_7[[#This Row],[Listing Price (USD)]]</f>
        <v>0.10187138494982093</v>
      </c>
      <c r="R2035" s="51">
        <f>(Table_7[[#This Row],[列2]]+Q3002)/2</f>
        <v>5.0935692474910463E-2</v>
      </c>
      <c r="S2035" s="71"/>
    </row>
    <row r="2036" spans="1:19" hidden="1" x14ac:dyDescent="0.45">
      <c r="A2036" s="1" t="s">
        <v>197</v>
      </c>
      <c r="B2036" s="2" t="s">
        <v>224</v>
      </c>
      <c r="C2036" s="19">
        <v>46</v>
      </c>
      <c r="D2036" s="3" t="s">
        <v>460</v>
      </c>
      <c r="E2036" s="2" t="s">
        <v>46</v>
      </c>
      <c r="F2036" s="55">
        <v>180382</v>
      </c>
      <c r="G2036" s="15">
        <v>2014</v>
      </c>
      <c r="H2036" s="45">
        <v>14.8</v>
      </c>
      <c r="I2036" s="45">
        <v>7.4</v>
      </c>
      <c r="J2036" s="45">
        <v>10809</v>
      </c>
      <c r="K2036" s="45">
        <v>1035</v>
      </c>
      <c r="L2036" s="45">
        <v>240</v>
      </c>
      <c r="M2036" s="27">
        <v>57.472012426685268</v>
      </c>
      <c r="N2036" s="27">
        <v>11544.2</v>
      </c>
      <c r="O2036" s="27">
        <v>7827.84</v>
      </c>
      <c r="P2036" s="51">
        <f t="shared" si="31"/>
        <v>239246.02819999977</v>
      </c>
      <c r="Q2036" s="51">
        <f>ABS(Table_7[[#This Row],[列1]]-Table_7[[#This Row],[Listing Price (USD)]])/Table_7[[#This Row],[Listing Price (USD)]]</f>
        <v>0.32632983446241737</v>
      </c>
      <c r="R2036" s="51">
        <f>(Table_7[[#This Row],[列2]]+Q3003)/2</f>
        <v>0.16316491723120868</v>
      </c>
      <c r="S2036" s="71"/>
    </row>
    <row r="2037" spans="1:19" hidden="1" x14ac:dyDescent="0.45">
      <c r="A2037" s="1" t="s">
        <v>197</v>
      </c>
      <c r="B2037" s="2" t="s">
        <v>224</v>
      </c>
      <c r="C2037" s="19">
        <v>46</v>
      </c>
      <c r="D2037" s="3" t="s">
        <v>460</v>
      </c>
      <c r="E2037" s="2" t="s">
        <v>46</v>
      </c>
      <c r="F2037" s="55">
        <v>168843</v>
      </c>
      <c r="G2037" s="15">
        <v>2014</v>
      </c>
      <c r="H2037" s="45">
        <v>14.8</v>
      </c>
      <c r="I2037" s="45">
        <v>7.4</v>
      </c>
      <c r="J2037" s="45">
        <v>10809</v>
      </c>
      <c r="K2037" s="45">
        <v>1035</v>
      </c>
      <c r="L2037" s="45">
        <v>240</v>
      </c>
      <c r="M2037" s="27">
        <v>57.472012426685268</v>
      </c>
      <c r="N2037" s="27">
        <v>11544.2</v>
      </c>
      <c r="O2037" s="27">
        <v>7827.84</v>
      </c>
      <c r="P2037" s="51">
        <f t="shared" si="31"/>
        <v>239246.02819999977</v>
      </c>
      <c r="Q2037" s="51">
        <f>ABS(Table_7[[#This Row],[列1]]-Table_7[[#This Row],[Listing Price (USD)]])/Table_7[[#This Row],[Listing Price (USD)]]</f>
        <v>0.41697333143808013</v>
      </c>
      <c r="R2037" s="51">
        <f>(Table_7[[#This Row],[列2]]+Q3004)/2</f>
        <v>0.20848666571904007</v>
      </c>
      <c r="S2037" s="71"/>
    </row>
    <row r="2038" spans="1:19" hidden="1" x14ac:dyDescent="0.45">
      <c r="A2038" s="1" t="s">
        <v>197</v>
      </c>
      <c r="B2038" s="2" t="s">
        <v>224</v>
      </c>
      <c r="C2038" s="19">
        <v>46</v>
      </c>
      <c r="D2038" s="3" t="s">
        <v>460</v>
      </c>
      <c r="E2038" s="2" t="s">
        <v>46</v>
      </c>
      <c r="F2038" s="55">
        <v>156696</v>
      </c>
      <c r="G2038" s="15">
        <v>2014</v>
      </c>
      <c r="H2038" s="45">
        <v>14.8</v>
      </c>
      <c r="I2038" s="45">
        <v>7.4</v>
      </c>
      <c r="J2038" s="45">
        <v>10809</v>
      </c>
      <c r="K2038" s="45">
        <v>1035</v>
      </c>
      <c r="L2038" s="45">
        <v>240</v>
      </c>
      <c r="M2038" s="27">
        <v>57.472012426685268</v>
      </c>
      <c r="N2038" s="27">
        <v>11544.2</v>
      </c>
      <c r="O2038" s="27">
        <v>7827.84</v>
      </c>
      <c r="P2038" s="51">
        <f t="shared" si="31"/>
        <v>239246.02819999977</v>
      </c>
      <c r="Q2038" s="51">
        <f>ABS(Table_7[[#This Row],[列1]]-Table_7[[#This Row],[Listing Price (USD)]])/Table_7[[#This Row],[Listing Price (USD)]]</f>
        <v>0.52681643564609026</v>
      </c>
      <c r="R2038" s="51">
        <f>(Table_7[[#This Row],[列2]]+Q3005)/2</f>
        <v>0.26340821782304513</v>
      </c>
      <c r="S2038" s="71"/>
    </row>
    <row r="2039" spans="1:19" hidden="1" x14ac:dyDescent="0.45">
      <c r="A2039" s="1" t="s">
        <v>197</v>
      </c>
      <c r="B2039" s="2" t="s">
        <v>224</v>
      </c>
      <c r="C2039" s="19">
        <v>46</v>
      </c>
      <c r="D2039" s="3" t="s">
        <v>460</v>
      </c>
      <c r="E2039" s="2" t="s">
        <v>46</v>
      </c>
      <c r="F2039" s="55">
        <v>139690</v>
      </c>
      <c r="G2039" s="15">
        <v>2014</v>
      </c>
      <c r="H2039" s="45">
        <v>14.8</v>
      </c>
      <c r="I2039" s="45">
        <v>7.4</v>
      </c>
      <c r="J2039" s="45">
        <v>10809</v>
      </c>
      <c r="K2039" s="45">
        <v>1035</v>
      </c>
      <c r="L2039" s="45">
        <v>240</v>
      </c>
      <c r="M2039" s="27">
        <v>57.472012426685268</v>
      </c>
      <c r="N2039" s="27">
        <v>11544.2</v>
      </c>
      <c r="O2039" s="27">
        <v>7827.84</v>
      </c>
      <c r="P2039" s="51">
        <f t="shared" si="31"/>
        <v>239246.02819999977</v>
      </c>
      <c r="Q2039" s="51">
        <f>ABS(Table_7[[#This Row],[列1]]-Table_7[[#This Row],[Listing Price (USD)]])/Table_7[[#This Row],[Listing Price (USD)]]</f>
        <v>0.71269259216837111</v>
      </c>
      <c r="R2039" s="51">
        <f>(Table_7[[#This Row],[列2]]+Q3006)/2</f>
        <v>0.35634629608418555</v>
      </c>
      <c r="S2039" s="71"/>
    </row>
    <row r="2040" spans="1:19" hidden="1" x14ac:dyDescent="0.45">
      <c r="A2040" s="1" t="s">
        <v>197</v>
      </c>
      <c r="B2040" s="2" t="s">
        <v>224</v>
      </c>
      <c r="C2040" s="19">
        <v>46</v>
      </c>
      <c r="D2040" s="3" t="s">
        <v>460</v>
      </c>
      <c r="E2040" s="2" t="s">
        <v>3</v>
      </c>
      <c r="F2040" s="55">
        <v>182204</v>
      </c>
      <c r="G2040" s="15">
        <v>2014</v>
      </c>
      <c r="H2040" s="45">
        <v>14.8</v>
      </c>
      <c r="I2040" s="45">
        <v>7.4</v>
      </c>
      <c r="J2040" s="45">
        <v>10809</v>
      </c>
      <c r="K2040" s="45">
        <v>1035</v>
      </c>
      <c r="L2040" s="45">
        <v>240</v>
      </c>
      <c r="M2040" s="27">
        <v>2639.0087016482562</v>
      </c>
      <c r="N2040" s="27">
        <v>30468.7</v>
      </c>
      <c r="O2040" s="27">
        <v>62827.83</v>
      </c>
      <c r="P2040" s="51">
        <f t="shared" si="31"/>
        <v>274369.90020000114</v>
      </c>
      <c r="Q2040" s="51">
        <f>ABS(Table_7[[#This Row],[列1]]-Table_7[[#This Row],[Listing Price (USD)]])/Table_7[[#This Row],[Listing Price (USD)]]</f>
        <v>0.50583906061338468</v>
      </c>
      <c r="R2040" s="51">
        <f>(Table_7[[#This Row],[列2]]+Q3007)/2</f>
        <v>0.25291953030669234</v>
      </c>
      <c r="S2040" s="71"/>
    </row>
    <row r="2041" spans="1:19" hidden="1" x14ac:dyDescent="0.45">
      <c r="A2041" s="1" t="s">
        <v>197</v>
      </c>
      <c r="B2041" s="2" t="s">
        <v>224</v>
      </c>
      <c r="C2041" s="19">
        <v>46</v>
      </c>
      <c r="D2041" s="3" t="s">
        <v>460</v>
      </c>
      <c r="E2041" s="2" t="s">
        <v>25</v>
      </c>
      <c r="F2041" s="55">
        <v>204069</v>
      </c>
      <c r="G2041" s="15">
        <v>2013</v>
      </c>
      <c r="H2041" s="45">
        <v>14.8</v>
      </c>
      <c r="I2041" s="45">
        <v>7.4</v>
      </c>
      <c r="J2041" s="45">
        <v>10809</v>
      </c>
      <c r="K2041" s="45">
        <v>1035</v>
      </c>
      <c r="L2041" s="45">
        <v>240</v>
      </c>
      <c r="M2041" s="27">
        <v>188.92599593680674</v>
      </c>
      <c r="N2041" s="27">
        <v>16779.7</v>
      </c>
      <c r="O2041" s="27">
        <v>1073.48</v>
      </c>
      <c r="P2041" s="51">
        <f t="shared" si="31"/>
        <v>236015.41319999768</v>
      </c>
      <c r="Q2041" s="51">
        <f>ABS(Table_7[[#This Row],[列1]]-Table_7[[#This Row],[Listing Price (USD)]])/Table_7[[#This Row],[Listing Price (USD)]]</f>
        <v>0.15654711494640383</v>
      </c>
      <c r="R2041" s="51">
        <f>(Table_7[[#This Row],[列2]]+Q3008)/2</f>
        <v>7.8273557473201916E-2</v>
      </c>
      <c r="S2041" s="71"/>
    </row>
    <row r="2042" spans="1:19" hidden="1" x14ac:dyDescent="0.45">
      <c r="A2042" s="1" t="s">
        <v>197</v>
      </c>
      <c r="B2042" s="2" t="s">
        <v>224</v>
      </c>
      <c r="C2042" s="19">
        <v>46</v>
      </c>
      <c r="D2042" s="3" t="s">
        <v>460</v>
      </c>
      <c r="E2042" s="2" t="s">
        <v>25</v>
      </c>
      <c r="F2042" s="55">
        <v>194351</v>
      </c>
      <c r="G2042" s="15">
        <v>2013</v>
      </c>
      <c r="H2042" s="45">
        <v>14.8</v>
      </c>
      <c r="I2042" s="45">
        <v>7.4</v>
      </c>
      <c r="J2042" s="45">
        <v>10809</v>
      </c>
      <c r="K2042" s="45">
        <v>1035</v>
      </c>
      <c r="L2042" s="45">
        <v>240</v>
      </c>
      <c r="M2042" s="27">
        <v>188.92599593680674</v>
      </c>
      <c r="N2042" s="27">
        <v>16779.7</v>
      </c>
      <c r="O2042" s="27">
        <v>1073.48</v>
      </c>
      <c r="P2042" s="51">
        <f t="shared" si="31"/>
        <v>236015.41319999768</v>
      </c>
      <c r="Q2042" s="51">
        <f>ABS(Table_7[[#This Row],[列1]]-Table_7[[#This Row],[Listing Price (USD)]])/Table_7[[#This Row],[Listing Price (USD)]]</f>
        <v>0.21437714856109658</v>
      </c>
      <c r="R2042" s="51">
        <f>(Table_7[[#This Row],[列2]]+Q3009)/2</f>
        <v>0.10718857428054829</v>
      </c>
      <c r="S2042" s="71"/>
    </row>
    <row r="2043" spans="1:19" hidden="1" x14ac:dyDescent="0.45">
      <c r="A2043" s="1" t="s">
        <v>197</v>
      </c>
      <c r="B2043" s="2" t="s">
        <v>224</v>
      </c>
      <c r="C2043" s="19">
        <v>46</v>
      </c>
      <c r="D2043" s="3" t="s">
        <v>460</v>
      </c>
      <c r="E2043" s="2" t="s">
        <v>25</v>
      </c>
      <c r="F2043" s="55">
        <v>212572</v>
      </c>
      <c r="G2043" s="15">
        <v>2015</v>
      </c>
      <c r="H2043" s="45">
        <v>14.8</v>
      </c>
      <c r="I2043" s="45">
        <v>7.4</v>
      </c>
      <c r="J2043" s="45">
        <v>10809</v>
      </c>
      <c r="K2043" s="45">
        <v>1035</v>
      </c>
      <c r="L2043" s="45">
        <v>240</v>
      </c>
      <c r="M2043" s="27">
        <v>188.92599593680674</v>
      </c>
      <c r="N2043" s="27">
        <v>16779.7</v>
      </c>
      <c r="O2043" s="27">
        <v>1073.48</v>
      </c>
      <c r="P2043" s="51">
        <f t="shared" si="31"/>
        <v>261910.81919999718</v>
      </c>
      <c r="Q2043" s="51">
        <f>ABS(Table_7[[#This Row],[列1]]-Table_7[[#This Row],[Listing Price (USD)]])/Table_7[[#This Row],[Listing Price (USD)]]</f>
        <v>0.23210403627945908</v>
      </c>
      <c r="R2043" s="51">
        <f>(Table_7[[#This Row],[列2]]+Q3010)/2</f>
        <v>0.11605201813972954</v>
      </c>
      <c r="S2043" s="71"/>
    </row>
    <row r="2044" spans="1:19" hidden="1" x14ac:dyDescent="0.45">
      <c r="A2044" s="1" t="s">
        <v>197</v>
      </c>
      <c r="B2044" s="2" t="s">
        <v>224</v>
      </c>
      <c r="C2044" s="19">
        <v>46</v>
      </c>
      <c r="D2044" s="3" t="s">
        <v>460</v>
      </c>
      <c r="E2044" s="2" t="s">
        <v>35</v>
      </c>
      <c r="F2044" s="55">
        <v>230792</v>
      </c>
      <c r="G2044" s="15">
        <v>2013</v>
      </c>
      <c r="H2044" s="45">
        <v>14.8</v>
      </c>
      <c r="I2044" s="45">
        <v>7.4</v>
      </c>
      <c r="J2044" s="45">
        <v>10809</v>
      </c>
      <c r="K2044" s="45">
        <v>1035</v>
      </c>
      <c r="L2044" s="45">
        <v>240</v>
      </c>
      <c r="M2044" s="27">
        <v>1896.75530151814</v>
      </c>
      <c r="N2044" s="27">
        <v>24592.6</v>
      </c>
      <c r="O2044" s="27">
        <v>42421.33</v>
      </c>
      <c r="P2044" s="51">
        <f t="shared" si="31"/>
        <v>250516.15559999942</v>
      </c>
      <c r="Q2044" s="51">
        <f>ABS(Table_7[[#This Row],[列1]]-Table_7[[#This Row],[Listing Price (USD)]])/Table_7[[#This Row],[Listing Price (USD)]]</f>
        <v>8.5462908593016293E-2</v>
      </c>
      <c r="R2044" s="51">
        <f>(Table_7[[#This Row],[列2]]+Q3011)/2</f>
        <v>4.2731454296508146E-2</v>
      </c>
      <c r="S2044" s="71"/>
    </row>
    <row r="2045" spans="1:19" hidden="1" x14ac:dyDescent="0.45">
      <c r="A2045" s="1" t="s">
        <v>197</v>
      </c>
      <c r="B2045" s="2" t="s">
        <v>224</v>
      </c>
      <c r="C2045" s="19">
        <v>46</v>
      </c>
      <c r="D2045" s="3" t="s">
        <v>460</v>
      </c>
      <c r="E2045" s="2" t="s">
        <v>35</v>
      </c>
      <c r="F2045" s="55">
        <v>224719</v>
      </c>
      <c r="G2045" s="15">
        <v>2014</v>
      </c>
      <c r="H2045" s="45">
        <v>14.8</v>
      </c>
      <c r="I2045" s="45">
        <v>7.4</v>
      </c>
      <c r="J2045" s="45">
        <v>10809</v>
      </c>
      <c r="K2045" s="45">
        <v>1035</v>
      </c>
      <c r="L2045" s="45">
        <v>240</v>
      </c>
      <c r="M2045" s="27">
        <v>1896.75530151814</v>
      </c>
      <c r="N2045" s="27">
        <v>24592.6</v>
      </c>
      <c r="O2045" s="27">
        <v>42421.33</v>
      </c>
      <c r="P2045" s="51">
        <f t="shared" si="31"/>
        <v>263463.85860000103</v>
      </c>
      <c r="Q2045" s="51">
        <f>ABS(Table_7[[#This Row],[列1]]-Table_7[[#This Row],[Listing Price (USD)]])/Table_7[[#This Row],[Listing Price (USD)]]</f>
        <v>0.17241469835661882</v>
      </c>
      <c r="R2045" s="51">
        <f>(Table_7[[#This Row],[列2]]+Q3012)/2</f>
        <v>8.6207349178309411E-2</v>
      </c>
      <c r="S2045" s="71"/>
    </row>
    <row r="2046" spans="1:19" hidden="1" x14ac:dyDescent="0.45">
      <c r="A2046" s="1" t="s">
        <v>197</v>
      </c>
      <c r="B2046" s="2" t="s">
        <v>224</v>
      </c>
      <c r="C2046" s="19">
        <v>46</v>
      </c>
      <c r="D2046" s="3" t="s">
        <v>460</v>
      </c>
      <c r="E2046" s="2" t="s">
        <v>15</v>
      </c>
      <c r="F2046" s="55">
        <v>241725</v>
      </c>
      <c r="G2046" s="15">
        <v>2012</v>
      </c>
      <c r="H2046" s="45">
        <v>14.8</v>
      </c>
      <c r="I2046" s="45">
        <v>7.4</v>
      </c>
      <c r="J2046" s="45">
        <v>10809</v>
      </c>
      <c r="K2046" s="45">
        <v>1035</v>
      </c>
      <c r="L2046" s="45">
        <v>240</v>
      </c>
      <c r="M2046" s="27">
        <v>1276.9626856482525</v>
      </c>
      <c r="N2046" s="27">
        <v>21333.9</v>
      </c>
      <c r="O2046" s="27">
        <v>4753.54</v>
      </c>
      <c r="P2046" s="51">
        <f t="shared" si="31"/>
        <v>231520.30540000199</v>
      </c>
      <c r="Q2046" s="51">
        <f>ABS(Table_7[[#This Row],[列1]]-Table_7[[#This Row],[Listing Price (USD)]])/Table_7[[#This Row],[Listing Price (USD)]]</f>
        <v>4.2216132381830626E-2</v>
      </c>
      <c r="R2046" s="51">
        <f>(Table_7[[#This Row],[列2]]+Q3013)/2</f>
        <v>2.1108066190915313E-2</v>
      </c>
      <c r="S2046" s="71"/>
    </row>
    <row r="2047" spans="1:19" hidden="1" x14ac:dyDescent="0.45">
      <c r="A2047" s="1" t="s">
        <v>197</v>
      </c>
      <c r="B2047" s="2" t="s">
        <v>224</v>
      </c>
      <c r="C2047" s="19">
        <v>46</v>
      </c>
      <c r="D2047" s="3" t="s">
        <v>460</v>
      </c>
      <c r="E2047" s="2" t="s">
        <v>15</v>
      </c>
      <c r="F2047" s="55">
        <v>262982</v>
      </c>
      <c r="G2047" s="15">
        <v>2013</v>
      </c>
      <c r="H2047" s="45">
        <v>14.8</v>
      </c>
      <c r="I2047" s="45">
        <v>7.4</v>
      </c>
      <c r="J2047" s="45">
        <v>10809</v>
      </c>
      <c r="K2047" s="45">
        <v>1035</v>
      </c>
      <c r="L2047" s="45">
        <v>240</v>
      </c>
      <c r="M2047" s="27">
        <v>1276.9626856482525</v>
      </c>
      <c r="N2047" s="27">
        <v>21333.9</v>
      </c>
      <c r="O2047" s="27">
        <v>4753.54</v>
      </c>
      <c r="P2047" s="51">
        <f t="shared" si="31"/>
        <v>244468.00839999988</v>
      </c>
      <c r="Q2047" s="51">
        <f>ABS(Table_7[[#This Row],[列1]]-Table_7[[#This Row],[Listing Price (USD)]])/Table_7[[#This Row],[Listing Price (USD)]]</f>
        <v>7.0400223589447655E-2</v>
      </c>
      <c r="R2047" s="51">
        <f>(Table_7[[#This Row],[列2]]+Q3014)/2</f>
        <v>3.5200111794723828E-2</v>
      </c>
      <c r="S2047" s="71"/>
    </row>
    <row r="2048" spans="1:19" hidden="1" x14ac:dyDescent="0.45">
      <c r="A2048" s="1" t="s">
        <v>197</v>
      </c>
      <c r="B2048" s="2" t="s">
        <v>224</v>
      </c>
      <c r="C2048" s="19">
        <v>46</v>
      </c>
      <c r="D2048" s="3" t="s">
        <v>460</v>
      </c>
      <c r="E2048" s="2" t="s">
        <v>15</v>
      </c>
      <c r="F2048" s="55">
        <v>217431</v>
      </c>
      <c r="G2048" s="15">
        <v>2013</v>
      </c>
      <c r="H2048" s="45">
        <v>14.8</v>
      </c>
      <c r="I2048" s="45">
        <v>7.4</v>
      </c>
      <c r="J2048" s="45">
        <v>10809</v>
      </c>
      <c r="K2048" s="45">
        <v>1035</v>
      </c>
      <c r="L2048" s="45">
        <v>240</v>
      </c>
      <c r="M2048" s="27">
        <v>1276.9626856482525</v>
      </c>
      <c r="N2048" s="27">
        <v>21333.9</v>
      </c>
      <c r="O2048" s="27">
        <v>4753.54</v>
      </c>
      <c r="P2048" s="51">
        <f t="shared" si="31"/>
        <v>244468.00839999988</v>
      </c>
      <c r="Q2048" s="51">
        <f>ABS(Table_7[[#This Row],[列1]]-Table_7[[#This Row],[Listing Price (USD)]])/Table_7[[#This Row],[Listing Price (USD)]]</f>
        <v>0.12434753278051371</v>
      </c>
      <c r="R2048" s="51">
        <f>(Table_7[[#This Row],[列2]]+Q3015)/2</f>
        <v>6.2173766390256853E-2</v>
      </c>
      <c r="S2048" s="71"/>
    </row>
    <row r="2049" spans="1:19" hidden="1" x14ac:dyDescent="0.45">
      <c r="A2049" s="1" t="s">
        <v>197</v>
      </c>
      <c r="B2049" s="2" t="s">
        <v>224</v>
      </c>
      <c r="C2049" s="19">
        <v>46</v>
      </c>
      <c r="D2049" s="3" t="s">
        <v>460</v>
      </c>
      <c r="E2049" s="2" t="s">
        <v>15</v>
      </c>
      <c r="F2049" s="55">
        <v>188278</v>
      </c>
      <c r="G2049" s="15">
        <v>2013</v>
      </c>
      <c r="H2049" s="45">
        <v>14.8</v>
      </c>
      <c r="I2049" s="45">
        <v>7.4</v>
      </c>
      <c r="J2049" s="45">
        <v>10809</v>
      </c>
      <c r="K2049" s="45">
        <v>1035</v>
      </c>
      <c r="L2049" s="45">
        <v>240</v>
      </c>
      <c r="M2049" s="27">
        <v>1276.9626856482525</v>
      </c>
      <c r="N2049" s="27">
        <v>21333.9</v>
      </c>
      <c r="O2049" s="27">
        <v>4753.54</v>
      </c>
      <c r="P2049" s="51">
        <f t="shared" si="31"/>
        <v>244468.00839999988</v>
      </c>
      <c r="Q2049" s="51">
        <f>ABS(Table_7[[#This Row],[列1]]-Table_7[[#This Row],[Listing Price (USD)]])/Table_7[[#This Row],[Listing Price (USD)]]</f>
        <v>0.2984417106618929</v>
      </c>
      <c r="R2049" s="51">
        <f>(Table_7[[#This Row],[列2]]+Q3016)/2</f>
        <v>0.14922085533094645</v>
      </c>
      <c r="S2049" s="71"/>
    </row>
    <row r="2050" spans="1:19" hidden="1" x14ac:dyDescent="0.45">
      <c r="A2050" s="1" t="s">
        <v>197</v>
      </c>
      <c r="B2050" s="2" t="s">
        <v>224</v>
      </c>
      <c r="C2050" s="19">
        <v>46</v>
      </c>
      <c r="D2050" s="3" t="s">
        <v>460</v>
      </c>
      <c r="E2050" s="2" t="s">
        <v>15</v>
      </c>
      <c r="F2050" s="55">
        <v>210142</v>
      </c>
      <c r="G2050" s="15">
        <v>2015</v>
      </c>
      <c r="H2050" s="45">
        <v>14.8</v>
      </c>
      <c r="I2050" s="45">
        <v>7.4</v>
      </c>
      <c r="J2050" s="45">
        <v>10809</v>
      </c>
      <c r="K2050" s="45">
        <v>1035</v>
      </c>
      <c r="L2050" s="45">
        <v>240</v>
      </c>
      <c r="M2050" s="27">
        <v>1276.9626856482525</v>
      </c>
      <c r="N2050" s="27">
        <v>21333.9</v>
      </c>
      <c r="O2050" s="27">
        <v>4753.54</v>
      </c>
      <c r="P2050" s="51">
        <f t="shared" ref="P2050:P2113" si="32">J2050*22.739+12947.703*G2050+1.856*N2050-26169390+64750.3</f>
        <v>270363.41439999937</v>
      </c>
      <c r="Q2050" s="51">
        <f>ABS(Table_7[[#This Row],[列1]]-Table_7[[#This Row],[Listing Price (USD)]])/Table_7[[#This Row],[Listing Price (USD)]]</f>
        <v>0.28657486080840272</v>
      </c>
      <c r="R2050" s="51">
        <f>(Table_7[[#This Row],[列2]]+Q3017)/2</f>
        <v>0.14328743040420136</v>
      </c>
      <c r="S2050" s="71"/>
    </row>
    <row r="2051" spans="1:19" hidden="1" x14ac:dyDescent="0.45">
      <c r="A2051" s="1" t="s">
        <v>197</v>
      </c>
      <c r="B2051" s="2" t="s">
        <v>224</v>
      </c>
      <c r="C2051" s="19">
        <v>46</v>
      </c>
      <c r="D2051" s="3" t="s">
        <v>460</v>
      </c>
      <c r="E2051" s="2" t="s">
        <v>26</v>
      </c>
      <c r="F2051" s="55">
        <v>293110</v>
      </c>
      <c r="G2051" s="15">
        <v>2014</v>
      </c>
      <c r="H2051" s="45">
        <v>14.8</v>
      </c>
      <c r="I2051" s="45">
        <v>7.4</v>
      </c>
      <c r="J2051" s="45">
        <v>10809</v>
      </c>
      <c r="K2051" s="45">
        <v>1035</v>
      </c>
      <c r="L2051" s="45">
        <v>240</v>
      </c>
      <c r="M2051" s="27">
        <v>2704.60916008815</v>
      </c>
      <c r="N2051" s="27">
        <v>33874.199999999997</v>
      </c>
      <c r="O2051" s="27">
        <v>12220.24236</v>
      </c>
      <c r="P2051" s="51">
        <f t="shared" si="32"/>
        <v>280690.50820000021</v>
      </c>
      <c r="Q2051" s="51">
        <f>ABS(Table_7[[#This Row],[列1]]-Table_7[[#This Row],[Listing Price (USD)]])/Table_7[[#This Row],[Listing Price (USD)]]</f>
        <v>4.2371436662003291E-2</v>
      </c>
      <c r="R2051" s="51">
        <f>(Table_7[[#This Row],[列2]]+Q3018)/2</f>
        <v>2.1185718331001645E-2</v>
      </c>
      <c r="S2051" s="71"/>
    </row>
    <row r="2052" spans="1:19" hidden="1" x14ac:dyDescent="0.45">
      <c r="A2052" s="1" t="s">
        <v>197</v>
      </c>
      <c r="B2052" s="3" t="s">
        <v>225</v>
      </c>
      <c r="C2052" s="19">
        <v>46</v>
      </c>
      <c r="D2052" s="3" t="s">
        <v>461</v>
      </c>
      <c r="E2052" s="2" t="s">
        <v>346</v>
      </c>
      <c r="F2052" s="55">
        <v>189000</v>
      </c>
      <c r="G2052" s="15">
        <v>2016</v>
      </c>
      <c r="H2052" s="45">
        <v>14.8</v>
      </c>
      <c r="I2052" s="45">
        <v>7.4</v>
      </c>
      <c r="J2052" s="45">
        <v>10809</v>
      </c>
      <c r="K2052" s="45">
        <v>1035</v>
      </c>
      <c r="L2052" s="45">
        <v>240</v>
      </c>
      <c r="M2052" s="27">
        <v>96.621481289487306</v>
      </c>
      <c r="N2052" s="27">
        <v>21310.9</v>
      </c>
      <c r="O2052" s="27">
        <v>514.61516577032478</v>
      </c>
      <c r="P2052" s="51">
        <f t="shared" si="32"/>
        <v>283268.42939999996</v>
      </c>
      <c r="Q2052" s="51">
        <f>ABS(Table_7[[#This Row],[列1]]-Table_7[[#This Row],[Listing Price (USD)]])/Table_7[[#This Row],[Listing Price (USD)]]</f>
        <v>0.49877475873015853</v>
      </c>
      <c r="R2052" s="51">
        <f>(Table_7[[#This Row],[列2]]+Q3019)/2</f>
        <v>0.24938737936507926</v>
      </c>
      <c r="S2052" s="71"/>
    </row>
    <row r="2053" spans="1:19" hidden="1" x14ac:dyDescent="0.45">
      <c r="A2053" s="1" t="s">
        <v>197</v>
      </c>
      <c r="B2053" s="3" t="s">
        <v>225</v>
      </c>
      <c r="C2053" s="19">
        <v>46</v>
      </c>
      <c r="D2053" s="3" t="s">
        <v>461</v>
      </c>
      <c r="E2053" s="2" t="s">
        <v>346</v>
      </c>
      <c r="F2053" s="55">
        <v>184999</v>
      </c>
      <c r="G2053" s="15">
        <v>2016</v>
      </c>
      <c r="H2053" s="45">
        <v>14.8</v>
      </c>
      <c r="I2053" s="45">
        <v>7.4</v>
      </c>
      <c r="J2053" s="45">
        <v>10809</v>
      </c>
      <c r="K2053" s="45">
        <v>1035</v>
      </c>
      <c r="L2053" s="45">
        <v>240</v>
      </c>
      <c r="M2053" s="27">
        <v>96.621481289487306</v>
      </c>
      <c r="N2053" s="27">
        <v>21310.9</v>
      </c>
      <c r="O2053" s="27">
        <v>514.61516577032478</v>
      </c>
      <c r="P2053" s="51">
        <f t="shared" si="32"/>
        <v>283268.42939999996</v>
      </c>
      <c r="Q2053" s="51">
        <f>ABS(Table_7[[#This Row],[列1]]-Table_7[[#This Row],[Listing Price (USD)]])/Table_7[[#This Row],[Listing Price (USD)]]</f>
        <v>0.53118897615662763</v>
      </c>
      <c r="R2053" s="51">
        <f>(Table_7[[#This Row],[列2]]+Q3020)/2</f>
        <v>0.26559448807831382</v>
      </c>
      <c r="S2053" s="71"/>
    </row>
    <row r="2054" spans="1:19" hidden="1" x14ac:dyDescent="0.45">
      <c r="A2054" s="1" t="s">
        <v>363</v>
      </c>
      <c r="B2054" s="3" t="s">
        <v>225</v>
      </c>
      <c r="C2054" s="19">
        <v>46</v>
      </c>
      <c r="D2054" s="3" t="s">
        <v>461</v>
      </c>
      <c r="E2054" s="2" t="s">
        <v>346</v>
      </c>
      <c r="F2054" s="55">
        <v>199000</v>
      </c>
      <c r="G2054" s="15">
        <v>2016</v>
      </c>
      <c r="H2054" s="45">
        <v>14.8</v>
      </c>
      <c r="I2054" s="45">
        <v>7.4</v>
      </c>
      <c r="J2054" s="45">
        <v>10809</v>
      </c>
      <c r="K2054" s="45">
        <v>1035</v>
      </c>
      <c r="L2054" s="45">
        <v>240</v>
      </c>
      <c r="M2054" s="27">
        <v>96.621481289487306</v>
      </c>
      <c r="N2054" s="27">
        <v>21310.9</v>
      </c>
      <c r="O2054" s="27">
        <v>514.61516577032478</v>
      </c>
      <c r="P2054" s="51">
        <f t="shared" si="32"/>
        <v>283268.42939999996</v>
      </c>
      <c r="Q2054" s="51">
        <f>ABS(Table_7[[#This Row],[列1]]-Table_7[[#This Row],[Listing Price (USD)]])/Table_7[[#This Row],[Listing Price (USD)]]</f>
        <v>0.42345944422110537</v>
      </c>
      <c r="R2054" s="51">
        <f>(Table_7[[#This Row],[列2]]+Q3021)/2</f>
        <v>0.21172972211055269</v>
      </c>
      <c r="S2054" s="71"/>
    </row>
    <row r="2055" spans="1:19" hidden="1" x14ac:dyDescent="0.45">
      <c r="A2055" s="1" t="s">
        <v>197</v>
      </c>
      <c r="B2055" s="2" t="s">
        <v>225</v>
      </c>
      <c r="C2055" s="19">
        <v>46</v>
      </c>
      <c r="D2055" s="3" t="s">
        <v>460</v>
      </c>
      <c r="E2055" s="2" t="s">
        <v>46</v>
      </c>
      <c r="F2055" s="55">
        <v>334055</v>
      </c>
      <c r="G2055" s="15">
        <v>2017</v>
      </c>
      <c r="H2055" s="45">
        <v>14.8</v>
      </c>
      <c r="I2055" s="45">
        <v>7.4</v>
      </c>
      <c r="J2055" s="45">
        <v>10809</v>
      </c>
      <c r="K2055" s="45">
        <v>1035</v>
      </c>
      <c r="L2055" s="45">
        <v>240</v>
      </c>
      <c r="M2055" s="27">
        <v>57.472012426685268</v>
      </c>
      <c r="N2055" s="27">
        <v>11544.2</v>
      </c>
      <c r="O2055" s="27">
        <v>7827.84</v>
      </c>
      <c r="P2055" s="51">
        <f t="shared" si="32"/>
        <v>278089.13719999715</v>
      </c>
      <c r="Q2055" s="51">
        <f>ABS(Table_7[[#This Row],[列1]]-Table_7[[#This Row],[Listing Price (USD)]])/Table_7[[#This Row],[Listing Price (USD)]]</f>
        <v>0.16753487539477888</v>
      </c>
      <c r="R2055" s="51">
        <f>(Table_7[[#This Row],[列2]]+Q3022)/2</f>
        <v>8.3767437697389438E-2</v>
      </c>
      <c r="S2055" s="71"/>
    </row>
    <row r="2056" spans="1:19" hidden="1" x14ac:dyDescent="0.45">
      <c r="A2056" s="1" t="s">
        <v>197</v>
      </c>
      <c r="B2056" s="2" t="s">
        <v>225</v>
      </c>
      <c r="C2056" s="19">
        <v>46</v>
      </c>
      <c r="D2056" s="3" t="s">
        <v>460</v>
      </c>
      <c r="E2056" s="2" t="s">
        <v>46</v>
      </c>
      <c r="F2056" s="55">
        <v>297601</v>
      </c>
      <c r="G2056" s="15">
        <v>2017</v>
      </c>
      <c r="H2056" s="45">
        <v>14.8</v>
      </c>
      <c r="I2056" s="45">
        <v>7.4</v>
      </c>
      <c r="J2056" s="45">
        <v>10809</v>
      </c>
      <c r="K2056" s="45">
        <v>1035</v>
      </c>
      <c r="L2056" s="45">
        <v>240</v>
      </c>
      <c r="M2056" s="27">
        <v>57.472012426685268</v>
      </c>
      <c r="N2056" s="27">
        <v>11544.2</v>
      </c>
      <c r="O2056" s="27">
        <v>7827.84</v>
      </c>
      <c r="P2056" s="51">
        <f t="shared" si="32"/>
        <v>278089.13719999715</v>
      </c>
      <c r="Q2056" s="51">
        <f>ABS(Table_7[[#This Row],[列1]]-Table_7[[#This Row],[Listing Price (USD)]])/Table_7[[#This Row],[Listing Price (USD)]]</f>
        <v>6.5563834798951795E-2</v>
      </c>
      <c r="R2056" s="51">
        <f>(Table_7[[#This Row],[列2]]+Q3023)/2</f>
        <v>3.2781917399475898E-2</v>
      </c>
      <c r="S2056" s="71"/>
    </row>
    <row r="2057" spans="1:19" hidden="1" x14ac:dyDescent="0.45">
      <c r="A2057" s="1" t="s">
        <v>197</v>
      </c>
      <c r="B2057" s="2" t="s">
        <v>225</v>
      </c>
      <c r="C2057" s="19">
        <v>46</v>
      </c>
      <c r="D2057" s="3" t="s">
        <v>460</v>
      </c>
      <c r="E2057" s="2" t="s">
        <v>25</v>
      </c>
      <c r="F2057" s="55">
        <v>267233</v>
      </c>
      <c r="G2057" s="15">
        <v>2016</v>
      </c>
      <c r="H2057" s="45">
        <v>14.8</v>
      </c>
      <c r="I2057" s="45">
        <v>7.4</v>
      </c>
      <c r="J2057" s="45">
        <v>10809</v>
      </c>
      <c r="K2057" s="45">
        <v>1035</v>
      </c>
      <c r="L2057" s="45">
        <v>240</v>
      </c>
      <c r="M2057" s="27">
        <v>188.92599593680674</v>
      </c>
      <c r="N2057" s="27">
        <v>16779.7</v>
      </c>
      <c r="O2057" s="27">
        <v>1073.48</v>
      </c>
      <c r="P2057" s="51">
        <f t="shared" si="32"/>
        <v>274858.52219999878</v>
      </c>
      <c r="Q2057" s="51">
        <f>ABS(Table_7[[#This Row],[列1]]-Table_7[[#This Row],[Listing Price (USD)]])/Table_7[[#This Row],[Listing Price (USD)]]</f>
        <v>2.8535106816893065E-2</v>
      </c>
      <c r="R2057" s="51">
        <f>(Table_7[[#This Row],[列2]]+Q3024)/2</f>
        <v>1.4267553408446532E-2</v>
      </c>
      <c r="S2057" s="71"/>
    </row>
    <row r="2058" spans="1:19" hidden="1" x14ac:dyDescent="0.45">
      <c r="A2058" s="1" t="s">
        <v>197</v>
      </c>
      <c r="B2058" s="2" t="s">
        <v>225</v>
      </c>
      <c r="C2058" s="19">
        <v>46</v>
      </c>
      <c r="D2058" s="3" t="s">
        <v>460</v>
      </c>
      <c r="E2058" s="2" t="s">
        <v>25</v>
      </c>
      <c r="F2058" s="55">
        <v>224719</v>
      </c>
      <c r="G2058" s="15">
        <v>2016</v>
      </c>
      <c r="H2058" s="45">
        <v>14.8</v>
      </c>
      <c r="I2058" s="45">
        <v>7.4</v>
      </c>
      <c r="J2058" s="45">
        <v>10809</v>
      </c>
      <c r="K2058" s="45">
        <v>1035</v>
      </c>
      <c r="L2058" s="45">
        <v>240</v>
      </c>
      <c r="M2058" s="27">
        <v>188.92599593680674</v>
      </c>
      <c r="N2058" s="27">
        <v>16779.7</v>
      </c>
      <c r="O2058" s="27">
        <v>1073.48</v>
      </c>
      <c r="P2058" s="51">
        <f t="shared" si="32"/>
        <v>274858.52219999878</v>
      </c>
      <c r="Q2058" s="51">
        <f>ABS(Table_7[[#This Row],[列1]]-Table_7[[#This Row],[Listing Price (USD)]])/Table_7[[#This Row],[Listing Price (USD)]]</f>
        <v>0.22312097419443297</v>
      </c>
      <c r="R2058" s="51">
        <f>(Table_7[[#This Row],[列2]]+Q3025)/2</f>
        <v>0.11156048709721648</v>
      </c>
      <c r="S2058" s="71"/>
    </row>
    <row r="2059" spans="1:19" hidden="1" x14ac:dyDescent="0.45">
      <c r="A2059" s="1" t="s">
        <v>197</v>
      </c>
      <c r="B2059" s="2" t="s">
        <v>225</v>
      </c>
      <c r="C2059" s="19">
        <v>46</v>
      </c>
      <c r="D2059" s="3" t="s">
        <v>460</v>
      </c>
      <c r="E2059" s="2" t="s">
        <v>25</v>
      </c>
      <c r="F2059" s="55">
        <v>242939</v>
      </c>
      <c r="G2059" s="15">
        <v>2018</v>
      </c>
      <c r="H2059" s="45">
        <v>14.8</v>
      </c>
      <c r="I2059" s="45">
        <v>7.4</v>
      </c>
      <c r="J2059" s="45">
        <v>10809</v>
      </c>
      <c r="K2059" s="45">
        <v>1035</v>
      </c>
      <c r="L2059" s="45">
        <v>240</v>
      </c>
      <c r="M2059" s="27">
        <v>188.92599593680674</v>
      </c>
      <c r="N2059" s="27">
        <v>16779.7</v>
      </c>
      <c r="O2059" s="27">
        <v>1073.48</v>
      </c>
      <c r="P2059" s="51">
        <f t="shared" si="32"/>
        <v>300753.92819999828</v>
      </c>
      <c r="Q2059" s="51">
        <f>ABS(Table_7[[#This Row],[列1]]-Table_7[[#This Row],[Listing Price (USD)]])/Table_7[[#This Row],[Listing Price (USD)]]</f>
        <v>0.23798125537685705</v>
      </c>
      <c r="R2059" s="51">
        <f>(Table_7[[#This Row],[列2]]+Q3026)/2</f>
        <v>0.11899062768842852</v>
      </c>
      <c r="S2059" s="71"/>
    </row>
    <row r="2060" spans="1:19" hidden="1" x14ac:dyDescent="0.45">
      <c r="A2060" s="1" t="s">
        <v>363</v>
      </c>
      <c r="B2060" s="3" t="s">
        <v>227</v>
      </c>
      <c r="C2060" s="19">
        <v>49</v>
      </c>
      <c r="D2060" s="3" t="s">
        <v>461</v>
      </c>
      <c r="E2060" s="2" t="s">
        <v>447</v>
      </c>
      <c r="F2060" s="55">
        <v>157968</v>
      </c>
      <c r="G2060" s="15">
        <v>2005</v>
      </c>
      <c r="H2060" s="45">
        <v>14.75</v>
      </c>
      <c r="I2060" s="45">
        <v>7.75</v>
      </c>
      <c r="J2060" s="45">
        <v>12600</v>
      </c>
      <c r="K2060" s="45">
        <v>1005</v>
      </c>
      <c r="L2060" s="45">
        <v>238</v>
      </c>
      <c r="M2060" s="27">
        <v>96.621481289487278</v>
      </c>
      <c r="N2060" s="27">
        <v>16666</v>
      </c>
      <c r="O2060" s="27">
        <v>521.5798800343282</v>
      </c>
      <c r="P2060" s="51">
        <f t="shared" si="32"/>
        <v>172948.31099999993</v>
      </c>
      <c r="Q2060" s="51">
        <f>ABS(Table_7[[#This Row],[列1]]-Table_7[[#This Row],[Listing Price (USD)]])/Table_7[[#This Row],[Listing Price (USD)]]</f>
        <v>9.4831301276207383E-2</v>
      </c>
      <c r="R2060" s="51">
        <f>(Table_7[[#This Row],[列2]]+Q3027)/2</f>
        <v>4.7415650638103692E-2</v>
      </c>
      <c r="S2060" s="71"/>
    </row>
    <row r="2061" spans="1:19" hidden="1" x14ac:dyDescent="0.45">
      <c r="A2061" s="1" t="s">
        <v>197</v>
      </c>
      <c r="B2061" s="2" t="s">
        <v>227</v>
      </c>
      <c r="C2061" s="19">
        <v>49</v>
      </c>
      <c r="D2061" s="3" t="s">
        <v>460</v>
      </c>
      <c r="E2061" s="2" t="s">
        <v>46</v>
      </c>
      <c r="F2061" s="55">
        <v>168820</v>
      </c>
      <c r="G2061" s="15">
        <v>2007</v>
      </c>
      <c r="H2061" s="45">
        <v>14.75</v>
      </c>
      <c r="I2061" s="45">
        <v>7.75</v>
      </c>
      <c r="J2061" s="45">
        <v>12600</v>
      </c>
      <c r="K2061" s="45">
        <v>1005</v>
      </c>
      <c r="L2061" s="45">
        <v>238</v>
      </c>
      <c r="M2061" s="27">
        <v>57.472012426685268</v>
      </c>
      <c r="N2061" s="27">
        <v>11544.2</v>
      </c>
      <c r="O2061" s="27">
        <v>7827.84</v>
      </c>
      <c r="P2061" s="51">
        <f t="shared" si="32"/>
        <v>189337.6561999984</v>
      </c>
      <c r="Q2061" s="51">
        <f>ABS(Table_7[[#This Row],[列1]]-Table_7[[#This Row],[Listing Price (USD)]])/Table_7[[#This Row],[Listing Price (USD)]]</f>
        <v>0.12153569600757254</v>
      </c>
      <c r="R2061" s="51">
        <f>(Table_7[[#This Row],[列2]]+Q3028)/2</f>
        <v>6.0767848003786269E-2</v>
      </c>
      <c r="S2061" s="71"/>
    </row>
    <row r="2062" spans="1:19" hidden="1" x14ac:dyDescent="0.45">
      <c r="A2062" s="1" t="s">
        <v>197</v>
      </c>
      <c r="B2062" s="2" t="s">
        <v>227</v>
      </c>
      <c r="C2062" s="19">
        <v>49</v>
      </c>
      <c r="D2062" s="3" t="s">
        <v>460</v>
      </c>
      <c r="E2062" s="2" t="s">
        <v>3</v>
      </c>
      <c r="F2062" s="55">
        <v>162776</v>
      </c>
      <c r="G2062" s="15">
        <v>2005</v>
      </c>
      <c r="H2062" s="45">
        <v>14.75</v>
      </c>
      <c r="I2062" s="45">
        <v>7.75</v>
      </c>
      <c r="J2062" s="45">
        <v>12600</v>
      </c>
      <c r="K2062" s="45">
        <v>1005</v>
      </c>
      <c r="L2062" s="45">
        <v>238</v>
      </c>
      <c r="M2062" s="27">
        <v>2639.0087016482562</v>
      </c>
      <c r="N2062" s="27">
        <v>30468.7</v>
      </c>
      <c r="O2062" s="27">
        <v>62827.83</v>
      </c>
      <c r="P2062" s="51">
        <f t="shared" si="32"/>
        <v>198566.12220000027</v>
      </c>
      <c r="Q2062" s="51">
        <f>ABS(Table_7[[#This Row],[列1]]-Table_7[[#This Row],[Listing Price (USD)]])/Table_7[[#This Row],[Listing Price (USD)]]</f>
        <v>0.21987345923232093</v>
      </c>
      <c r="R2062" s="51">
        <f>(Table_7[[#This Row],[列2]]+Q3029)/2</f>
        <v>0.10993672961616047</v>
      </c>
      <c r="S2062" s="71"/>
    </row>
    <row r="2063" spans="1:19" hidden="1" x14ac:dyDescent="0.45">
      <c r="A2063" s="1" t="s">
        <v>197</v>
      </c>
      <c r="B2063" s="2" t="s">
        <v>227</v>
      </c>
      <c r="C2063" s="19">
        <v>49</v>
      </c>
      <c r="D2063" s="3" t="s">
        <v>460</v>
      </c>
      <c r="E2063" s="2" t="s">
        <v>25</v>
      </c>
      <c r="F2063" s="55">
        <v>194359</v>
      </c>
      <c r="G2063" s="15">
        <v>2005</v>
      </c>
      <c r="H2063" s="45">
        <v>14.75</v>
      </c>
      <c r="I2063" s="45">
        <v>7.75</v>
      </c>
      <c r="J2063" s="45">
        <v>12600</v>
      </c>
      <c r="K2063" s="45">
        <v>1005</v>
      </c>
      <c r="L2063" s="45">
        <v>238</v>
      </c>
      <c r="M2063" s="27">
        <v>188.92599593680674</v>
      </c>
      <c r="N2063" s="27">
        <v>16779.7</v>
      </c>
      <c r="O2063" s="27">
        <v>1073.48</v>
      </c>
      <c r="P2063" s="51">
        <f t="shared" si="32"/>
        <v>173159.33819999843</v>
      </c>
      <c r="Q2063" s="51">
        <f>ABS(Table_7[[#This Row],[列1]]-Table_7[[#This Row],[Listing Price (USD)]])/Table_7[[#This Row],[Listing Price (USD)]]</f>
        <v>0.10907476268143781</v>
      </c>
      <c r="R2063" s="51">
        <f>(Table_7[[#This Row],[列2]]+Q3030)/2</f>
        <v>5.4537381340718907E-2</v>
      </c>
      <c r="S2063" s="71"/>
    </row>
    <row r="2064" spans="1:19" hidden="1" x14ac:dyDescent="0.45">
      <c r="A2064" s="1" t="s">
        <v>197</v>
      </c>
      <c r="B2064" s="2" t="s">
        <v>227</v>
      </c>
      <c r="C2064" s="19">
        <v>49</v>
      </c>
      <c r="D2064" s="3" t="s">
        <v>460</v>
      </c>
      <c r="E2064" s="2" t="s">
        <v>25</v>
      </c>
      <c r="F2064" s="55">
        <v>151837</v>
      </c>
      <c r="G2064" s="15">
        <v>2005</v>
      </c>
      <c r="H2064" s="45">
        <v>14.75</v>
      </c>
      <c r="I2064" s="45">
        <v>7.75</v>
      </c>
      <c r="J2064" s="45">
        <v>12600</v>
      </c>
      <c r="K2064" s="45">
        <v>1005</v>
      </c>
      <c r="L2064" s="45">
        <v>238</v>
      </c>
      <c r="M2064" s="27">
        <v>188.92599593680674</v>
      </c>
      <c r="N2064" s="27">
        <v>16779.7</v>
      </c>
      <c r="O2064" s="27">
        <v>1073.48</v>
      </c>
      <c r="P2064" s="51">
        <f t="shared" si="32"/>
        <v>173159.33819999843</v>
      </c>
      <c r="Q2064" s="51">
        <f>ABS(Table_7[[#This Row],[列1]]-Table_7[[#This Row],[Listing Price (USD)]])/Table_7[[#This Row],[Listing Price (USD)]]</f>
        <v>0.14042913255661285</v>
      </c>
      <c r="R2064" s="51">
        <f>(Table_7[[#This Row],[列2]]+Q3031)/2</f>
        <v>7.0214566278306426E-2</v>
      </c>
      <c r="S2064" s="71"/>
    </row>
    <row r="2065" spans="1:19" hidden="1" x14ac:dyDescent="0.45">
      <c r="A2065" s="1" t="s">
        <v>197</v>
      </c>
      <c r="B2065" s="2" t="s">
        <v>227</v>
      </c>
      <c r="C2065" s="19">
        <v>49</v>
      </c>
      <c r="D2065" s="3" t="s">
        <v>460</v>
      </c>
      <c r="E2065" s="2" t="s">
        <v>25</v>
      </c>
      <c r="F2065" s="55">
        <v>139690</v>
      </c>
      <c r="G2065" s="15">
        <v>2005</v>
      </c>
      <c r="H2065" s="45">
        <v>14.75</v>
      </c>
      <c r="I2065" s="45">
        <v>7.75</v>
      </c>
      <c r="J2065" s="45">
        <v>12600</v>
      </c>
      <c r="K2065" s="45">
        <v>1005</v>
      </c>
      <c r="L2065" s="45">
        <v>238</v>
      </c>
      <c r="M2065" s="27">
        <v>188.92599593680674</v>
      </c>
      <c r="N2065" s="27">
        <v>16779.7</v>
      </c>
      <c r="O2065" s="27">
        <v>1073.48</v>
      </c>
      <c r="P2065" s="51">
        <f t="shared" si="32"/>
        <v>173159.33819999843</v>
      </c>
      <c r="Q2065" s="51">
        <f>ABS(Table_7[[#This Row],[列1]]-Table_7[[#This Row],[Listing Price (USD)]])/Table_7[[#This Row],[Listing Price (USD)]]</f>
        <v>0.23959723817022283</v>
      </c>
      <c r="R2065" s="51">
        <f>(Table_7[[#This Row],[列2]]+Q3032)/2</f>
        <v>0.11979861908511141</v>
      </c>
      <c r="S2065" s="71"/>
    </row>
    <row r="2066" spans="1:19" hidden="1" x14ac:dyDescent="0.45">
      <c r="A2066" s="1" t="s">
        <v>197</v>
      </c>
      <c r="B2066" s="2" t="s">
        <v>227</v>
      </c>
      <c r="C2066" s="19">
        <v>49</v>
      </c>
      <c r="D2066" s="3" t="s">
        <v>460</v>
      </c>
      <c r="E2066" s="2" t="s">
        <v>25</v>
      </c>
      <c r="F2066" s="55">
        <v>115396</v>
      </c>
      <c r="G2066" s="15">
        <v>2006</v>
      </c>
      <c r="H2066" s="45">
        <v>14.75</v>
      </c>
      <c r="I2066" s="45">
        <v>7.75</v>
      </c>
      <c r="J2066" s="45">
        <v>12600</v>
      </c>
      <c r="K2066" s="45">
        <v>1005</v>
      </c>
      <c r="L2066" s="45">
        <v>238</v>
      </c>
      <c r="M2066" s="27">
        <v>188.92599593680674</v>
      </c>
      <c r="N2066" s="27">
        <v>16779.7</v>
      </c>
      <c r="O2066" s="27">
        <v>1073.48</v>
      </c>
      <c r="P2066" s="51">
        <f t="shared" si="32"/>
        <v>186107.04119999631</v>
      </c>
      <c r="Q2066" s="51">
        <f>ABS(Table_7[[#This Row],[列1]]-Table_7[[#This Row],[Listing Price (USD)]])/Table_7[[#This Row],[Listing Price (USD)]]</f>
        <v>0.61276856390166301</v>
      </c>
      <c r="R2066" s="51">
        <f>(Table_7[[#This Row],[列2]]+Q3033)/2</f>
        <v>0.30638428195083151</v>
      </c>
      <c r="S2066" s="71"/>
    </row>
    <row r="2067" spans="1:19" hidden="1" x14ac:dyDescent="0.45">
      <c r="A2067" s="1" t="s">
        <v>197</v>
      </c>
      <c r="B2067" s="2" t="s">
        <v>227</v>
      </c>
      <c r="C2067" s="19">
        <v>49</v>
      </c>
      <c r="D2067" s="3" t="s">
        <v>460</v>
      </c>
      <c r="E2067" s="2" t="s">
        <v>35</v>
      </c>
      <c r="F2067" s="55">
        <v>163984</v>
      </c>
      <c r="G2067" s="15">
        <v>2005</v>
      </c>
      <c r="H2067" s="45">
        <v>14.75</v>
      </c>
      <c r="I2067" s="45">
        <v>7.75</v>
      </c>
      <c r="J2067" s="45">
        <v>12600</v>
      </c>
      <c r="K2067" s="45">
        <v>1005</v>
      </c>
      <c r="L2067" s="45">
        <v>238</v>
      </c>
      <c r="M2067" s="27">
        <v>1896.75530151814</v>
      </c>
      <c r="N2067" s="27">
        <v>24592.6</v>
      </c>
      <c r="O2067" s="27">
        <v>42421.33</v>
      </c>
      <c r="P2067" s="51">
        <f t="shared" si="32"/>
        <v>187660.08060000016</v>
      </c>
      <c r="Q2067" s="51">
        <f>ABS(Table_7[[#This Row],[列1]]-Table_7[[#This Row],[Listing Price (USD)]])/Table_7[[#This Row],[Listing Price (USD)]]</f>
        <v>0.14438043101766124</v>
      </c>
      <c r="R2067" s="51">
        <f>(Table_7[[#This Row],[列2]]+Q3034)/2</f>
        <v>7.2190215508830619E-2</v>
      </c>
      <c r="S2067" s="71"/>
    </row>
    <row r="2068" spans="1:19" hidden="1" x14ac:dyDescent="0.45">
      <c r="A2068" s="1" t="s">
        <v>197</v>
      </c>
      <c r="B2068" s="2" t="s">
        <v>227</v>
      </c>
      <c r="C2068" s="19">
        <v>49</v>
      </c>
      <c r="D2068" s="3" t="s">
        <v>460</v>
      </c>
      <c r="E2068" s="2" t="s">
        <v>15</v>
      </c>
      <c r="F2068" s="55">
        <v>222298</v>
      </c>
      <c r="G2068" s="15">
        <v>2005</v>
      </c>
      <c r="H2068" s="45">
        <v>14.75</v>
      </c>
      <c r="I2068" s="45">
        <v>7.75</v>
      </c>
      <c r="J2068" s="45">
        <v>12600</v>
      </c>
      <c r="K2068" s="45">
        <v>1005</v>
      </c>
      <c r="L2068" s="45">
        <v>238</v>
      </c>
      <c r="M2068" s="27">
        <v>1276.9626856482525</v>
      </c>
      <c r="N2068" s="27">
        <v>21333.9</v>
      </c>
      <c r="O2068" s="27">
        <v>4753.54</v>
      </c>
      <c r="P2068" s="51">
        <f t="shared" si="32"/>
        <v>181611.93340000062</v>
      </c>
      <c r="Q2068" s="51">
        <f>ABS(Table_7[[#This Row],[列1]]-Table_7[[#This Row],[Listing Price (USD)]])/Table_7[[#This Row],[Listing Price (USD)]]</f>
        <v>0.18302488821311655</v>
      </c>
      <c r="R2068" s="51">
        <f>(Table_7[[#This Row],[列2]]+Q3035)/2</f>
        <v>9.1512444106558274E-2</v>
      </c>
      <c r="S2068" s="71"/>
    </row>
    <row r="2069" spans="1:19" hidden="1" x14ac:dyDescent="0.45">
      <c r="A2069" s="1" t="s">
        <v>197</v>
      </c>
      <c r="B2069" s="2" t="s">
        <v>227</v>
      </c>
      <c r="C2069" s="19">
        <v>49</v>
      </c>
      <c r="D2069" s="3" t="s">
        <v>460</v>
      </c>
      <c r="E2069" s="2" t="s">
        <v>15</v>
      </c>
      <c r="F2069" s="55">
        <v>168843</v>
      </c>
      <c r="G2069" s="15">
        <v>2005</v>
      </c>
      <c r="H2069" s="45">
        <v>14.75</v>
      </c>
      <c r="I2069" s="45">
        <v>7.75</v>
      </c>
      <c r="J2069" s="45">
        <v>12600</v>
      </c>
      <c r="K2069" s="45">
        <v>1005</v>
      </c>
      <c r="L2069" s="45">
        <v>238</v>
      </c>
      <c r="M2069" s="27">
        <v>1276.9626856482525</v>
      </c>
      <c r="N2069" s="27">
        <v>21333.9</v>
      </c>
      <c r="O2069" s="27">
        <v>4753.54</v>
      </c>
      <c r="P2069" s="51">
        <f t="shared" si="32"/>
        <v>181611.93340000062</v>
      </c>
      <c r="Q2069" s="51">
        <f>ABS(Table_7[[#This Row],[列1]]-Table_7[[#This Row],[Listing Price (USD)]])/Table_7[[#This Row],[Listing Price (USD)]]</f>
        <v>7.5626075111201646E-2</v>
      </c>
      <c r="R2069" s="51">
        <f>(Table_7[[#This Row],[列2]]+Q3036)/2</f>
        <v>3.7813037555600823E-2</v>
      </c>
      <c r="S2069" s="71"/>
    </row>
    <row r="2070" spans="1:19" hidden="1" x14ac:dyDescent="0.45">
      <c r="A2070" s="1" t="s">
        <v>197</v>
      </c>
      <c r="B2070" s="2" t="s">
        <v>227</v>
      </c>
      <c r="C2070" s="19">
        <v>49</v>
      </c>
      <c r="D2070" s="3" t="s">
        <v>460</v>
      </c>
      <c r="E2070" s="2" t="s">
        <v>76</v>
      </c>
      <c r="F2070" s="55">
        <v>166420</v>
      </c>
      <c r="G2070" s="15">
        <v>2005</v>
      </c>
      <c r="H2070" s="45">
        <v>14.75</v>
      </c>
      <c r="I2070" s="45">
        <v>7.75</v>
      </c>
      <c r="J2070" s="45">
        <v>12600</v>
      </c>
      <c r="K2070" s="45">
        <v>1005</v>
      </c>
      <c r="L2070" s="45">
        <v>238</v>
      </c>
      <c r="M2070" s="27">
        <v>720.28936833319096</v>
      </c>
      <c r="N2070" s="27">
        <v>6140.9</v>
      </c>
      <c r="O2070" s="27">
        <v>2659.28</v>
      </c>
      <c r="P2070" s="51">
        <f t="shared" si="32"/>
        <v>153413.72540000005</v>
      </c>
      <c r="Q2070" s="51">
        <f>ABS(Table_7[[#This Row],[列1]]-Table_7[[#This Row],[Listing Price (USD)]])/Table_7[[#This Row],[Listing Price (USD)]]</f>
        <v>7.8153314505467766E-2</v>
      </c>
      <c r="R2070" s="51">
        <f>(Table_7[[#This Row],[列2]]+Q3037)/2</f>
        <v>3.9076657252733883E-2</v>
      </c>
      <c r="S2070" s="71"/>
    </row>
    <row r="2071" spans="1:19" hidden="1" x14ac:dyDescent="0.45">
      <c r="A2071" s="1" t="s">
        <v>197</v>
      </c>
      <c r="B2071" s="3" t="s">
        <v>227</v>
      </c>
      <c r="C2071" s="19">
        <v>49</v>
      </c>
      <c r="D2071" s="3" t="s">
        <v>459</v>
      </c>
      <c r="E2071" s="2" t="s">
        <v>506</v>
      </c>
      <c r="F2071" s="55">
        <v>279900</v>
      </c>
      <c r="G2071" s="15">
        <v>2006</v>
      </c>
      <c r="H2071" s="45">
        <v>14.75</v>
      </c>
      <c r="I2071" s="45">
        <v>7.75</v>
      </c>
      <c r="J2071" s="45">
        <v>12600</v>
      </c>
      <c r="K2071" s="45">
        <v>1005</v>
      </c>
      <c r="L2071" s="45">
        <v>238</v>
      </c>
      <c r="M2071" s="27">
        <v>520.10530000000006</v>
      </c>
      <c r="N2071" s="27">
        <v>40922</v>
      </c>
      <c r="O2071" s="27">
        <v>17669.32</v>
      </c>
      <c r="P2071" s="51">
        <f t="shared" si="32"/>
        <v>230915.14999999775</v>
      </c>
      <c r="Q2071" s="51">
        <f>ABS(Table_7[[#This Row],[列1]]-Table_7[[#This Row],[Listing Price (USD)]])/Table_7[[#This Row],[Listing Price (USD)]]</f>
        <v>0.17500839585567077</v>
      </c>
      <c r="R2071" s="51">
        <f>(Table_7[[#This Row],[列2]]+Q3038)/2</f>
        <v>8.7504197927835384E-2</v>
      </c>
      <c r="S2071" s="71"/>
    </row>
    <row r="2072" spans="1:19" hidden="1" x14ac:dyDescent="0.45">
      <c r="A2072" s="1" t="s">
        <v>197</v>
      </c>
      <c r="B2072" s="3" t="s">
        <v>227</v>
      </c>
      <c r="C2072" s="19">
        <v>49</v>
      </c>
      <c r="D2072" s="3" t="s">
        <v>459</v>
      </c>
      <c r="E2072" s="2" t="s">
        <v>506</v>
      </c>
      <c r="F2072" s="55">
        <v>249900</v>
      </c>
      <c r="G2072" s="15">
        <v>2006</v>
      </c>
      <c r="H2072" s="45">
        <v>14.75</v>
      </c>
      <c r="I2072" s="45">
        <v>7.75</v>
      </c>
      <c r="J2072" s="45">
        <v>12600</v>
      </c>
      <c r="K2072" s="45">
        <v>1005</v>
      </c>
      <c r="L2072" s="45">
        <v>238</v>
      </c>
      <c r="M2072" s="27">
        <v>520.10530000000006</v>
      </c>
      <c r="N2072" s="27">
        <v>40922</v>
      </c>
      <c r="O2072" s="27">
        <v>17669.32</v>
      </c>
      <c r="P2072" s="51">
        <f t="shared" si="32"/>
        <v>230915.14999999775</v>
      </c>
      <c r="Q2072" s="51">
        <f>ABS(Table_7[[#This Row],[列1]]-Table_7[[#This Row],[Listing Price (USD)]])/Table_7[[#This Row],[Listing Price (USD)]]</f>
        <v>7.5969787915175058E-2</v>
      </c>
      <c r="R2072" s="51">
        <f>(Table_7[[#This Row],[列2]]+Q3039)/2</f>
        <v>3.7984893957587529E-2</v>
      </c>
      <c r="S2072" s="71"/>
    </row>
    <row r="2073" spans="1:19" hidden="1" x14ac:dyDescent="0.45">
      <c r="A2073" s="1" t="s">
        <v>197</v>
      </c>
      <c r="B2073" s="3" t="s">
        <v>227</v>
      </c>
      <c r="C2073" s="19">
        <v>49</v>
      </c>
      <c r="D2073" s="3" t="s">
        <v>459</v>
      </c>
      <c r="E2073" s="2" t="s">
        <v>490</v>
      </c>
      <c r="F2073" s="55">
        <v>255000</v>
      </c>
      <c r="G2073" s="15">
        <v>2005</v>
      </c>
      <c r="H2073" s="45">
        <v>14.75</v>
      </c>
      <c r="I2073" s="45">
        <v>7.75</v>
      </c>
      <c r="J2073" s="45">
        <v>12600</v>
      </c>
      <c r="K2073" s="45">
        <v>1005</v>
      </c>
      <c r="L2073" s="45">
        <v>238</v>
      </c>
      <c r="M2073" s="27">
        <v>612.96910000000003</v>
      </c>
      <c r="N2073" s="27">
        <v>46198</v>
      </c>
      <c r="O2073" s="27">
        <v>19947.16</v>
      </c>
      <c r="P2073" s="51">
        <f t="shared" si="32"/>
        <v>227759.70300000085</v>
      </c>
      <c r="Q2073" s="51">
        <f>ABS(Table_7[[#This Row],[列1]]-Table_7[[#This Row],[Listing Price (USD)]])/Table_7[[#This Row],[Listing Price (USD)]]</f>
        <v>0.10682469411764371</v>
      </c>
      <c r="R2073" s="51">
        <f>(Table_7[[#This Row],[列2]]+Q3040)/2</f>
        <v>5.3412347058821856E-2</v>
      </c>
      <c r="S2073" s="71"/>
    </row>
    <row r="2074" spans="1:19" hidden="1" x14ac:dyDescent="0.45">
      <c r="A2074" s="1" t="s">
        <v>197</v>
      </c>
      <c r="B2074" s="2" t="s">
        <v>228</v>
      </c>
      <c r="C2074" s="19">
        <v>49</v>
      </c>
      <c r="D2074" s="3" t="s">
        <v>460</v>
      </c>
      <c r="E2074" s="2" t="s">
        <v>46</v>
      </c>
      <c r="F2074" s="55">
        <v>216225</v>
      </c>
      <c r="G2074" s="15">
        <v>2005</v>
      </c>
      <c r="H2074" s="45">
        <v>16.37</v>
      </c>
      <c r="I2074" s="45">
        <v>7.05</v>
      </c>
      <c r="J2074" s="45">
        <v>12701</v>
      </c>
      <c r="K2074" s="45">
        <v>977</v>
      </c>
      <c r="L2074" s="45">
        <v>238</v>
      </c>
      <c r="M2074" s="27">
        <v>57.472012426685268</v>
      </c>
      <c r="N2074" s="27">
        <v>11544.2</v>
      </c>
      <c r="O2074" s="27">
        <v>7827.84</v>
      </c>
      <c r="P2074" s="51">
        <f t="shared" si="32"/>
        <v>165738.8892000012</v>
      </c>
      <c r="Q2074" s="51">
        <f>ABS(Table_7[[#This Row],[列1]]-Table_7[[#This Row],[Listing Price (USD)]])/Table_7[[#This Row],[Listing Price (USD)]]</f>
        <v>0.23348877696843012</v>
      </c>
      <c r="R2074" s="51">
        <f>(Table_7[[#This Row],[列2]]+Q3041)/2</f>
        <v>0.11674438848421506</v>
      </c>
      <c r="S2074" s="71"/>
    </row>
    <row r="2075" spans="1:19" hidden="1" x14ac:dyDescent="0.45">
      <c r="A2075" s="1" t="s">
        <v>197</v>
      </c>
      <c r="B2075" s="2" t="s">
        <v>228</v>
      </c>
      <c r="C2075" s="19">
        <v>49</v>
      </c>
      <c r="D2075" s="3" t="s">
        <v>460</v>
      </c>
      <c r="E2075" s="2" t="s">
        <v>46</v>
      </c>
      <c r="F2075" s="55">
        <v>132407</v>
      </c>
      <c r="G2075" s="15">
        <v>2006</v>
      </c>
      <c r="H2075" s="45">
        <v>16.37</v>
      </c>
      <c r="I2075" s="45">
        <v>7.05</v>
      </c>
      <c r="J2075" s="45">
        <v>12701</v>
      </c>
      <c r="K2075" s="45">
        <v>977</v>
      </c>
      <c r="L2075" s="45">
        <v>238</v>
      </c>
      <c r="M2075" s="27">
        <v>57.472012426685268</v>
      </c>
      <c r="N2075" s="27">
        <v>11544.2</v>
      </c>
      <c r="O2075" s="27">
        <v>7827.84</v>
      </c>
      <c r="P2075" s="51">
        <f t="shared" si="32"/>
        <v>178686.59219999908</v>
      </c>
      <c r="Q2075" s="51">
        <f>ABS(Table_7[[#This Row],[列1]]-Table_7[[#This Row],[Listing Price (USD)]])/Table_7[[#This Row],[Listing Price (USD)]]</f>
        <v>0.34952526830151792</v>
      </c>
      <c r="R2075" s="51">
        <f>(Table_7[[#This Row],[列2]]+Q3042)/2</f>
        <v>0.17476263415075896</v>
      </c>
      <c r="S2075" s="71"/>
    </row>
    <row r="2076" spans="1:19" hidden="1" x14ac:dyDescent="0.45">
      <c r="A2076" s="1" t="s">
        <v>197</v>
      </c>
      <c r="B2076" s="2" t="s">
        <v>228</v>
      </c>
      <c r="C2076" s="19">
        <v>49</v>
      </c>
      <c r="D2076" s="3" t="s">
        <v>460</v>
      </c>
      <c r="E2076" s="2" t="s">
        <v>46</v>
      </c>
      <c r="F2076" s="55">
        <v>230792</v>
      </c>
      <c r="G2076" s="15">
        <v>2007</v>
      </c>
      <c r="H2076" s="45">
        <v>16.37</v>
      </c>
      <c r="I2076" s="45">
        <v>7.05</v>
      </c>
      <c r="J2076" s="45">
        <v>12701</v>
      </c>
      <c r="K2076" s="45">
        <v>977</v>
      </c>
      <c r="L2076" s="45">
        <v>238</v>
      </c>
      <c r="M2076" s="27">
        <v>57.472012426685268</v>
      </c>
      <c r="N2076" s="27">
        <v>11544.2</v>
      </c>
      <c r="O2076" s="27">
        <v>7827.84</v>
      </c>
      <c r="P2076" s="51">
        <f t="shared" si="32"/>
        <v>191634.29520000069</v>
      </c>
      <c r="Q2076" s="51">
        <f>ABS(Table_7[[#This Row],[列1]]-Table_7[[#This Row],[Listing Price (USD)]])/Table_7[[#This Row],[Listing Price (USD)]]</f>
        <v>0.16966664702415729</v>
      </c>
      <c r="R2076" s="51">
        <f>(Table_7[[#This Row],[列2]]+Q3043)/2</f>
        <v>8.4833323512078646E-2</v>
      </c>
      <c r="S2076" s="71"/>
    </row>
    <row r="2077" spans="1:19" hidden="1" x14ac:dyDescent="0.45">
      <c r="A2077" s="1" t="s">
        <v>197</v>
      </c>
      <c r="B2077" s="2" t="s">
        <v>228</v>
      </c>
      <c r="C2077" s="19">
        <v>49</v>
      </c>
      <c r="D2077" s="3" t="s">
        <v>460</v>
      </c>
      <c r="E2077" s="2" t="s">
        <v>46</v>
      </c>
      <c r="F2077" s="55">
        <v>230761</v>
      </c>
      <c r="G2077" s="15">
        <v>2007</v>
      </c>
      <c r="H2077" s="45">
        <v>16.37</v>
      </c>
      <c r="I2077" s="45">
        <v>7.05</v>
      </c>
      <c r="J2077" s="45">
        <v>12701</v>
      </c>
      <c r="K2077" s="45">
        <v>977</v>
      </c>
      <c r="L2077" s="45">
        <v>238</v>
      </c>
      <c r="M2077" s="27">
        <v>57.472012426685268</v>
      </c>
      <c r="N2077" s="27">
        <v>11544.2</v>
      </c>
      <c r="O2077" s="27">
        <v>7827.84</v>
      </c>
      <c r="P2077" s="51">
        <f t="shared" si="32"/>
        <v>191634.29520000069</v>
      </c>
      <c r="Q2077" s="51">
        <f>ABS(Table_7[[#This Row],[列1]]-Table_7[[#This Row],[Listing Price (USD)]])/Table_7[[#This Row],[Listing Price (USD)]]</f>
        <v>0.16955510159862069</v>
      </c>
      <c r="R2077" s="51">
        <f>(Table_7[[#This Row],[列2]]+Q3044)/2</f>
        <v>8.4777550799310347E-2</v>
      </c>
      <c r="S2077" s="71"/>
    </row>
    <row r="2078" spans="1:19" hidden="1" x14ac:dyDescent="0.45">
      <c r="A2078" s="1" t="s">
        <v>197</v>
      </c>
      <c r="B2078" s="2" t="s">
        <v>228</v>
      </c>
      <c r="C2078" s="19">
        <v>49</v>
      </c>
      <c r="D2078" s="3" t="s">
        <v>460</v>
      </c>
      <c r="E2078" s="2" t="s">
        <v>46</v>
      </c>
      <c r="F2078" s="55">
        <v>229587</v>
      </c>
      <c r="G2078" s="15">
        <v>2007</v>
      </c>
      <c r="H2078" s="45">
        <v>16.37</v>
      </c>
      <c r="I2078" s="45">
        <v>7.05</v>
      </c>
      <c r="J2078" s="45">
        <v>12701</v>
      </c>
      <c r="K2078" s="45">
        <v>977</v>
      </c>
      <c r="L2078" s="45">
        <v>238</v>
      </c>
      <c r="M2078" s="27">
        <v>57.472012426685268</v>
      </c>
      <c r="N2078" s="27">
        <v>11544.2</v>
      </c>
      <c r="O2078" s="27">
        <v>7827.84</v>
      </c>
      <c r="P2078" s="51">
        <f t="shared" si="32"/>
        <v>191634.29520000069</v>
      </c>
      <c r="Q2078" s="51">
        <f>ABS(Table_7[[#This Row],[列1]]-Table_7[[#This Row],[Listing Price (USD)]])/Table_7[[#This Row],[Listing Price (USD)]]</f>
        <v>0.16530859674110165</v>
      </c>
      <c r="R2078" s="51">
        <f>(Table_7[[#This Row],[列2]]+Q3045)/2</f>
        <v>8.2654298370550827E-2</v>
      </c>
      <c r="S2078" s="71"/>
    </row>
    <row r="2079" spans="1:19" hidden="1" x14ac:dyDescent="0.45">
      <c r="A2079" s="1" t="s">
        <v>197</v>
      </c>
      <c r="B2079" s="2" t="s">
        <v>228</v>
      </c>
      <c r="C2079" s="19">
        <v>49</v>
      </c>
      <c r="D2079" s="3" t="s">
        <v>460</v>
      </c>
      <c r="E2079" s="2" t="s">
        <v>46</v>
      </c>
      <c r="F2079" s="55">
        <v>229578</v>
      </c>
      <c r="G2079" s="15">
        <v>2007</v>
      </c>
      <c r="H2079" s="45">
        <v>16.37</v>
      </c>
      <c r="I2079" s="45">
        <v>7.05</v>
      </c>
      <c r="J2079" s="45">
        <v>12701</v>
      </c>
      <c r="K2079" s="45">
        <v>977</v>
      </c>
      <c r="L2079" s="45">
        <v>238</v>
      </c>
      <c r="M2079" s="27">
        <v>57.472012426685268</v>
      </c>
      <c r="N2079" s="27">
        <v>11544.2</v>
      </c>
      <c r="O2079" s="27">
        <v>7827.84</v>
      </c>
      <c r="P2079" s="51">
        <f t="shared" si="32"/>
        <v>191634.29520000069</v>
      </c>
      <c r="Q2079" s="51">
        <f>ABS(Table_7[[#This Row],[列1]]-Table_7[[#This Row],[Listing Price (USD)]])/Table_7[[#This Row],[Listing Price (USD)]]</f>
        <v>0.16527587486605558</v>
      </c>
      <c r="R2079" s="51">
        <f>(Table_7[[#This Row],[列2]]+Q3046)/2</f>
        <v>8.2637937433027789E-2</v>
      </c>
      <c r="S2079" s="71"/>
    </row>
    <row r="2080" spans="1:19" hidden="1" x14ac:dyDescent="0.45">
      <c r="A2080" s="1" t="s">
        <v>197</v>
      </c>
      <c r="B2080" s="2" t="s">
        <v>228</v>
      </c>
      <c r="C2080" s="19">
        <v>49</v>
      </c>
      <c r="D2080" s="3" t="s">
        <v>460</v>
      </c>
      <c r="E2080" s="2" t="s">
        <v>3</v>
      </c>
      <c r="F2080" s="55">
        <v>236875</v>
      </c>
      <c r="G2080" s="15">
        <v>2005</v>
      </c>
      <c r="H2080" s="45">
        <v>16.37</v>
      </c>
      <c r="I2080" s="45">
        <v>7.05</v>
      </c>
      <c r="J2080" s="45">
        <v>12701</v>
      </c>
      <c r="K2080" s="45">
        <v>977</v>
      </c>
      <c r="L2080" s="45">
        <v>238</v>
      </c>
      <c r="M2080" s="27">
        <v>2639.0087016482562</v>
      </c>
      <c r="N2080" s="27">
        <v>30468.7</v>
      </c>
      <c r="O2080" s="27">
        <v>62827.83</v>
      </c>
      <c r="P2080" s="51">
        <f t="shared" si="32"/>
        <v>200862.76120000257</v>
      </c>
      <c r="Q2080" s="51">
        <f>ABS(Table_7[[#This Row],[列1]]-Table_7[[#This Row],[Listing Price (USD)]])/Table_7[[#This Row],[Listing Price (USD)]]</f>
        <v>0.15203055957782557</v>
      </c>
      <c r="R2080" s="51">
        <f>(Table_7[[#This Row],[列2]]+Q3047)/2</f>
        <v>7.6015279788912787E-2</v>
      </c>
      <c r="S2080" s="71"/>
    </row>
    <row r="2081" spans="1:19" hidden="1" x14ac:dyDescent="0.45">
      <c r="A2081" s="1" t="s">
        <v>197</v>
      </c>
      <c r="B2081" s="2" t="s">
        <v>228</v>
      </c>
      <c r="C2081" s="19">
        <v>49</v>
      </c>
      <c r="D2081" s="3" t="s">
        <v>460</v>
      </c>
      <c r="E2081" s="2" t="s">
        <v>3</v>
      </c>
      <c r="F2081" s="55">
        <v>200433</v>
      </c>
      <c r="G2081" s="15">
        <v>2006</v>
      </c>
      <c r="H2081" s="45">
        <v>16.37</v>
      </c>
      <c r="I2081" s="45">
        <v>7.05</v>
      </c>
      <c r="J2081" s="45">
        <v>12701</v>
      </c>
      <c r="K2081" s="45">
        <v>977</v>
      </c>
      <c r="L2081" s="45">
        <v>238</v>
      </c>
      <c r="M2081" s="27">
        <v>2639.0087016482562</v>
      </c>
      <c r="N2081" s="27">
        <v>30468.7</v>
      </c>
      <c r="O2081" s="27">
        <v>62827.83</v>
      </c>
      <c r="P2081" s="51">
        <f t="shared" si="32"/>
        <v>213810.46420000045</v>
      </c>
      <c r="Q2081" s="51">
        <f>ABS(Table_7[[#This Row],[列1]]-Table_7[[#This Row],[Listing Price (USD)]])/Table_7[[#This Row],[Listing Price (USD)]]</f>
        <v>6.6742822788664807E-2</v>
      </c>
      <c r="R2081" s="51">
        <f>(Table_7[[#This Row],[列2]]+Q3048)/2</f>
        <v>3.3371411394332404E-2</v>
      </c>
      <c r="S2081" s="71"/>
    </row>
    <row r="2082" spans="1:19" hidden="1" x14ac:dyDescent="0.45">
      <c r="A2082" s="1" t="s">
        <v>197</v>
      </c>
      <c r="B2082" s="2" t="s">
        <v>228</v>
      </c>
      <c r="C2082" s="19">
        <v>49</v>
      </c>
      <c r="D2082" s="3" t="s">
        <v>460</v>
      </c>
      <c r="E2082" s="2" t="s">
        <v>35</v>
      </c>
      <c r="F2082" s="55">
        <v>206507</v>
      </c>
      <c r="G2082" s="15">
        <v>2006</v>
      </c>
      <c r="H2082" s="45">
        <v>16.37</v>
      </c>
      <c r="I2082" s="45">
        <v>7.05</v>
      </c>
      <c r="J2082" s="45">
        <v>12701</v>
      </c>
      <c r="K2082" s="45">
        <v>977</v>
      </c>
      <c r="L2082" s="45">
        <v>238</v>
      </c>
      <c r="M2082" s="27">
        <v>1896.75530151814</v>
      </c>
      <c r="N2082" s="27">
        <v>24592.6</v>
      </c>
      <c r="O2082" s="27">
        <v>42421.33</v>
      </c>
      <c r="P2082" s="51">
        <f t="shared" si="32"/>
        <v>202904.42260000034</v>
      </c>
      <c r="Q2082" s="51">
        <f>ABS(Table_7[[#This Row],[列1]]-Table_7[[#This Row],[Listing Price (USD)]])/Table_7[[#This Row],[Listing Price (USD)]]</f>
        <v>1.7445304033275676E-2</v>
      </c>
      <c r="R2082" s="51">
        <f>(Table_7[[#This Row],[列2]]+Q3049)/2</f>
        <v>8.7226520166378378E-3</v>
      </c>
      <c r="S2082" s="71"/>
    </row>
    <row r="2083" spans="1:19" hidden="1" x14ac:dyDescent="0.45">
      <c r="A2083" s="1" t="s">
        <v>197</v>
      </c>
      <c r="B2083" s="2" t="s">
        <v>228</v>
      </c>
      <c r="C2083" s="19">
        <v>49</v>
      </c>
      <c r="D2083" s="3" t="s">
        <v>460</v>
      </c>
      <c r="E2083" s="2" t="s">
        <v>15</v>
      </c>
      <c r="F2083" s="55">
        <v>224728</v>
      </c>
      <c r="G2083" s="15">
        <v>2006</v>
      </c>
      <c r="H2083" s="45">
        <v>16.37</v>
      </c>
      <c r="I2083" s="45">
        <v>7.05</v>
      </c>
      <c r="J2083" s="45">
        <v>12701</v>
      </c>
      <c r="K2083" s="45">
        <v>977</v>
      </c>
      <c r="L2083" s="45">
        <v>238</v>
      </c>
      <c r="M2083" s="27">
        <v>1276.9626856482525</v>
      </c>
      <c r="N2083" s="27">
        <v>21333.9</v>
      </c>
      <c r="O2083" s="27">
        <v>4753.54</v>
      </c>
      <c r="P2083" s="51">
        <f t="shared" si="32"/>
        <v>196856.2754000008</v>
      </c>
      <c r="Q2083" s="51">
        <f>ABS(Table_7[[#This Row],[列1]]-Table_7[[#This Row],[Listing Price (USD)]])/Table_7[[#This Row],[Listing Price (USD)]]</f>
        <v>0.12402426310917732</v>
      </c>
      <c r="R2083" s="51">
        <f>(Table_7[[#This Row],[列2]]+Q3050)/2</f>
        <v>6.2012131554588658E-2</v>
      </c>
      <c r="S2083" s="71"/>
    </row>
    <row r="2084" spans="1:19" hidden="1" x14ac:dyDescent="0.45">
      <c r="A2084" s="1" t="s">
        <v>197</v>
      </c>
      <c r="B2084" s="3" t="s">
        <v>228</v>
      </c>
      <c r="C2084" s="19">
        <v>49</v>
      </c>
      <c r="D2084" s="3" t="s">
        <v>459</v>
      </c>
      <c r="E2084" s="2" t="s">
        <v>464</v>
      </c>
      <c r="F2084" s="55">
        <v>335000</v>
      </c>
      <c r="G2084" s="15">
        <v>2005</v>
      </c>
      <c r="H2084" s="45">
        <v>16.37</v>
      </c>
      <c r="I2084" s="45">
        <v>7.05</v>
      </c>
      <c r="J2084" s="45">
        <v>12701</v>
      </c>
      <c r="K2084" s="45">
        <v>977</v>
      </c>
      <c r="L2084" s="45">
        <v>238</v>
      </c>
      <c r="M2084" s="27">
        <v>3020.1734000000001</v>
      </c>
      <c r="N2084" s="27">
        <v>46802</v>
      </c>
      <c r="O2084" s="27">
        <v>122950</v>
      </c>
      <c r="P2084" s="51">
        <f t="shared" si="32"/>
        <v>231177.36599999963</v>
      </c>
      <c r="Q2084" s="51">
        <f>ABS(Table_7[[#This Row],[列1]]-Table_7[[#This Row],[Listing Price (USD)]])/Table_7[[#This Row],[Listing Price (USD)]]</f>
        <v>0.3099183104477623</v>
      </c>
      <c r="R2084" s="51">
        <f>(Table_7[[#This Row],[列2]]+Q3051)/2</f>
        <v>0.15495915522388115</v>
      </c>
      <c r="S2084" s="71"/>
    </row>
    <row r="2085" spans="1:19" hidden="1" x14ac:dyDescent="0.45">
      <c r="A2085" s="1" t="s">
        <v>197</v>
      </c>
      <c r="B2085" s="3" t="s">
        <v>228</v>
      </c>
      <c r="C2085" s="19">
        <v>49</v>
      </c>
      <c r="D2085" s="3" t="s">
        <v>459</v>
      </c>
      <c r="E2085" s="2" t="s">
        <v>464</v>
      </c>
      <c r="F2085" s="55">
        <v>249000</v>
      </c>
      <c r="G2085" s="15">
        <v>2007</v>
      </c>
      <c r="H2085" s="45">
        <v>16.37</v>
      </c>
      <c r="I2085" s="45">
        <v>7.05</v>
      </c>
      <c r="J2085" s="45">
        <v>12701</v>
      </c>
      <c r="K2085" s="45">
        <v>977</v>
      </c>
      <c r="L2085" s="45">
        <v>238</v>
      </c>
      <c r="M2085" s="27">
        <v>3020.1734000000001</v>
      </c>
      <c r="N2085" s="27">
        <v>46802</v>
      </c>
      <c r="O2085" s="27">
        <v>122950</v>
      </c>
      <c r="P2085" s="51">
        <f t="shared" si="32"/>
        <v>257072.77199999912</v>
      </c>
      <c r="Q2085" s="51">
        <f>ABS(Table_7[[#This Row],[列1]]-Table_7[[#This Row],[Listing Price (USD)]])/Table_7[[#This Row],[Listing Price (USD)]]</f>
        <v>3.2420771084333833E-2</v>
      </c>
      <c r="R2085" s="51">
        <f>(Table_7[[#This Row],[列2]]+Q3052)/2</f>
        <v>1.6210385542166916E-2</v>
      </c>
      <c r="S2085" s="71"/>
    </row>
    <row r="2086" spans="1:19" hidden="1" x14ac:dyDescent="0.45">
      <c r="A2086" s="1" t="s">
        <v>197</v>
      </c>
      <c r="B2086" s="3" t="s">
        <v>228</v>
      </c>
      <c r="C2086" s="19">
        <v>49</v>
      </c>
      <c r="D2086" s="3" t="s">
        <v>459</v>
      </c>
      <c r="E2086" s="2" t="s">
        <v>319</v>
      </c>
      <c r="F2086" s="55">
        <v>278165</v>
      </c>
      <c r="G2086" s="15">
        <v>2006</v>
      </c>
      <c r="H2086" s="45">
        <v>16.37</v>
      </c>
      <c r="I2086" s="45">
        <v>7.05</v>
      </c>
      <c r="J2086" s="45">
        <v>12701</v>
      </c>
      <c r="K2086" s="45">
        <v>977</v>
      </c>
      <c r="L2086" s="45">
        <v>238</v>
      </c>
      <c r="M2086" s="27">
        <v>1116.7267999999999</v>
      </c>
      <c r="N2086" s="27">
        <v>44269</v>
      </c>
      <c r="O2086" s="27">
        <v>61343.7</v>
      </c>
      <c r="P2086" s="51">
        <f t="shared" si="32"/>
        <v>239423.82099999784</v>
      </c>
      <c r="Q2086" s="51">
        <f>ABS(Table_7[[#This Row],[列1]]-Table_7[[#This Row],[Listing Price (USD)]])/Table_7[[#This Row],[Listing Price (USD)]]</f>
        <v>0.13927409630975196</v>
      </c>
      <c r="R2086" s="51">
        <f>(Table_7[[#This Row],[列2]]+Q3053)/2</f>
        <v>6.963704815487598E-2</v>
      </c>
      <c r="S2086" s="71"/>
    </row>
    <row r="2087" spans="1:19" hidden="1" x14ac:dyDescent="0.45">
      <c r="A2087" s="1" t="s">
        <v>197</v>
      </c>
      <c r="B2087" s="3" t="s">
        <v>228</v>
      </c>
      <c r="C2087" s="19">
        <v>49</v>
      </c>
      <c r="D2087" s="3" t="s">
        <v>459</v>
      </c>
      <c r="E2087" s="2" t="s">
        <v>319</v>
      </c>
      <c r="F2087" s="55">
        <v>175000</v>
      </c>
      <c r="G2087" s="15">
        <v>2006</v>
      </c>
      <c r="H2087" s="45">
        <v>16.37</v>
      </c>
      <c r="I2087" s="45">
        <v>7.05</v>
      </c>
      <c r="J2087" s="45">
        <v>12701</v>
      </c>
      <c r="K2087" s="45">
        <v>977</v>
      </c>
      <c r="L2087" s="45">
        <v>238</v>
      </c>
      <c r="M2087" s="27">
        <v>1116.7267999999999</v>
      </c>
      <c r="N2087" s="27">
        <v>44269</v>
      </c>
      <c r="O2087" s="27">
        <v>61343.7</v>
      </c>
      <c r="P2087" s="51">
        <f t="shared" si="32"/>
        <v>239423.82099999784</v>
      </c>
      <c r="Q2087" s="51">
        <f>ABS(Table_7[[#This Row],[列1]]-Table_7[[#This Row],[Listing Price (USD)]])/Table_7[[#This Row],[Listing Price (USD)]]</f>
        <v>0.36813611999998769</v>
      </c>
      <c r="R2087" s="51">
        <f>(Table_7[[#This Row],[列2]]+Q3054)/2</f>
        <v>0.18406805999999384</v>
      </c>
      <c r="S2087" s="71"/>
    </row>
    <row r="2088" spans="1:19" hidden="1" x14ac:dyDescent="0.45">
      <c r="A2088" s="1" t="s">
        <v>197</v>
      </c>
      <c r="B2088" s="3" t="s">
        <v>228</v>
      </c>
      <c r="C2088" s="19">
        <v>49</v>
      </c>
      <c r="D2088" s="3" t="s">
        <v>459</v>
      </c>
      <c r="E2088" s="2" t="s">
        <v>319</v>
      </c>
      <c r="F2088" s="55">
        <v>169000</v>
      </c>
      <c r="G2088" s="15">
        <v>2007</v>
      </c>
      <c r="H2088" s="45">
        <v>16.37</v>
      </c>
      <c r="I2088" s="45">
        <v>7.05</v>
      </c>
      <c r="J2088" s="45">
        <v>12701</v>
      </c>
      <c r="K2088" s="45">
        <v>977</v>
      </c>
      <c r="L2088" s="45">
        <v>238</v>
      </c>
      <c r="M2088" s="27">
        <v>1116.7267999999999</v>
      </c>
      <c r="N2088" s="27">
        <v>44269</v>
      </c>
      <c r="O2088" s="27">
        <v>61343.7</v>
      </c>
      <c r="P2088" s="51">
        <f t="shared" si="32"/>
        <v>252371.52399999945</v>
      </c>
      <c r="Q2088" s="51">
        <f>ABS(Table_7[[#This Row],[列1]]-Table_7[[#This Row],[Listing Price (USD)]])/Table_7[[#This Row],[Listing Price (USD)]]</f>
        <v>0.49332262721893166</v>
      </c>
      <c r="R2088" s="51">
        <f>(Table_7[[#This Row],[列2]]+Q3055)/2</f>
        <v>0.24666131360946583</v>
      </c>
      <c r="S2088" s="71"/>
    </row>
    <row r="2089" spans="1:19" hidden="1" x14ac:dyDescent="0.45">
      <c r="A2089" s="1" t="s">
        <v>197</v>
      </c>
      <c r="B2089" s="2" t="s">
        <v>232</v>
      </c>
      <c r="C2089" s="19">
        <v>49</v>
      </c>
      <c r="D2089" s="3" t="s">
        <v>460</v>
      </c>
      <c r="E2089" s="2" t="s">
        <v>46</v>
      </c>
      <c r="F2089" s="55">
        <v>301245</v>
      </c>
      <c r="G2089" s="15">
        <v>2019</v>
      </c>
      <c r="H2089" s="45">
        <v>14.73</v>
      </c>
      <c r="I2089" s="45">
        <v>5.91</v>
      </c>
      <c r="J2089" s="45">
        <v>13000</v>
      </c>
      <c r="K2089" s="45">
        <v>1056</v>
      </c>
      <c r="L2089" s="45">
        <v>238</v>
      </c>
      <c r="M2089" s="27">
        <v>57.472012426685268</v>
      </c>
      <c r="N2089" s="27">
        <v>11544.2</v>
      </c>
      <c r="O2089" s="27">
        <v>7827.84</v>
      </c>
      <c r="P2089" s="51">
        <f t="shared" si="32"/>
        <v>353805.69220000057</v>
      </c>
      <c r="Q2089" s="51">
        <f>ABS(Table_7[[#This Row],[列1]]-Table_7[[#This Row],[Listing Price (USD)]])/Table_7[[#This Row],[Listing Price (USD)]]</f>
        <v>0.1744782227090925</v>
      </c>
      <c r="R2089" s="51">
        <f>(Table_7[[#This Row],[列2]]+Q3056)/2</f>
        <v>8.7239111354546248E-2</v>
      </c>
      <c r="S2089" s="71"/>
    </row>
    <row r="2090" spans="1:19" hidden="1" x14ac:dyDescent="0.45">
      <c r="A2090" s="1" t="s">
        <v>197</v>
      </c>
      <c r="B2090" s="2" t="s">
        <v>233</v>
      </c>
      <c r="C2090" s="19">
        <v>49</v>
      </c>
      <c r="D2090" s="3" t="s">
        <v>460</v>
      </c>
      <c r="E2090" s="2" t="s">
        <v>25</v>
      </c>
      <c r="F2090" s="55">
        <v>252667</v>
      </c>
      <c r="G2090" s="15">
        <v>2006</v>
      </c>
      <c r="H2090" s="45">
        <v>14.73</v>
      </c>
      <c r="I2090" s="45">
        <v>5.91</v>
      </c>
      <c r="J2090" s="45">
        <v>13000</v>
      </c>
      <c r="K2090" s="45">
        <v>1056</v>
      </c>
      <c r="L2090" s="45">
        <v>238</v>
      </c>
      <c r="M2090" s="27">
        <v>188.92599593680674</v>
      </c>
      <c r="N2090" s="27">
        <v>16779.7</v>
      </c>
      <c r="O2090" s="27">
        <v>1073.48</v>
      </c>
      <c r="P2090" s="51">
        <f t="shared" si="32"/>
        <v>195202.6411999978</v>
      </c>
      <c r="Q2090" s="51">
        <f>ABS(Table_7[[#This Row],[列1]]-Table_7[[#This Row],[Listing Price (USD)]])/Table_7[[#This Row],[Listing Price (USD)]]</f>
        <v>0.22743119916729213</v>
      </c>
      <c r="R2090" s="51">
        <f>(Table_7[[#This Row],[列2]]+Q3057)/2</f>
        <v>0.11371559958364606</v>
      </c>
      <c r="S2090" s="71"/>
    </row>
    <row r="2091" spans="1:19" hidden="1" x14ac:dyDescent="0.45">
      <c r="A2091" s="1" t="s">
        <v>197</v>
      </c>
      <c r="B2091" s="2" t="s">
        <v>232</v>
      </c>
      <c r="C2091" s="19">
        <v>49</v>
      </c>
      <c r="D2091" s="3" t="s">
        <v>460</v>
      </c>
      <c r="E2091" s="2" t="s">
        <v>25</v>
      </c>
      <c r="F2091" s="55">
        <v>236866</v>
      </c>
      <c r="G2091" s="15">
        <v>2008</v>
      </c>
      <c r="H2091" s="45">
        <v>14.73</v>
      </c>
      <c r="I2091" s="45">
        <v>5.91</v>
      </c>
      <c r="J2091" s="45">
        <v>13000</v>
      </c>
      <c r="K2091" s="45">
        <v>1056</v>
      </c>
      <c r="L2091" s="45">
        <v>238</v>
      </c>
      <c r="M2091" s="27">
        <v>188.92599593680674</v>
      </c>
      <c r="N2091" s="27">
        <v>16779.7</v>
      </c>
      <c r="O2091" s="27">
        <v>1073.48</v>
      </c>
      <c r="P2091" s="51">
        <f t="shared" si="32"/>
        <v>221098.04719999729</v>
      </c>
      <c r="Q2091" s="51">
        <f>ABS(Table_7[[#This Row],[列1]]-Table_7[[#This Row],[Listing Price (USD)]])/Table_7[[#This Row],[Listing Price (USD)]]</f>
        <v>6.6569084630139844E-2</v>
      </c>
      <c r="R2091" s="51">
        <f>(Table_7[[#This Row],[列2]]+Q3058)/2</f>
        <v>3.3284542315069922E-2</v>
      </c>
      <c r="S2091" s="71"/>
    </row>
    <row r="2092" spans="1:19" hidden="1" x14ac:dyDescent="0.45">
      <c r="A2092" s="1" t="s">
        <v>197</v>
      </c>
      <c r="B2092" s="2" t="s">
        <v>234</v>
      </c>
      <c r="C2092" s="19">
        <v>48</v>
      </c>
      <c r="D2092" s="3" t="s">
        <v>460</v>
      </c>
      <c r="E2092" s="2" t="s">
        <v>46</v>
      </c>
      <c r="F2092" s="55">
        <v>309760</v>
      </c>
      <c r="G2092" s="15">
        <v>2019</v>
      </c>
      <c r="H2092" s="45">
        <v>14.8</v>
      </c>
      <c r="I2092" s="45">
        <v>7.4</v>
      </c>
      <c r="J2092" s="45">
        <v>11290</v>
      </c>
      <c r="K2092" s="45">
        <v>1199</v>
      </c>
      <c r="L2092" s="45">
        <v>240</v>
      </c>
      <c r="M2092" s="27">
        <v>57.472012426685268</v>
      </c>
      <c r="N2092" s="27">
        <v>11544.2</v>
      </c>
      <c r="O2092" s="27">
        <v>7827.84</v>
      </c>
      <c r="P2092" s="51">
        <f t="shared" si="32"/>
        <v>314922.00219999923</v>
      </c>
      <c r="Q2092" s="51">
        <f>ABS(Table_7[[#This Row],[列1]]-Table_7[[#This Row],[Listing Price (USD)]])/Table_7[[#This Row],[Listing Price (USD)]]</f>
        <v>1.6664521565080165E-2</v>
      </c>
      <c r="R2092" s="51">
        <f>(Table_7[[#This Row],[列2]]+Q3059)/2</f>
        <v>8.3322607825400824E-3</v>
      </c>
      <c r="S2092" s="71"/>
    </row>
    <row r="2093" spans="1:19" hidden="1" x14ac:dyDescent="0.45">
      <c r="A2093" s="1" t="s">
        <v>197</v>
      </c>
      <c r="B2093" s="2" t="s">
        <v>234</v>
      </c>
      <c r="C2093" s="19">
        <v>48</v>
      </c>
      <c r="D2093" s="3" t="s">
        <v>460</v>
      </c>
      <c r="E2093" s="2" t="s">
        <v>46</v>
      </c>
      <c r="F2093" s="55">
        <v>309748</v>
      </c>
      <c r="G2093" s="15">
        <v>2019</v>
      </c>
      <c r="H2093" s="45">
        <v>14.8</v>
      </c>
      <c r="I2093" s="45">
        <v>7.4</v>
      </c>
      <c r="J2093" s="45">
        <v>11290</v>
      </c>
      <c r="K2093" s="45">
        <v>1199</v>
      </c>
      <c r="L2093" s="45">
        <v>240</v>
      </c>
      <c r="M2093" s="27">
        <v>57.472012426685268</v>
      </c>
      <c r="N2093" s="27">
        <v>11544.2</v>
      </c>
      <c r="O2093" s="27">
        <v>7827.84</v>
      </c>
      <c r="P2093" s="51">
        <f t="shared" si="32"/>
        <v>314922.00219999923</v>
      </c>
      <c r="Q2093" s="51">
        <f>ABS(Table_7[[#This Row],[列1]]-Table_7[[#This Row],[Listing Price (USD)]])/Table_7[[#This Row],[Listing Price (USD)]]</f>
        <v>1.6703908338388727E-2</v>
      </c>
      <c r="R2093" s="51">
        <f>(Table_7[[#This Row],[列2]]+Q3060)/2</f>
        <v>8.3519541691943634E-3</v>
      </c>
      <c r="S2093" s="71"/>
    </row>
    <row r="2094" spans="1:19" hidden="1" x14ac:dyDescent="0.45">
      <c r="A2094" s="1" t="s">
        <v>197</v>
      </c>
      <c r="B2094" s="2" t="s">
        <v>234</v>
      </c>
      <c r="C2094" s="19">
        <v>48</v>
      </c>
      <c r="D2094" s="3" t="s">
        <v>460</v>
      </c>
      <c r="E2094" s="2" t="s">
        <v>46</v>
      </c>
      <c r="F2094" s="55">
        <v>291527</v>
      </c>
      <c r="G2094" s="15">
        <v>2019</v>
      </c>
      <c r="H2094" s="45">
        <v>14.8</v>
      </c>
      <c r="I2094" s="45">
        <v>7.4</v>
      </c>
      <c r="J2094" s="45">
        <v>11290</v>
      </c>
      <c r="K2094" s="45">
        <v>1199</v>
      </c>
      <c r="L2094" s="45">
        <v>240</v>
      </c>
      <c r="M2094" s="27">
        <v>57.472012426685268</v>
      </c>
      <c r="N2094" s="27">
        <v>11544.2</v>
      </c>
      <c r="O2094" s="27">
        <v>7827.84</v>
      </c>
      <c r="P2094" s="51">
        <f t="shared" si="32"/>
        <v>314922.00219999923</v>
      </c>
      <c r="Q2094" s="51">
        <f>ABS(Table_7[[#This Row],[列1]]-Table_7[[#This Row],[Listing Price (USD)]])/Table_7[[#This Row],[Listing Price (USD)]]</f>
        <v>8.0249864335033227E-2</v>
      </c>
      <c r="R2094" s="51">
        <f>(Table_7[[#This Row],[列2]]+Q3061)/2</f>
        <v>4.0124932167516614E-2</v>
      </c>
      <c r="S2094" s="71"/>
    </row>
    <row r="2095" spans="1:19" hidden="1" x14ac:dyDescent="0.45">
      <c r="A2095" s="1" t="s">
        <v>197</v>
      </c>
      <c r="B2095" s="2" t="s">
        <v>234</v>
      </c>
      <c r="C2095" s="19">
        <v>48</v>
      </c>
      <c r="D2095" s="3" t="s">
        <v>460</v>
      </c>
      <c r="E2095" s="2" t="s">
        <v>502</v>
      </c>
      <c r="F2095" s="55">
        <v>423929</v>
      </c>
      <c r="G2095" s="15">
        <v>2019</v>
      </c>
      <c r="H2095" s="45">
        <v>14.8</v>
      </c>
      <c r="I2095" s="45">
        <v>7.4</v>
      </c>
      <c r="J2095" s="45">
        <v>11290</v>
      </c>
      <c r="K2095" s="45">
        <v>1199</v>
      </c>
      <c r="L2095" s="45">
        <v>240</v>
      </c>
      <c r="M2095" s="27">
        <v>425.85228192812104</v>
      </c>
      <c r="N2095" s="27">
        <v>30019.56</v>
      </c>
      <c r="O2095" s="27">
        <v>1758.95</v>
      </c>
      <c r="P2095" s="51">
        <f t="shared" si="32"/>
        <v>349212.27035999967</v>
      </c>
      <c r="Q2095" s="51">
        <f>ABS(Table_7[[#This Row],[列1]]-Table_7[[#This Row],[Listing Price (USD)]])/Table_7[[#This Row],[Listing Price (USD)]]</f>
        <v>0.17624821524359108</v>
      </c>
      <c r="R2095" s="51">
        <f>(Table_7[[#This Row],[列2]]+Q3062)/2</f>
        <v>8.8124107621795539E-2</v>
      </c>
      <c r="S2095" s="71"/>
    </row>
    <row r="2096" spans="1:19" hidden="1" x14ac:dyDescent="0.45">
      <c r="A2096" s="1" t="s">
        <v>197</v>
      </c>
      <c r="B2096" s="2" t="s">
        <v>230</v>
      </c>
      <c r="C2096" s="19">
        <v>49</v>
      </c>
      <c r="D2096" s="3" t="s">
        <v>460</v>
      </c>
      <c r="E2096" s="2" t="s">
        <v>35</v>
      </c>
      <c r="F2096" s="55">
        <v>205284</v>
      </c>
      <c r="G2096" s="15">
        <v>2007</v>
      </c>
      <c r="H2096" s="45">
        <v>16.37</v>
      </c>
      <c r="I2096" s="45">
        <v>7.05</v>
      </c>
      <c r="J2096" s="45">
        <v>12701</v>
      </c>
      <c r="K2096" s="45">
        <v>977</v>
      </c>
      <c r="L2096" s="45">
        <v>238</v>
      </c>
      <c r="M2096" s="27">
        <v>1896.75530151814</v>
      </c>
      <c r="N2096" s="27">
        <v>24592.6</v>
      </c>
      <c r="O2096" s="27">
        <v>42421.33</v>
      </c>
      <c r="P2096" s="51">
        <f t="shared" si="32"/>
        <v>215852.12560000195</v>
      </c>
      <c r="Q2096" s="51">
        <f>ABS(Table_7[[#This Row],[列1]]-Table_7[[#This Row],[Listing Price (USD)]])/Table_7[[#This Row],[Listing Price (USD)]]</f>
        <v>5.1480512850499552E-2</v>
      </c>
      <c r="R2096" s="51">
        <f>(Table_7[[#This Row],[列2]]+Q3063)/2</f>
        <v>2.5740256425249776E-2</v>
      </c>
      <c r="S2096" s="71"/>
    </row>
    <row r="2097" spans="1:19" hidden="1" x14ac:dyDescent="0.45">
      <c r="A2097" s="1" t="s">
        <v>363</v>
      </c>
      <c r="B2097" s="2" t="s">
        <v>226</v>
      </c>
      <c r="C2097" s="19">
        <v>49</v>
      </c>
      <c r="D2097" s="3" t="s">
        <v>461</v>
      </c>
      <c r="E2097" s="2" t="s">
        <v>512</v>
      </c>
      <c r="F2097" s="55">
        <v>109363</v>
      </c>
      <c r="G2097" s="15">
        <v>2009</v>
      </c>
      <c r="H2097" s="45">
        <v>14.73</v>
      </c>
      <c r="I2097" s="45">
        <v>7.05</v>
      </c>
      <c r="J2097" s="45">
        <v>12600</v>
      </c>
      <c r="K2097" s="45">
        <v>994</v>
      </c>
      <c r="L2097" s="45">
        <v>238</v>
      </c>
      <c r="M2097" s="27">
        <v>0.87213455555555541</v>
      </c>
      <c r="N2097" s="27">
        <v>7309.3</v>
      </c>
      <c r="O2097" s="27">
        <v>2708.2848753063622</v>
      </c>
      <c r="P2097" s="51">
        <f t="shared" si="32"/>
        <v>207373.08779999911</v>
      </c>
      <c r="Q2097" s="51">
        <f>ABS(Table_7[[#This Row],[列1]]-Table_7[[#This Row],[Listing Price (USD)]])/Table_7[[#This Row],[Listing Price (USD)]]</f>
        <v>0.89619055622101718</v>
      </c>
      <c r="R2097" s="51">
        <f>(Table_7[[#This Row],[列2]]+Q3064)/2</f>
        <v>0.44809527811050859</v>
      </c>
      <c r="S2097" s="71"/>
    </row>
    <row r="2098" spans="1:19" hidden="1" x14ac:dyDescent="0.45">
      <c r="A2098" s="1" t="s">
        <v>197</v>
      </c>
      <c r="B2098" s="2" t="s">
        <v>226</v>
      </c>
      <c r="C2098" s="19">
        <v>49</v>
      </c>
      <c r="D2098" s="3" t="s">
        <v>461</v>
      </c>
      <c r="E2098" s="2" t="s">
        <v>519</v>
      </c>
      <c r="F2098" s="55">
        <v>99999</v>
      </c>
      <c r="G2098" s="15">
        <v>2008</v>
      </c>
      <c r="H2098" s="45">
        <v>14.73</v>
      </c>
      <c r="I2098" s="45">
        <v>7.05</v>
      </c>
      <c r="J2098" s="45">
        <v>12600</v>
      </c>
      <c r="K2098" s="45">
        <v>994</v>
      </c>
      <c r="L2098" s="45">
        <v>238</v>
      </c>
      <c r="M2098" s="27">
        <v>96.621481289487278</v>
      </c>
      <c r="N2098" s="27">
        <v>17459.3</v>
      </c>
      <c r="O2098" s="27">
        <v>3457.5347396160919</v>
      </c>
      <c r="P2098" s="51">
        <f t="shared" si="32"/>
        <v>213263.78479999601</v>
      </c>
      <c r="Q2098" s="51">
        <f>ABS(Table_7[[#This Row],[列1]]-Table_7[[#This Row],[Listing Price (USD)]])/Table_7[[#This Row],[Listing Price (USD)]]</f>
        <v>1.1326591745917061</v>
      </c>
      <c r="R2098" s="51">
        <f>(Table_7[[#This Row],[列2]]+Q3065)/2</f>
        <v>0.56632958729585303</v>
      </c>
      <c r="S2098" s="71"/>
    </row>
    <row r="2099" spans="1:19" hidden="1" x14ac:dyDescent="0.45">
      <c r="A2099" s="1" t="s">
        <v>197</v>
      </c>
      <c r="B2099" s="2" t="s">
        <v>226</v>
      </c>
      <c r="C2099" s="19">
        <v>49</v>
      </c>
      <c r="D2099" s="3" t="s">
        <v>460</v>
      </c>
      <c r="E2099" s="2" t="s">
        <v>46</v>
      </c>
      <c r="F2099" s="55">
        <v>163991</v>
      </c>
      <c r="G2099" s="15">
        <v>2007</v>
      </c>
      <c r="H2099" s="45">
        <v>14.73</v>
      </c>
      <c r="I2099" s="45">
        <v>7.05</v>
      </c>
      <c r="J2099" s="45">
        <v>12600</v>
      </c>
      <c r="K2099" s="45">
        <v>994</v>
      </c>
      <c r="L2099" s="45">
        <v>238</v>
      </c>
      <c r="M2099" s="27">
        <v>57.472012426685268</v>
      </c>
      <c r="N2099" s="27">
        <v>11544.2</v>
      </c>
      <c r="O2099" s="27">
        <v>7827.84</v>
      </c>
      <c r="P2099" s="51">
        <f t="shared" si="32"/>
        <v>189337.6561999984</v>
      </c>
      <c r="Q2099" s="51">
        <f>ABS(Table_7[[#This Row],[列1]]-Table_7[[#This Row],[Listing Price (USD)]])/Table_7[[#This Row],[Listing Price (USD)]]</f>
        <v>0.15456126372787773</v>
      </c>
      <c r="R2099" s="51">
        <f>(Table_7[[#This Row],[列2]]+Q3066)/2</f>
        <v>7.7280631863938867E-2</v>
      </c>
      <c r="S2099" s="71"/>
    </row>
    <row r="2100" spans="1:19" hidden="1" x14ac:dyDescent="0.45">
      <c r="A2100" s="1" t="s">
        <v>197</v>
      </c>
      <c r="B2100" s="2" t="s">
        <v>226</v>
      </c>
      <c r="C2100" s="19">
        <v>49</v>
      </c>
      <c r="D2100" s="3" t="s">
        <v>460</v>
      </c>
      <c r="E2100" s="2" t="s">
        <v>46</v>
      </c>
      <c r="F2100" s="55">
        <v>127543</v>
      </c>
      <c r="G2100" s="15">
        <v>2007</v>
      </c>
      <c r="H2100" s="45">
        <v>14.73</v>
      </c>
      <c r="I2100" s="45">
        <v>7.05</v>
      </c>
      <c r="J2100" s="45">
        <v>12600</v>
      </c>
      <c r="K2100" s="45">
        <v>994</v>
      </c>
      <c r="L2100" s="45">
        <v>238</v>
      </c>
      <c r="M2100" s="27">
        <v>57.472012426685268</v>
      </c>
      <c r="N2100" s="27">
        <v>11544.2</v>
      </c>
      <c r="O2100" s="27">
        <v>7827.84</v>
      </c>
      <c r="P2100" s="51">
        <f t="shared" si="32"/>
        <v>189337.6561999984</v>
      </c>
      <c r="Q2100" s="51">
        <f>ABS(Table_7[[#This Row],[列1]]-Table_7[[#This Row],[Listing Price (USD)]])/Table_7[[#This Row],[Listing Price (USD)]]</f>
        <v>0.48450057000382929</v>
      </c>
      <c r="R2100" s="51">
        <f>(Table_7[[#This Row],[列2]]+Q3067)/2</f>
        <v>0.24225028500191464</v>
      </c>
      <c r="S2100" s="71"/>
    </row>
    <row r="2101" spans="1:19" hidden="1" x14ac:dyDescent="0.45">
      <c r="A2101" s="1" t="s">
        <v>197</v>
      </c>
      <c r="B2101" s="2" t="s">
        <v>226</v>
      </c>
      <c r="C2101" s="19">
        <v>49</v>
      </c>
      <c r="D2101" s="3" t="s">
        <v>460</v>
      </c>
      <c r="E2101" s="2" t="s">
        <v>46</v>
      </c>
      <c r="F2101" s="55">
        <v>134710</v>
      </c>
      <c r="G2101" s="15">
        <v>2008</v>
      </c>
      <c r="H2101" s="45">
        <v>14.73</v>
      </c>
      <c r="I2101" s="45">
        <v>7.05</v>
      </c>
      <c r="J2101" s="45">
        <v>12600</v>
      </c>
      <c r="K2101" s="45">
        <v>994</v>
      </c>
      <c r="L2101" s="45">
        <v>238</v>
      </c>
      <c r="M2101" s="27">
        <v>57.472012426685268</v>
      </c>
      <c r="N2101" s="27">
        <v>11544.2</v>
      </c>
      <c r="O2101" s="27">
        <v>7827.84</v>
      </c>
      <c r="P2101" s="51">
        <f t="shared" si="32"/>
        <v>202285.35919999628</v>
      </c>
      <c r="Q2101" s="51">
        <f>ABS(Table_7[[#This Row],[列1]]-Table_7[[#This Row],[Listing Price (USD)]])/Table_7[[#This Row],[Listing Price (USD)]]</f>
        <v>0.50163580432036436</v>
      </c>
      <c r="R2101" s="51">
        <f>(Table_7[[#This Row],[列2]]+Q3068)/2</f>
        <v>0.25081790216018218</v>
      </c>
      <c r="S2101" s="71"/>
    </row>
    <row r="2102" spans="1:19" hidden="1" x14ac:dyDescent="0.45">
      <c r="A2102" s="1" t="s">
        <v>197</v>
      </c>
      <c r="B2102" s="2" t="s">
        <v>226</v>
      </c>
      <c r="C2102" s="19">
        <v>49</v>
      </c>
      <c r="D2102" s="3" t="s">
        <v>460</v>
      </c>
      <c r="E2102" s="2" t="s">
        <v>46</v>
      </c>
      <c r="F2102" s="55">
        <v>132402</v>
      </c>
      <c r="G2102" s="15">
        <v>2008</v>
      </c>
      <c r="H2102" s="45">
        <v>14.73</v>
      </c>
      <c r="I2102" s="45">
        <v>7.05</v>
      </c>
      <c r="J2102" s="45">
        <v>12600</v>
      </c>
      <c r="K2102" s="45">
        <v>994</v>
      </c>
      <c r="L2102" s="45">
        <v>238</v>
      </c>
      <c r="M2102" s="27">
        <v>57.472012426685268</v>
      </c>
      <c r="N2102" s="27">
        <v>11544.2</v>
      </c>
      <c r="O2102" s="27">
        <v>7827.84</v>
      </c>
      <c r="P2102" s="51">
        <f t="shared" si="32"/>
        <v>202285.35919999628</v>
      </c>
      <c r="Q2102" s="51">
        <f>ABS(Table_7[[#This Row],[列1]]-Table_7[[#This Row],[Listing Price (USD)]])/Table_7[[#This Row],[Listing Price (USD)]]</f>
        <v>0.52781196054437451</v>
      </c>
      <c r="R2102" s="51">
        <f>(Table_7[[#This Row],[列2]]+Q3069)/2</f>
        <v>0.26390598027218726</v>
      </c>
      <c r="S2102" s="71"/>
    </row>
    <row r="2103" spans="1:19" hidden="1" x14ac:dyDescent="0.45">
      <c r="A2103" s="1" t="s">
        <v>197</v>
      </c>
      <c r="B2103" s="2" t="s">
        <v>226</v>
      </c>
      <c r="C2103" s="19">
        <v>49</v>
      </c>
      <c r="D2103" s="3" t="s">
        <v>460</v>
      </c>
      <c r="E2103" s="2" t="s">
        <v>46</v>
      </c>
      <c r="F2103" s="55">
        <v>122684</v>
      </c>
      <c r="G2103" s="15">
        <v>2008</v>
      </c>
      <c r="H2103" s="45">
        <v>14.73</v>
      </c>
      <c r="I2103" s="45">
        <v>7.05</v>
      </c>
      <c r="J2103" s="45">
        <v>12600</v>
      </c>
      <c r="K2103" s="45">
        <v>994</v>
      </c>
      <c r="L2103" s="45">
        <v>238</v>
      </c>
      <c r="M2103" s="27">
        <v>57.472012426685268</v>
      </c>
      <c r="N2103" s="27">
        <v>11544.2</v>
      </c>
      <c r="O2103" s="27">
        <v>7827.84</v>
      </c>
      <c r="P2103" s="51">
        <f t="shared" si="32"/>
        <v>202285.35919999628</v>
      </c>
      <c r="Q2103" s="51">
        <f>ABS(Table_7[[#This Row],[列1]]-Table_7[[#This Row],[Listing Price (USD)]])/Table_7[[#This Row],[Listing Price (USD)]]</f>
        <v>0.64883244106807958</v>
      </c>
      <c r="R2103" s="51">
        <f>(Table_7[[#This Row],[列2]]+Q3070)/2</f>
        <v>0.32441622053403979</v>
      </c>
      <c r="S2103" s="71"/>
    </row>
    <row r="2104" spans="1:19" hidden="1" x14ac:dyDescent="0.45">
      <c r="A2104" s="1" t="s">
        <v>197</v>
      </c>
      <c r="B2104" s="2" t="s">
        <v>226</v>
      </c>
      <c r="C2104" s="19">
        <v>49</v>
      </c>
      <c r="D2104" s="3" t="s">
        <v>460</v>
      </c>
      <c r="E2104" s="2" t="s">
        <v>46</v>
      </c>
      <c r="F2104" s="55">
        <v>120255</v>
      </c>
      <c r="G2104" s="15">
        <v>2008</v>
      </c>
      <c r="H2104" s="45">
        <v>14.73</v>
      </c>
      <c r="I2104" s="45">
        <v>7.05</v>
      </c>
      <c r="J2104" s="45">
        <v>12600</v>
      </c>
      <c r="K2104" s="45">
        <v>994</v>
      </c>
      <c r="L2104" s="45">
        <v>238</v>
      </c>
      <c r="M2104" s="27">
        <v>57.472012426685268</v>
      </c>
      <c r="N2104" s="27">
        <v>11544.2</v>
      </c>
      <c r="O2104" s="27">
        <v>7827.84</v>
      </c>
      <c r="P2104" s="51">
        <f t="shared" si="32"/>
        <v>202285.35919999628</v>
      </c>
      <c r="Q2104" s="51">
        <f>ABS(Table_7[[#This Row],[列1]]-Table_7[[#This Row],[Listing Price (USD)]])/Table_7[[#This Row],[Listing Price (USD)]]</f>
        <v>0.68213678599639338</v>
      </c>
      <c r="R2104" s="51">
        <f>(Table_7[[#This Row],[列2]]+Q3071)/2</f>
        <v>0.34106839299819669</v>
      </c>
      <c r="S2104" s="71"/>
    </row>
    <row r="2105" spans="1:19" hidden="1" x14ac:dyDescent="0.45">
      <c r="A2105" s="1" t="s">
        <v>197</v>
      </c>
      <c r="B2105" s="2" t="s">
        <v>226</v>
      </c>
      <c r="C2105" s="19">
        <v>49</v>
      </c>
      <c r="D2105" s="3" t="s">
        <v>460</v>
      </c>
      <c r="E2105" s="2" t="s">
        <v>46</v>
      </c>
      <c r="F2105" s="55">
        <v>113574</v>
      </c>
      <c r="G2105" s="15">
        <v>2008</v>
      </c>
      <c r="H2105" s="45">
        <v>14.73</v>
      </c>
      <c r="I2105" s="45">
        <v>7.05</v>
      </c>
      <c r="J2105" s="45">
        <v>12600</v>
      </c>
      <c r="K2105" s="45">
        <v>994</v>
      </c>
      <c r="L2105" s="45">
        <v>238</v>
      </c>
      <c r="M2105" s="27">
        <v>57.472012426685268</v>
      </c>
      <c r="N2105" s="27">
        <v>11544.2</v>
      </c>
      <c r="O2105" s="27">
        <v>7827.84</v>
      </c>
      <c r="P2105" s="51">
        <f t="shared" si="32"/>
        <v>202285.35919999628</v>
      </c>
      <c r="Q2105" s="51">
        <f>ABS(Table_7[[#This Row],[列1]]-Table_7[[#This Row],[Listing Price (USD)]])/Table_7[[#This Row],[Listing Price (USD)]]</f>
        <v>0.78108862239593813</v>
      </c>
      <c r="R2105" s="51">
        <f>(Table_7[[#This Row],[列2]]+Q3072)/2</f>
        <v>0.39054431119796906</v>
      </c>
      <c r="S2105" s="71"/>
    </row>
    <row r="2106" spans="1:19" hidden="1" x14ac:dyDescent="0.45">
      <c r="A2106" s="1" t="s">
        <v>197</v>
      </c>
      <c r="B2106" s="2" t="s">
        <v>226</v>
      </c>
      <c r="C2106" s="19">
        <v>49</v>
      </c>
      <c r="D2106" s="3" t="s">
        <v>460</v>
      </c>
      <c r="E2106" s="2" t="s">
        <v>46</v>
      </c>
      <c r="F2106" s="55">
        <v>163984</v>
      </c>
      <c r="G2106" s="15">
        <v>2009</v>
      </c>
      <c r="H2106" s="45">
        <v>14.73</v>
      </c>
      <c r="I2106" s="45">
        <v>7.05</v>
      </c>
      <c r="J2106" s="45">
        <v>12600</v>
      </c>
      <c r="K2106" s="45">
        <v>994</v>
      </c>
      <c r="L2106" s="45">
        <v>238</v>
      </c>
      <c r="M2106" s="27">
        <v>57.472012426685268</v>
      </c>
      <c r="N2106" s="27">
        <v>11544.2</v>
      </c>
      <c r="O2106" s="27">
        <v>7827.84</v>
      </c>
      <c r="P2106" s="51">
        <f t="shared" si="32"/>
        <v>215233.06219999789</v>
      </c>
      <c r="Q2106" s="51">
        <f>ABS(Table_7[[#This Row],[列1]]-Table_7[[#This Row],[Listing Price (USD)]])/Table_7[[#This Row],[Listing Price (USD)]]</f>
        <v>0.31252477192895584</v>
      </c>
      <c r="R2106" s="51">
        <f>(Table_7[[#This Row],[列2]]+Q3073)/2</f>
        <v>0.15626238596447792</v>
      </c>
      <c r="S2106" s="71"/>
    </row>
    <row r="2107" spans="1:19" hidden="1" x14ac:dyDescent="0.45">
      <c r="A2107" s="1" t="s">
        <v>197</v>
      </c>
      <c r="B2107" s="2" t="s">
        <v>226</v>
      </c>
      <c r="C2107" s="19">
        <v>49</v>
      </c>
      <c r="D2107" s="3" t="s">
        <v>460</v>
      </c>
      <c r="E2107" s="2" t="s">
        <v>46</v>
      </c>
      <c r="F2107" s="55">
        <v>127543</v>
      </c>
      <c r="G2107" s="15">
        <v>2009</v>
      </c>
      <c r="H2107" s="45">
        <v>14.73</v>
      </c>
      <c r="I2107" s="45">
        <v>7.05</v>
      </c>
      <c r="J2107" s="45">
        <v>12600</v>
      </c>
      <c r="K2107" s="45">
        <v>994</v>
      </c>
      <c r="L2107" s="45">
        <v>238</v>
      </c>
      <c r="M2107" s="27">
        <v>57.472012426685268</v>
      </c>
      <c r="N2107" s="27">
        <v>11544.2</v>
      </c>
      <c r="O2107" s="27">
        <v>7827.84</v>
      </c>
      <c r="P2107" s="51">
        <f t="shared" si="32"/>
        <v>215233.06219999789</v>
      </c>
      <c r="Q2107" s="51">
        <f>ABS(Table_7[[#This Row],[列1]]-Table_7[[#This Row],[Listing Price (USD)]])/Table_7[[#This Row],[Listing Price (USD)]]</f>
        <v>0.68753331974312892</v>
      </c>
      <c r="R2107" s="51">
        <f>(Table_7[[#This Row],[列2]]+Q3074)/2</f>
        <v>0.34376665987156446</v>
      </c>
      <c r="S2107" s="71"/>
    </row>
    <row r="2108" spans="1:19" hidden="1" x14ac:dyDescent="0.45">
      <c r="A2108" s="1" t="s">
        <v>197</v>
      </c>
      <c r="B2108" s="2" t="s">
        <v>226</v>
      </c>
      <c r="C2108" s="19">
        <v>49</v>
      </c>
      <c r="D2108" s="3" t="s">
        <v>460</v>
      </c>
      <c r="E2108" s="2" t="s">
        <v>46</v>
      </c>
      <c r="F2108" s="55">
        <v>153052</v>
      </c>
      <c r="G2108" s="15">
        <v>2011</v>
      </c>
      <c r="H2108" s="45">
        <v>14.73</v>
      </c>
      <c r="I2108" s="45">
        <v>7.05</v>
      </c>
      <c r="J2108" s="45">
        <v>12600</v>
      </c>
      <c r="K2108" s="45">
        <v>994</v>
      </c>
      <c r="L2108" s="45">
        <v>238</v>
      </c>
      <c r="M2108" s="27">
        <v>57.472012426685268</v>
      </c>
      <c r="N2108" s="27">
        <v>11544.2</v>
      </c>
      <c r="O2108" s="27">
        <v>7827.84</v>
      </c>
      <c r="P2108" s="51">
        <f t="shared" si="32"/>
        <v>241128.46819999738</v>
      </c>
      <c r="Q2108" s="51">
        <f>ABS(Table_7[[#This Row],[列1]]-Table_7[[#This Row],[Listing Price (USD)]])/Table_7[[#This Row],[Listing Price (USD)]]</f>
        <v>0.57546760708777012</v>
      </c>
      <c r="R2108" s="51">
        <f>(Table_7[[#This Row],[列2]]+Q3075)/2</f>
        <v>0.28773380354388506</v>
      </c>
      <c r="S2108" s="71"/>
    </row>
    <row r="2109" spans="1:19" hidden="1" x14ac:dyDescent="0.45">
      <c r="A2109" s="1" t="s">
        <v>197</v>
      </c>
      <c r="B2109" s="2" t="s">
        <v>226</v>
      </c>
      <c r="C2109" s="19">
        <v>49</v>
      </c>
      <c r="D2109" s="3" t="s">
        <v>460</v>
      </c>
      <c r="E2109" s="2" t="s">
        <v>25</v>
      </c>
      <c r="F2109" s="55">
        <v>121409</v>
      </c>
      <c r="G2109" s="15">
        <v>2008</v>
      </c>
      <c r="H2109" s="45">
        <v>14.73</v>
      </c>
      <c r="I2109" s="45">
        <v>7.05</v>
      </c>
      <c r="J2109" s="45">
        <v>12600</v>
      </c>
      <c r="K2109" s="45">
        <v>994</v>
      </c>
      <c r="L2109" s="45">
        <v>238</v>
      </c>
      <c r="M2109" s="27">
        <v>188.92599593680674</v>
      </c>
      <c r="N2109" s="27">
        <v>16779.7</v>
      </c>
      <c r="O2109" s="27">
        <v>1073.48</v>
      </c>
      <c r="P2109" s="51">
        <f t="shared" si="32"/>
        <v>212002.4471999958</v>
      </c>
      <c r="Q2109" s="51">
        <f>ABS(Table_7[[#This Row],[列1]]-Table_7[[#This Row],[Listing Price (USD)]])/Table_7[[#This Row],[Listing Price (USD)]]</f>
        <v>0.74618395011898464</v>
      </c>
      <c r="R2109" s="51">
        <f>(Table_7[[#This Row],[列2]]+Q3076)/2</f>
        <v>0.37309197505949232</v>
      </c>
      <c r="S2109" s="71"/>
    </row>
    <row r="2110" spans="1:19" hidden="1" x14ac:dyDescent="0.45">
      <c r="A2110" s="1" t="s">
        <v>197</v>
      </c>
      <c r="B2110" s="2" t="s">
        <v>226</v>
      </c>
      <c r="C2110" s="19">
        <v>49</v>
      </c>
      <c r="D2110" s="3" t="s">
        <v>460</v>
      </c>
      <c r="E2110" s="2" t="s">
        <v>35</v>
      </c>
      <c r="F2110" s="55">
        <v>173709</v>
      </c>
      <c r="G2110" s="15">
        <v>2008</v>
      </c>
      <c r="H2110" s="45">
        <v>14.73</v>
      </c>
      <c r="I2110" s="45">
        <v>7.05</v>
      </c>
      <c r="J2110" s="45">
        <v>12600</v>
      </c>
      <c r="K2110" s="45">
        <v>994</v>
      </c>
      <c r="L2110" s="45">
        <v>238</v>
      </c>
      <c r="M2110" s="27">
        <v>1896.75530151814</v>
      </c>
      <c r="N2110" s="27">
        <v>24592.6</v>
      </c>
      <c r="O2110" s="27">
        <v>42421.33</v>
      </c>
      <c r="P2110" s="51">
        <f t="shared" si="32"/>
        <v>226503.18959999754</v>
      </c>
      <c r="Q2110" s="51">
        <f>ABS(Table_7[[#This Row],[列1]]-Table_7[[#This Row],[Listing Price (USD)]])/Table_7[[#This Row],[Listing Price (USD)]]</f>
        <v>0.30392316805690861</v>
      </c>
      <c r="R2110" s="51">
        <f>(Table_7[[#This Row],[列2]]+Q3077)/2</f>
        <v>0.15196158402845431</v>
      </c>
      <c r="S2110" s="71"/>
    </row>
    <row r="2111" spans="1:19" hidden="1" x14ac:dyDescent="0.45">
      <c r="A2111" s="1" t="s">
        <v>197</v>
      </c>
      <c r="B2111" s="2" t="s">
        <v>226</v>
      </c>
      <c r="C2111" s="19">
        <v>49</v>
      </c>
      <c r="D2111" s="3" t="s">
        <v>460</v>
      </c>
      <c r="E2111" s="2" t="s">
        <v>35</v>
      </c>
      <c r="F2111" s="55">
        <v>206507</v>
      </c>
      <c r="G2111" s="15">
        <v>2009</v>
      </c>
      <c r="H2111" s="45">
        <v>14.73</v>
      </c>
      <c r="I2111" s="45">
        <v>7.05</v>
      </c>
      <c r="J2111" s="45">
        <v>12600</v>
      </c>
      <c r="K2111" s="45">
        <v>994</v>
      </c>
      <c r="L2111" s="45">
        <v>238</v>
      </c>
      <c r="M2111" s="27">
        <v>1896.75530151814</v>
      </c>
      <c r="N2111" s="27">
        <v>24592.6</v>
      </c>
      <c r="O2111" s="27">
        <v>42421.33</v>
      </c>
      <c r="P2111" s="51">
        <f t="shared" si="32"/>
        <v>239450.89259999915</v>
      </c>
      <c r="Q2111" s="51">
        <f>ABS(Table_7[[#This Row],[列1]]-Table_7[[#This Row],[Listing Price (USD)]])/Table_7[[#This Row],[Listing Price (USD)]]</f>
        <v>0.15952918109313072</v>
      </c>
      <c r="R2111" s="51">
        <f>(Table_7[[#This Row],[列2]]+Q3078)/2</f>
        <v>7.9764590546565359E-2</v>
      </c>
      <c r="S2111" s="71"/>
    </row>
    <row r="2112" spans="1:19" hidden="1" x14ac:dyDescent="0.45">
      <c r="A2112" s="1" t="s">
        <v>197</v>
      </c>
      <c r="B2112" s="2" t="s">
        <v>226</v>
      </c>
      <c r="C2112" s="19">
        <v>49</v>
      </c>
      <c r="D2112" s="3" t="s">
        <v>460</v>
      </c>
      <c r="E2112" s="2" t="s">
        <v>35</v>
      </c>
      <c r="F2112" s="55">
        <v>144555</v>
      </c>
      <c r="G2112" s="15">
        <v>2009</v>
      </c>
      <c r="H2112" s="45">
        <v>14.73</v>
      </c>
      <c r="I2112" s="45">
        <v>7.05</v>
      </c>
      <c r="J2112" s="45">
        <v>12600</v>
      </c>
      <c r="K2112" s="45">
        <v>994</v>
      </c>
      <c r="L2112" s="45">
        <v>238</v>
      </c>
      <c r="M2112" s="27">
        <v>1896.75530151814</v>
      </c>
      <c r="N2112" s="27">
        <v>24592.6</v>
      </c>
      <c r="O2112" s="27">
        <v>42421.33</v>
      </c>
      <c r="P2112" s="51">
        <f t="shared" si="32"/>
        <v>239450.89259999915</v>
      </c>
      <c r="Q2112" s="51">
        <f>ABS(Table_7[[#This Row],[列1]]-Table_7[[#This Row],[Listing Price (USD)]])/Table_7[[#This Row],[Listing Price (USD)]]</f>
        <v>0.65646911279443221</v>
      </c>
      <c r="R2112" s="51">
        <f>(Table_7[[#This Row],[列2]]+Q3079)/2</f>
        <v>0.3282345563972161</v>
      </c>
      <c r="S2112" s="71"/>
    </row>
    <row r="2113" spans="1:19" hidden="1" x14ac:dyDescent="0.45">
      <c r="A2113" s="1" t="s">
        <v>197</v>
      </c>
      <c r="B2113" s="2" t="s">
        <v>226</v>
      </c>
      <c r="C2113" s="19">
        <v>49</v>
      </c>
      <c r="D2113" s="3" t="s">
        <v>460</v>
      </c>
      <c r="E2113" s="2" t="s">
        <v>35</v>
      </c>
      <c r="F2113" s="55">
        <v>109327</v>
      </c>
      <c r="G2113" s="15">
        <v>2009</v>
      </c>
      <c r="H2113" s="45">
        <v>14.73</v>
      </c>
      <c r="I2113" s="45">
        <v>7.05</v>
      </c>
      <c r="J2113" s="45">
        <v>12600</v>
      </c>
      <c r="K2113" s="45">
        <v>994</v>
      </c>
      <c r="L2113" s="45">
        <v>238</v>
      </c>
      <c r="M2113" s="27">
        <v>1896.75530151814</v>
      </c>
      <c r="N2113" s="27">
        <v>24592.6</v>
      </c>
      <c r="O2113" s="27">
        <v>42421.33</v>
      </c>
      <c r="P2113" s="51">
        <f t="shared" si="32"/>
        <v>239450.89259999915</v>
      </c>
      <c r="Q2113" s="51">
        <f>ABS(Table_7[[#This Row],[列1]]-Table_7[[#This Row],[Listing Price (USD)]])/Table_7[[#This Row],[Listing Price (USD)]]</f>
        <v>1.1902265003155592</v>
      </c>
      <c r="R2113" s="51">
        <f>(Table_7[[#This Row],[列2]]+Q3080)/2</f>
        <v>0.59511325015777961</v>
      </c>
      <c r="S2113" s="71"/>
    </row>
    <row r="2114" spans="1:19" hidden="1" x14ac:dyDescent="0.45">
      <c r="A2114" s="1" t="s">
        <v>197</v>
      </c>
      <c r="B2114" s="2" t="s">
        <v>226</v>
      </c>
      <c r="C2114" s="19">
        <v>49</v>
      </c>
      <c r="D2114" s="3" t="s">
        <v>460</v>
      </c>
      <c r="E2114" s="2" t="s">
        <v>76</v>
      </c>
      <c r="F2114" s="55">
        <v>180990</v>
      </c>
      <c r="G2114" s="15">
        <v>2009</v>
      </c>
      <c r="H2114" s="45">
        <v>14.73</v>
      </c>
      <c r="I2114" s="45">
        <v>7.05</v>
      </c>
      <c r="J2114" s="45">
        <v>12600</v>
      </c>
      <c r="K2114" s="45">
        <v>994</v>
      </c>
      <c r="L2114" s="45">
        <v>238</v>
      </c>
      <c r="M2114" s="27">
        <v>720.28936833319096</v>
      </c>
      <c r="N2114" s="27">
        <v>6140.9</v>
      </c>
      <c r="O2114" s="27">
        <v>2659.28</v>
      </c>
      <c r="P2114" s="51">
        <f t="shared" ref="P2114:P2177" si="33">J2114*22.739+12947.703*G2114+1.856*N2114-26169390+64750.3</f>
        <v>205204.53739999904</v>
      </c>
      <c r="Q2114" s="51">
        <f>ABS(Table_7[[#This Row],[列1]]-Table_7[[#This Row],[Listing Price (USD)]])/Table_7[[#This Row],[Listing Price (USD)]]</f>
        <v>0.13378936626332416</v>
      </c>
      <c r="R2114" s="51">
        <f>(Table_7[[#This Row],[列2]]+Q3081)/2</f>
        <v>6.689468313166208E-2</v>
      </c>
      <c r="S2114" s="71"/>
    </row>
    <row r="2115" spans="1:19" hidden="1" x14ac:dyDescent="0.45">
      <c r="A2115" s="1" t="s">
        <v>197</v>
      </c>
      <c r="B2115" s="3" t="s">
        <v>229</v>
      </c>
      <c r="C2115" s="19">
        <v>49</v>
      </c>
      <c r="D2115" s="3" t="s">
        <v>460</v>
      </c>
      <c r="E2115" s="2" t="s">
        <v>46</v>
      </c>
      <c r="F2115" s="55">
        <v>120161</v>
      </c>
      <c r="G2115" s="15">
        <v>2008</v>
      </c>
      <c r="H2115" s="45">
        <v>14.73</v>
      </c>
      <c r="I2115" s="45">
        <v>7.05</v>
      </c>
      <c r="J2115" s="45">
        <v>12600</v>
      </c>
      <c r="K2115" s="45">
        <v>1313</v>
      </c>
      <c r="L2115" s="45">
        <v>240</v>
      </c>
      <c r="M2115" s="27">
        <v>57.472012426685268</v>
      </c>
      <c r="N2115" s="27">
        <v>11544.2</v>
      </c>
      <c r="O2115" s="27">
        <v>7827.84</v>
      </c>
      <c r="P2115" s="51">
        <f t="shared" si="33"/>
        <v>202285.35919999628</v>
      </c>
      <c r="Q2115" s="51">
        <f>ABS(Table_7[[#This Row],[列1]]-Table_7[[#This Row],[Listing Price (USD)]])/Table_7[[#This Row],[Listing Price (USD)]]</f>
        <v>0.68345269430178079</v>
      </c>
      <c r="R2115" s="51">
        <f>(Table_7[[#This Row],[列2]]+Q3082)/2</f>
        <v>0.3417263471508904</v>
      </c>
      <c r="S2115" s="71"/>
    </row>
    <row r="2116" spans="1:19" hidden="1" x14ac:dyDescent="0.45">
      <c r="A2116" s="1" t="s">
        <v>197</v>
      </c>
      <c r="B2116" s="2" t="s">
        <v>229</v>
      </c>
      <c r="C2116" s="19">
        <v>49</v>
      </c>
      <c r="D2116" s="3" t="s">
        <v>460</v>
      </c>
      <c r="E2116" s="2" t="s">
        <v>35</v>
      </c>
      <c r="F2116" s="55">
        <v>176131</v>
      </c>
      <c r="G2116" s="15">
        <v>2008</v>
      </c>
      <c r="H2116" s="45">
        <v>14.73</v>
      </c>
      <c r="I2116" s="45">
        <v>7.05</v>
      </c>
      <c r="J2116" s="45">
        <v>12600</v>
      </c>
      <c r="K2116" s="45">
        <v>1313</v>
      </c>
      <c r="L2116" s="45">
        <v>240</v>
      </c>
      <c r="M2116" s="27">
        <v>1896.75530151814</v>
      </c>
      <c r="N2116" s="27">
        <v>24592.6</v>
      </c>
      <c r="O2116" s="27">
        <v>42421.33</v>
      </c>
      <c r="P2116" s="51">
        <f t="shared" si="33"/>
        <v>226503.18959999754</v>
      </c>
      <c r="Q2116" s="51">
        <f>ABS(Table_7[[#This Row],[列1]]-Table_7[[#This Row],[Listing Price (USD)]])/Table_7[[#This Row],[Listing Price (USD)]]</f>
        <v>0.28599275312124234</v>
      </c>
      <c r="R2116" s="51">
        <f>(Table_7[[#This Row],[列2]]+Q3083)/2</f>
        <v>0.14299637656062117</v>
      </c>
      <c r="S2116" s="71"/>
    </row>
    <row r="2117" spans="1:19" hidden="1" x14ac:dyDescent="0.45">
      <c r="A2117" s="1" t="s">
        <v>363</v>
      </c>
      <c r="B2117" s="2" t="s">
        <v>235</v>
      </c>
      <c r="C2117" s="19">
        <v>49</v>
      </c>
      <c r="D2117" s="3" t="s">
        <v>461</v>
      </c>
      <c r="E2117" s="2" t="s">
        <v>364</v>
      </c>
      <c r="F2117" s="55">
        <v>220000</v>
      </c>
      <c r="G2117" s="15">
        <v>2009</v>
      </c>
      <c r="H2117" s="45">
        <v>14.73</v>
      </c>
      <c r="I2117" s="45">
        <v>7.05</v>
      </c>
      <c r="J2117" s="45">
        <v>13400</v>
      </c>
      <c r="K2117" s="45">
        <v>1088.23</v>
      </c>
      <c r="L2117" s="45">
        <v>240</v>
      </c>
      <c r="M2117" s="27">
        <v>1.0434148148148099</v>
      </c>
      <c r="N2117" s="27">
        <v>8551.2000000000007</v>
      </c>
      <c r="O2117" s="27">
        <v>2109.5004966750644</v>
      </c>
      <c r="P2117" s="51">
        <f t="shared" si="33"/>
        <v>227869.25419999956</v>
      </c>
      <c r="Q2117" s="51">
        <f>ABS(Table_7[[#This Row],[列1]]-Table_7[[#This Row],[Listing Price (USD)]])/Table_7[[#This Row],[Listing Price (USD)]]</f>
        <v>3.5769337272725271E-2</v>
      </c>
      <c r="R2117" s="51">
        <f>(Table_7[[#This Row],[列2]]+Q3084)/2</f>
        <v>1.7884668636362636E-2</v>
      </c>
      <c r="S2117" s="71"/>
    </row>
    <row r="2118" spans="1:19" hidden="1" x14ac:dyDescent="0.45">
      <c r="A2118" s="1" t="s">
        <v>363</v>
      </c>
      <c r="B2118" s="2" t="s">
        <v>235</v>
      </c>
      <c r="C2118" s="19">
        <v>49</v>
      </c>
      <c r="D2118" s="3" t="s">
        <v>461</v>
      </c>
      <c r="E2118" s="2" t="s">
        <v>447</v>
      </c>
      <c r="F2118" s="55">
        <v>206574</v>
      </c>
      <c r="G2118" s="15">
        <v>2009</v>
      </c>
      <c r="H2118" s="45">
        <v>14.73</v>
      </c>
      <c r="I2118" s="45">
        <v>7.05</v>
      </c>
      <c r="J2118" s="45">
        <v>13400</v>
      </c>
      <c r="K2118" s="45">
        <v>1088.23</v>
      </c>
      <c r="L2118" s="45">
        <v>240</v>
      </c>
      <c r="M2118" s="27">
        <v>96.621481289487278</v>
      </c>
      <c r="N2118" s="27">
        <v>16666</v>
      </c>
      <c r="O2118" s="27">
        <v>521.5798800343282</v>
      </c>
      <c r="P2118" s="51">
        <f t="shared" si="33"/>
        <v>242930.3230000019</v>
      </c>
      <c r="Q2118" s="51">
        <f>ABS(Table_7[[#This Row],[列1]]-Table_7[[#This Row],[Listing Price (USD)]])/Table_7[[#This Row],[Listing Price (USD)]]</f>
        <v>0.17599660654294294</v>
      </c>
      <c r="R2118" s="51">
        <f>(Table_7[[#This Row],[列2]]+Q3085)/2</f>
        <v>8.799830327147147E-2</v>
      </c>
      <c r="S2118" s="71"/>
    </row>
    <row r="2119" spans="1:19" hidden="1" x14ac:dyDescent="0.45">
      <c r="A2119" s="1" t="s">
        <v>197</v>
      </c>
      <c r="B2119" s="2" t="s">
        <v>235</v>
      </c>
      <c r="C2119" s="19">
        <v>49</v>
      </c>
      <c r="D2119" s="3" t="s">
        <v>460</v>
      </c>
      <c r="E2119" s="2" t="s">
        <v>46</v>
      </c>
      <c r="F2119" s="55">
        <v>157911</v>
      </c>
      <c r="G2119" s="15">
        <v>2009</v>
      </c>
      <c r="H2119" s="45">
        <v>14.73</v>
      </c>
      <c r="I2119" s="45">
        <v>7.05</v>
      </c>
      <c r="J2119" s="45">
        <v>13400</v>
      </c>
      <c r="K2119" s="45">
        <v>1088.23</v>
      </c>
      <c r="L2119" s="45">
        <v>240</v>
      </c>
      <c r="M2119" s="27">
        <v>57.472012426685268</v>
      </c>
      <c r="N2119" s="27">
        <v>11544.2</v>
      </c>
      <c r="O2119" s="27">
        <v>7827.84</v>
      </c>
      <c r="P2119" s="51">
        <f t="shared" si="33"/>
        <v>233424.26220000087</v>
      </c>
      <c r="Q2119" s="51">
        <f>ABS(Table_7[[#This Row],[列1]]-Table_7[[#This Row],[Listing Price (USD)]])/Table_7[[#This Row],[Listing Price (USD)]]</f>
        <v>0.47820140585520243</v>
      </c>
      <c r="R2119" s="51">
        <f>(Table_7[[#This Row],[列2]]+Q3086)/2</f>
        <v>0.23910070292760122</v>
      </c>
      <c r="S2119" s="71"/>
    </row>
    <row r="2120" spans="1:19" hidden="1" x14ac:dyDescent="0.45">
      <c r="A2120" s="1" t="s">
        <v>197</v>
      </c>
      <c r="B2120" s="2" t="s">
        <v>235</v>
      </c>
      <c r="C2120" s="19">
        <v>49</v>
      </c>
      <c r="D2120" s="3" t="s">
        <v>460</v>
      </c>
      <c r="E2120" s="2" t="s">
        <v>46</v>
      </c>
      <c r="F2120" s="55">
        <v>153052</v>
      </c>
      <c r="G2120" s="15">
        <v>2009</v>
      </c>
      <c r="H2120" s="45">
        <v>14.73</v>
      </c>
      <c r="I2120" s="45">
        <v>7.05</v>
      </c>
      <c r="J2120" s="45">
        <v>13400</v>
      </c>
      <c r="K2120" s="45">
        <v>1088.23</v>
      </c>
      <c r="L2120" s="45">
        <v>240</v>
      </c>
      <c r="M2120" s="27">
        <v>57.472012426685268</v>
      </c>
      <c r="N2120" s="27">
        <v>11544.2</v>
      </c>
      <c r="O2120" s="27">
        <v>7827.84</v>
      </c>
      <c r="P2120" s="51">
        <f t="shared" si="33"/>
        <v>233424.26220000087</v>
      </c>
      <c r="Q2120" s="51">
        <f>ABS(Table_7[[#This Row],[列1]]-Table_7[[#This Row],[Listing Price (USD)]])/Table_7[[#This Row],[Listing Price (USD)]]</f>
        <v>0.52513042756710704</v>
      </c>
      <c r="R2120" s="51">
        <f>(Table_7[[#This Row],[列2]]+Q3087)/2</f>
        <v>0.26256521378355352</v>
      </c>
      <c r="S2120" s="71"/>
    </row>
    <row r="2121" spans="1:19" hidden="1" x14ac:dyDescent="0.45">
      <c r="A2121" s="1" t="s">
        <v>197</v>
      </c>
      <c r="B2121" s="2" t="s">
        <v>235</v>
      </c>
      <c r="C2121" s="19">
        <v>49</v>
      </c>
      <c r="D2121" s="3" t="s">
        <v>460</v>
      </c>
      <c r="E2121" s="2" t="s">
        <v>46</v>
      </c>
      <c r="F2121" s="55">
        <v>145769</v>
      </c>
      <c r="G2121" s="15">
        <v>2009</v>
      </c>
      <c r="H2121" s="45">
        <v>14.73</v>
      </c>
      <c r="I2121" s="45">
        <v>7.05</v>
      </c>
      <c r="J2121" s="45">
        <v>13400</v>
      </c>
      <c r="K2121" s="45">
        <v>1088.23</v>
      </c>
      <c r="L2121" s="45">
        <v>240</v>
      </c>
      <c r="M2121" s="27">
        <v>57.472012426685268</v>
      </c>
      <c r="N2121" s="27">
        <v>11544.2</v>
      </c>
      <c r="O2121" s="27">
        <v>7827.84</v>
      </c>
      <c r="P2121" s="51">
        <f t="shared" si="33"/>
        <v>233424.26220000087</v>
      </c>
      <c r="Q2121" s="51">
        <f>ABS(Table_7[[#This Row],[列1]]-Table_7[[#This Row],[Listing Price (USD)]])/Table_7[[#This Row],[Listing Price (USD)]]</f>
        <v>0.60132992748801783</v>
      </c>
      <c r="R2121" s="51">
        <f>(Table_7[[#This Row],[列2]]+Q3088)/2</f>
        <v>0.30066496374400892</v>
      </c>
      <c r="S2121" s="71"/>
    </row>
    <row r="2122" spans="1:19" hidden="1" x14ac:dyDescent="0.45">
      <c r="A2122" s="1" t="s">
        <v>197</v>
      </c>
      <c r="B2122" s="2" t="s">
        <v>235</v>
      </c>
      <c r="C2122" s="19">
        <v>49</v>
      </c>
      <c r="D2122" s="3" t="s">
        <v>460</v>
      </c>
      <c r="E2122" s="2" t="s">
        <v>46</v>
      </c>
      <c r="F2122" s="55">
        <v>143922</v>
      </c>
      <c r="G2122" s="15">
        <v>2009</v>
      </c>
      <c r="H2122" s="45">
        <v>14.73</v>
      </c>
      <c r="I2122" s="45">
        <v>7.05</v>
      </c>
      <c r="J2122" s="45">
        <v>13400</v>
      </c>
      <c r="K2122" s="45">
        <v>1088.23</v>
      </c>
      <c r="L2122" s="45">
        <v>240</v>
      </c>
      <c r="M2122" s="27">
        <v>57.472012426685268</v>
      </c>
      <c r="N2122" s="27">
        <v>11544.2</v>
      </c>
      <c r="O2122" s="27">
        <v>7827.84</v>
      </c>
      <c r="P2122" s="51">
        <f t="shared" si="33"/>
        <v>233424.26220000087</v>
      </c>
      <c r="Q2122" s="51">
        <f>ABS(Table_7[[#This Row],[列1]]-Table_7[[#This Row],[Listing Price (USD)]])/Table_7[[#This Row],[Listing Price (USD)]]</f>
        <v>0.62188033935048759</v>
      </c>
      <c r="R2122" s="51">
        <f>(Table_7[[#This Row],[列2]]+Q3089)/2</f>
        <v>0.31094016967524379</v>
      </c>
      <c r="S2122" s="71"/>
    </row>
    <row r="2123" spans="1:19" hidden="1" x14ac:dyDescent="0.45">
      <c r="A2123" s="1" t="s">
        <v>197</v>
      </c>
      <c r="B2123" s="2" t="s">
        <v>235</v>
      </c>
      <c r="C2123" s="19">
        <v>49</v>
      </c>
      <c r="D2123" s="3" t="s">
        <v>460</v>
      </c>
      <c r="E2123" s="2" t="s">
        <v>46</v>
      </c>
      <c r="F2123" s="55">
        <v>255086</v>
      </c>
      <c r="G2123" s="15">
        <v>2013</v>
      </c>
      <c r="H2123" s="45">
        <v>14.73</v>
      </c>
      <c r="I2123" s="45">
        <v>7.05</v>
      </c>
      <c r="J2123" s="45">
        <v>13400</v>
      </c>
      <c r="K2123" s="45">
        <v>1088.23</v>
      </c>
      <c r="L2123" s="45">
        <v>240</v>
      </c>
      <c r="M2123" s="27">
        <v>57.472012426685268</v>
      </c>
      <c r="N2123" s="27">
        <v>11544.2</v>
      </c>
      <c r="O2123" s="27">
        <v>7827.84</v>
      </c>
      <c r="P2123" s="51">
        <f t="shared" si="33"/>
        <v>285215.07419999986</v>
      </c>
      <c r="Q2123" s="51">
        <f>ABS(Table_7[[#This Row],[列1]]-Table_7[[#This Row],[Listing Price (USD)]])/Table_7[[#This Row],[Listing Price (USD)]]</f>
        <v>0.11811339783445528</v>
      </c>
      <c r="R2123" s="51">
        <f>(Table_7[[#This Row],[列2]]+Q3090)/2</f>
        <v>5.9056698917227639E-2</v>
      </c>
      <c r="S2123" s="71"/>
    </row>
    <row r="2124" spans="1:19" hidden="1" x14ac:dyDescent="0.45">
      <c r="A2124" s="1" t="s">
        <v>197</v>
      </c>
      <c r="B2124" s="2" t="s">
        <v>235</v>
      </c>
      <c r="C2124" s="19">
        <v>49</v>
      </c>
      <c r="D2124" s="3" t="s">
        <v>460</v>
      </c>
      <c r="E2124" s="2" t="s">
        <v>46</v>
      </c>
      <c r="F2124" s="55">
        <v>242939</v>
      </c>
      <c r="G2124" s="15">
        <v>2013</v>
      </c>
      <c r="H2124" s="45">
        <v>14.73</v>
      </c>
      <c r="I2124" s="45">
        <v>7.05</v>
      </c>
      <c r="J2124" s="45">
        <v>13400</v>
      </c>
      <c r="K2124" s="45">
        <v>1088.23</v>
      </c>
      <c r="L2124" s="45">
        <v>240</v>
      </c>
      <c r="M2124" s="27">
        <v>57.472012426685268</v>
      </c>
      <c r="N2124" s="27">
        <v>11544.2</v>
      </c>
      <c r="O2124" s="27">
        <v>7827.84</v>
      </c>
      <c r="P2124" s="51">
        <f t="shared" si="33"/>
        <v>285215.07419999986</v>
      </c>
      <c r="Q2124" s="51">
        <f>ABS(Table_7[[#This Row],[列1]]-Table_7[[#This Row],[Listing Price (USD)]])/Table_7[[#This Row],[Listing Price (USD)]]</f>
        <v>0.17401929784843051</v>
      </c>
      <c r="R2124" s="51">
        <f>(Table_7[[#This Row],[列2]]+Q3091)/2</f>
        <v>8.7009648924215255E-2</v>
      </c>
      <c r="S2124" s="71"/>
    </row>
    <row r="2125" spans="1:19" hidden="1" x14ac:dyDescent="0.45">
      <c r="A2125" s="1" t="s">
        <v>197</v>
      </c>
      <c r="B2125" s="2" t="s">
        <v>235</v>
      </c>
      <c r="C2125" s="19">
        <v>49</v>
      </c>
      <c r="D2125" s="3" t="s">
        <v>460</v>
      </c>
      <c r="E2125" s="2" t="s">
        <v>46</v>
      </c>
      <c r="F2125" s="55">
        <v>241725</v>
      </c>
      <c r="G2125" s="15">
        <v>2013</v>
      </c>
      <c r="H2125" s="45">
        <v>14.73</v>
      </c>
      <c r="I2125" s="45">
        <v>7.05</v>
      </c>
      <c r="J2125" s="45">
        <v>13400</v>
      </c>
      <c r="K2125" s="45">
        <v>1088.23</v>
      </c>
      <c r="L2125" s="45">
        <v>240</v>
      </c>
      <c r="M2125" s="27">
        <v>57.472012426685268</v>
      </c>
      <c r="N2125" s="27">
        <v>11544.2</v>
      </c>
      <c r="O2125" s="27">
        <v>7827.84</v>
      </c>
      <c r="P2125" s="51">
        <f t="shared" si="33"/>
        <v>285215.07419999986</v>
      </c>
      <c r="Q2125" s="51">
        <f>ABS(Table_7[[#This Row],[列1]]-Table_7[[#This Row],[Listing Price (USD)]])/Table_7[[#This Row],[Listing Price (USD)]]</f>
        <v>0.17991549984486443</v>
      </c>
      <c r="R2125" s="51">
        <f>(Table_7[[#This Row],[列2]]+Q3092)/2</f>
        <v>8.9957749922432217E-2</v>
      </c>
      <c r="S2125" s="71"/>
    </row>
    <row r="2126" spans="1:19" hidden="1" x14ac:dyDescent="0.45">
      <c r="A2126" s="1" t="s">
        <v>197</v>
      </c>
      <c r="B2126" s="2" t="s">
        <v>235</v>
      </c>
      <c r="C2126" s="19">
        <v>49</v>
      </c>
      <c r="D2126" s="3" t="s">
        <v>460</v>
      </c>
      <c r="E2126" s="2" t="s">
        <v>46</v>
      </c>
      <c r="F2126" s="55">
        <v>201640</v>
      </c>
      <c r="G2126" s="15">
        <v>2013</v>
      </c>
      <c r="H2126" s="45">
        <v>14.73</v>
      </c>
      <c r="I2126" s="45">
        <v>7.05</v>
      </c>
      <c r="J2126" s="45">
        <v>13400</v>
      </c>
      <c r="K2126" s="45">
        <v>1088.23</v>
      </c>
      <c r="L2126" s="45">
        <v>240</v>
      </c>
      <c r="M2126" s="27">
        <v>57.472012426685268</v>
      </c>
      <c r="N2126" s="27">
        <v>11544.2</v>
      </c>
      <c r="O2126" s="27">
        <v>7827.84</v>
      </c>
      <c r="P2126" s="51">
        <f t="shared" si="33"/>
        <v>285215.07419999986</v>
      </c>
      <c r="Q2126" s="51">
        <f>ABS(Table_7[[#This Row],[列1]]-Table_7[[#This Row],[Listing Price (USD)]])/Table_7[[#This Row],[Listing Price (USD)]]</f>
        <v>0.41447666236857694</v>
      </c>
      <c r="R2126" s="51">
        <f>(Table_7[[#This Row],[列2]]+Q3093)/2</f>
        <v>0.20723833118428847</v>
      </c>
      <c r="S2126" s="71"/>
    </row>
    <row r="2127" spans="1:19" hidden="1" x14ac:dyDescent="0.45">
      <c r="A2127" s="1" t="s">
        <v>197</v>
      </c>
      <c r="B2127" s="2" t="s">
        <v>235</v>
      </c>
      <c r="C2127" s="19">
        <v>49</v>
      </c>
      <c r="D2127" s="3" t="s">
        <v>460</v>
      </c>
      <c r="E2127" s="2" t="s">
        <v>3</v>
      </c>
      <c r="F2127" s="55">
        <v>255086</v>
      </c>
      <c r="G2127" s="15">
        <v>2010</v>
      </c>
      <c r="H2127" s="45">
        <v>14.73</v>
      </c>
      <c r="I2127" s="45">
        <v>7.05</v>
      </c>
      <c r="J2127" s="45">
        <v>13400</v>
      </c>
      <c r="K2127" s="45">
        <v>1088.23</v>
      </c>
      <c r="L2127" s="45">
        <v>240</v>
      </c>
      <c r="M2127" s="27">
        <v>2639.0087016482562</v>
      </c>
      <c r="N2127" s="27">
        <v>30468.7</v>
      </c>
      <c r="O2127" s="27">
        <v>62827.83</v>
      </c>
      <c r="P2127" s="51">
        <f t="shared" si="33"/>
        <v>281495.83720000013</v>
      </c>
      <c r="Q2127" s="51">
        <f>ABS(Table_7[[#This Row],[列1]]-Table_7[[#This Row],[Listing Price (USD)]])/Table_7[[#This Row],[Listing Price (USD)]]</f>
        <v>0.10353307198356682</v>
      </c>
      <c r="R2127" s="51">
        <f>(Table_7[[#This Row],[列2]]+Q3094)/2</f>
        <v>5.1766535991783408E-2</v>
      </c>
      <c r="S2127" s="71"/>
    </row>
    <row r="2128" spans="1:19" hidden="1" x14ac:dyDescent="0.45">
      <c r="A2128" s="1" t="s">
        <v>197</v>
      </c>
      <c r="B2128" s="2" t="s">
        <v>235</v>
      </c>
      <c r="C2128" s="19">
        <v>49</v>
      </c>
      <c r="D2128" s="3" t="s">
        <v>460</v>
      </c>
      <c r="E2128" s="2" t="s">
        <v>3</v>
      </c>
      <c r="F2128" s="55">
        <v>303686</v>
      </c>
      <c r="G2128" s="15">
        <v>2013</v>
      </c>
      <c r="H2128" s="45">
        <v>14.73</v>
      </c>
      <c r="I2128" s="45">
        <v>7.05</v>
      </c>
      <c r="J2128" s="45">
        <v>13400</v>
      </c>
      <c r="K2128" s="45">
        <v>1088.23</v>
      </c>
      <c r="L2128" s="45">
        <v>240</v>
      </c>
      <c r="M2128" s="27">
        <v>2639.0087016482562</v>
      </c>
      <c r="N2128" s="27">
        <v>30468.7</v>
      </c>
      <c r="O2128" s="27">
        <v>62827.83</v>
      </c>
      <c r="P2128" s="51">
        <f t="shared" si="33"/>
        <v>320338.94620000123</v>
      </c>
      <c r="Q2128" s="51">
        <f>ABS(Table_7[[#This Row],[列1]]-Table_7[[#This Row],[Listing Price (USD)]])/Table_7[[#This Row],[Listing Price (USD)]]</f>
        <v>5.4836068175685503E-2</v>
      </c>
      <c r="R2128" s="51">
        <f>(Table_7[[#This Row],[列2]]+Q3095)/2</f>
        <v>2.7418034087842751E-2</v>
      </c>
      <c r="S2128" s="71"/>
    </row>
    <row r="2129" spans="1:19" hidden="1" x14ac:dyDescent="0.45">
      <c r="A2129" s="1" t="s">
        <v>197</v>
      </c>
      <c r="B2129" s="2" t="s">
        <v>235</v>
      </c>
      <c r="C2129" s="19">
        <v>49</v>
      </c>
      <c r="D2129" s="3" t="s">
        <v>460</v>
      </c>
      <c r="E2129" s="2" t="s">
        <v>25</v>
      </c>
      <c r="F2129" s="55">
        <v>249013</v>
      </c>
      <c r="G2129" s="15">
        <v>2008</v>
      </c>
      <c r="H2129" s="45">
        <v>14.73</v>
      </c>
      <c r="I2129" s="45">
        <v>7.05</v>
      </c>
      <c r="J2129" s="45">
        <v>13400</v>
      </c>
      <c r="K2129" s="45">
        <v>1088.23</v>
      </c>
      <c r="L2129" s="45">
        <v>240</v>
      </c>
      <c r="M2129" s="27">
        <v>188.92599593680674</v>
      </c>
      <c r="N2129" s="27">
        <v>16779.7</v>
      </c>
      <c r="O2129" s="27">
        <v>1073.48</v>
      </c>
      <c r="P2129" s="51">
        <f t="shared" si="33"/>
        <v>230193.64719999878</v>
      </c>
      <c r="Q2129" s="51">
        <f>ABS(Table_7[[#This Row],[列1]]-Table_7[[#This Row],[Listing Price (USD)]])/Table_7[[#This Row],[Listing Price (USD)]]</f>
        <v>7.5575784396803444E-2</v>
      </c>
      <c r="R2129" s="51">
        <f>(Table_7[[#This Row],[列2]]+Q3096)/2</f>
        <v>3.7787892198401722E-2</v>
      </c>
      <c r="S2129" s="71"/>
    </row>
    <row r="2130" spans="1:19" hidden="1" x14ac:dyDescent="0.45">
      <c r="A2130" s="1" t="s">
        <v>197</v>
      </c>
      <c r="B2130" s="2" t="s">
        <v>235</v>
      </c>
      <c r="C2130" s="19">
        <v>49</v>
      </c>
      <c r="D2130" s="3" t="s">
        <v>460</v>
      </c>
      <c r="E2130" s="2" t="s">
        <v>25</v>
      </c>
      <c r="F2130" s="55">
        <v>266626</v>
      </c>
      <c r="G2130" s="15">
        <v>2009</v>
      </c>
      <c r="H2130" s="45">
        <v>14.73</v>
      </c>
      <c r="I2130" s="45">
        <v>7.05</v>
      </c>
      <c r="J2130" s="45">
        <v>13400</v>
      </c>
      <c r="K2130" s="45">
        <v>1088.23</v>
      </c>
      <c r="L2130" s="45">
        <v>240</v>
      </c>
      <c r="M2130" s="27">
        <v>188.92599593680674</v>
      </c>
      <c r="N2130" s="27">
        <v>16779.7</v>
      </c>
      <c r="O2130" s="27">
        <v>1073.48</v>
      </c>
      <c r="P2130" s="51">
        <f t="shared" si="33"/>
        <v>243141.35020000039</v>
      </c>
      <c r="Q2130" s="51">
        <f>ABS(Table_7[[#This Row],[列1]]-Table_7[[#This Row],[Listing Price (USD)]])/Table_7[[#This Row],[Listing Price (USD)]]</f>
        <v>8.8080869082533611E-2</v>
      </c>
      <c r="R2130" s="51">
        <f>(Table_7[[#This Row],[列2]]+Q3097)/2</f>
        <v>4.4040434541266806E-2</v>
      </c>
      <c r="S2130" s="71"/>
    </row>
    <row r="2131" spans="1:19" hidden="1" x14ac:dyDescent="0.45">
      <c r="A2131" s="1" t="s">
        <v>197</v>
      </c>
      <c r="B2131" s="2" t="s">
        <v>235</v>
      </c>
      <c r="C2131" s="19">
        <v>49</v>
      </c>
      <c r="D2131" s="3" t="s">
        <v>460</v>
      </c>
      <c r="E2131" s="2" t="s">
        <v>25</v>
      </c>
      <c r="F2131" s="55">
        <v>193137</v>
      </c>
      <c r="G2131" s="15">
        <v>2009</v>
      </c>
      <c r="H2131" s="45">
        <v>14.73</v>
      </c>
      <c r="I2131" s="45">
        <v>7.05</v>
      </c>
      <c r="J2131" s="45">
        <v>13400</v>
      </c>
      <c r="K2131" s="45">
        <v>1088.23</v>
      </c>
      <c r="L2131" s="45">
        <v>240</v>
      </c>
      <c r="M2131" s="27">
        <v>188.92599593680674</v>
      </c>
      <c r="N2131" s="27">
        <v>16779.7</v>
      </c>
      <c r="O2131" s="27">
        <v>1073.48</v>
      </c>
      <c r="P2131" s="51">
        <f t="shared" si="33"/>
        <v>243141.35020000039</v>
      </c>
      <c r="Q2131" s="51">
        <f>ABS(Table_7[[#This Row],[列1]]-Table_7[[#This Row],[Listing Price (USD)]])/Table_7[[#This Row],[Listing Price (USD)]]</f>
        <v>0.25890611431264021</v>
      </c>
      <c r="R2131" s="51">
        <f>(Table_7[[#This Row],[列2]]+Q3098)/2</f>
        <v>0.12945305715632011</v>
      </c>
      <c r="S2131" s="71"/>
    </row>
    <row r="2132" spans="1:19" hidden="1" x14ac:dyDescent="0.45">
      <c r="A2132" s="1" t="s">
        <v>197</v>
      </c>
      <c r="B2132" s="2" t="s">
        <v>235</v>
      </c>
      <c r="C2132" s="19">
        <v>49</v>
      </c>
      <c r="D2132" s="3" t="s">
        <v>460</v>
      </c>
      <c r="E2132" s="2" t="s">
        <v>25</v>
      </c>
      <c r="F2132" s="55">
        <v>157917</v>
      </c>
      <c r="G2132" s="15">
        <v>2009</v>
      </c>
      <c r="H2132" s="45">
        <v>14.73</v>
      </c>
      <c r="I2132" s="45">
        <v>7.05</v>
      </c>
      <c r="J2132" s="45">
        <v>13400</v>
      </c>
      <c r="K2132" s="45">
        <v>1088.23</v>
      </c>
      <c r="L2132" s="45">
        <v>240</v>
      </c>
      <c r="M2132" s="27">
        <v>188.92599593680674</v>
      </c>
      <c r="N2132" s="27">
        <v>16779.7</v>
      </c>
      <c r="O2132" s="27">
        <v>1073.48</v>
      </c>
      <c r="P2132" s="51">
        <f t="shared" si="33"/>
        <v>243141.35020000039</v>
      </c>
      <c r="Q2132" s="51">
        <f>ABS(Table_7[[#This Row],[列1]]-Table_7[[#This Row],[Listing Price (USD)]])/Table_7[[#This Row],[Listing Price (USD)]]</f>
        <v>0.53967812331794796</v>
      </c>
      <c r="R2132" s="51">
        <f>(Table_7[[#This Row],[列2]]+Q3099)/2</f>
        <v>0.26983906165897398</v>
      </c>
      <c r="S2132" s="71"/>
    </row>
    <row r="2133" spans="1:19" hidden="1" x14ac:dyDescent="0.45">
      <c r="A2133" s="1" t="s">
        <v>197</v>
      </c>
      <c r="B2133" s="2" t="s">
        <v>235</v>
      </c>
      <c r="C2133" s="19">
        <v>49</v>
      </c>
      <c r="D2133" s="3" t="s">
        <v>460</v>
      </c>
      <c r="E2133" s="2" t="s">
        <v>25</v>
      </c>
      <c r="F2133" s="55">
        <v>151843</v>
      </c>
      <c r="G2133" s="15">
        <v>2009</v>
      </c>
      <c r="H2133" s="45">
        <v>14.73</v>
      </c>
      <c r="I2133" s="45">
        <v>7.05</v>
      </c>
      <c r="J2133" s="45">
        <v>13400</v>
      </c>
      <c r="K2133" s="45">
        <v>1088.23</v>
      </c>
      <c r="L2133" s="45">
        <v>240</v>
      </c>
      <c r="M2133" s="27">
        <v>188.92599593680674</v>
      </c>
      <c r="N2133" s="27">
        <v>16779.7</v>
      </c>
      <c r="O2133" s="27">
        <v>1073.48</v>
      </c>
      <c r="P2133" s="51">
        <f t="shared" si="33"/>
        <v>243141.35020000039</v>
      </c>
      <c r="Q2133" s="51">
        <f>ABS(Table_7[[#This Row],[列1]]-Table_7[[#This Row],[Listing Price (USD)]])/Table_7[[#This Row],[Listing Price (USD)]]</f>
        <v>0.60126808743241633</v>
      </c>
      <c r="R2133" s="51">
        <f>(Table_7[[#This Row],[列2]]+Q3100)/2</f>
        <v>0.30063404371620817</v>
      </c>
      <c r="S2133" s="71"/>
    </row>
    <row r="2134" spans="1:19" hidden="1" x14ac:dyDescent="0.45">
      <c r="A2134" s="1" t="s">
        <v>197</v>
      </c>
      <c r="B2134" s="2" t="s">
        <v>235</v>
      </c>
      <c r="C2134" s="19">
        <v>49</v>
      </c>
      <c r="D2134" s="3" t="s">
        <v>460</v>
      </c>
      <c r="E2134" s="2" t="s">
        <v>35</v>
      </c>
      <c r="F2134" s="55">
        <v>266019</v>
      </c>
      <c r="G2134" s="15">
        <v>2009</v>
      </c>
      <c r="H2134" s="45">
        <v>14.73</v>
      </c>
      <c r="I2134" s="45">
        <v>7.05</v>
      </c>
      <c r="J2134" s="45">
        <v>13400</v>
      </c>
      <c r="K2134" s="45">
        <v>1088.23</v>
      </c>
      <c r="L2134" s="45">
        <v>240</v>
      </c>
      <c r="M2134" s="27">
        <v>1896.75530151814</v>
      </c>
      <c r="N2134" s="27">
        <v>24592.6</v>
      </c>
      <c r="O2134" s="27">
        <v>42421.33</v>
      </c>
      <c r="P2134" s="51">
        <f t="shared" si="33"/>
        <v>257642.09260000213</v>
      </c>
      <c r="Q2134" s="51">
        <f>ABS(Table_7[[#This Row],[列1]]-Table_7[[#This Row],[Listing Price (USD)]])/Table_7[[#This Row],[Listing Price (USD)]]</f>
        <v>3.1489883805284107E-2</v>
      </c>
      <c r="R2134" s="51">
        <f>(Table_7[[#This Row],[列2]]+Q3101)/2</f>
        <v>1.5744941902642053E-2</v>
      </c>
      <c r="S2134" s="71"/>
    </row>
    <row r="2135" spans="1:19" hidden="1" x14ac:dyDescent="0.45">
      <c r="A2135" s="1" t="s">
        <v>197</v>
      </c>
      <c r="B2135" s="2" t="s">
        <v>235</v>
      </c>
      <c r="C2135" s="19">
        <v>49</v>
      </c>
      <c r="D2135" s="3" t="s">
        <v>460</v>
      </c>
      <c r="E2135" s="2" t="s">
        <v>35</v>
      </c>
      <c r="F2135" s="55">
        <v>236866</v>
      </c>
      <c r="G2135" s="15">
        <v>2010</v>
      </c>
      <c r="H2135" s="45">
        <v>14.73</v>
      </c>
      <c r="I2135" s="45">
        <v>7.05</v>
      </c>
      <c r="J2135" s="45">
        <v>13400</v>
      </c>
      <c r="K2135" s="45">
        <v>1088.23</v>
      </c>
      <c r="L2135" s="45">
        <v>240</v>
      </c>
      <c r="M2135" s="27">
        <v>1896.75530151814</v>
      </c>
      <c r="N2135" s="27">
        <v>24592.6</v>
      </c>
      <c r="O2135" s="27">
        <v>42421.33</v>
      </c>
      <c r="P2135" s="51">
        <f t="shared" si="33"/>
        <v>270589.79560000001</v>
      </c>
      <c r="Q2135" s="51">
        <f>ABS(Table_7[[#This Row],[列1]]-Table_7[[#This Row],[Listing Price (USD)]])/Table_7[[#This Row],[Listing Price (USD)]]</f>
        <v>0.14237499514493432</v>
      </c>
      <c r="R2135" s="51">
        <f>(Table_7[[#This Row],[列2]]+Q3102)/2</f>
        <v>7.1187497572467159E-2</v>
      </c>
      <c r="S2135" s="71"/>
    </row>
    <row r="2136" spans="1:19" hidden="1" x14ac:dyDescent="0.45">
      <c r="A2136" s="1" t="s">
        <v>197</v>
      </c>
      <c r="B2136" s="2" t="s">
        <v>235</v>
      </c>
      <c r="C2136" s="19">
        <v>49</v>
      </c>
      <c r="D2136" s="3" t="s">
        <v>460</v>
      </c>
      <c r="E2136" s="2" t="s">
        <v>35</v>
      </c>
      <c r="F2136" s="55">
        <v>255096</v>
      </c>
      <c r="G2136" s="15">
        <v>2011</v>
      </c>
      <c r="H2136" s="45">
        <v>14.73</v>
      </c>
      <c r="I2136" s="45">
        <v>7.05</v>
      </c>
      <c r="J2136" s="45">
        <v>13400</v>
      </c>
      <c r="K2136" s="45">
        <v>1088.23</v>
      </c>
      <c r="L2136" s="45">
        <v>240</v>
      </c>
      <c r="M2136" s="27">
        <v>1896.75530151814</v>
      </c>
      <c r="N2136" s="27">
        <v>24592.6</v>
      </c>
      <c r="O2136" s="27">
        <v>42421.33</v>
      </c>
      <c r="P2136" s="51">
        <f t="shared" si="33"/>
        <v>283537.49860000162</v>
      </c>
      <c r="Q2136" s="51">
        <f>ABS(Table_7[[#This Row],[列1]]-Table_7[[#This Row],[Listing Price (USD)]])/Table_7[[#This Row],[Listing Price (USD)]]</f>
        <v>0.11149331467369783</v>
      </c>
      <c r="R2136" s="51">
        <f>(Table_7[[#This Row],[列2]]+Q3103)/2</f>
        <v>5.5746657336848915E-2</v>
      </c>
      <c r="S2136" s="71"/>
    </row>
    <row r="2137" spans="1:19" hidden="1" x14ac:dyDescent="0.45">
      <c r="A2137" s="1" t="s">
        <v>197</v>
      </c>
      <c r="B2137" s="2" t="s">
        <v>235</v>
      </c>
      <c r="C2137" s="19">
        <v>49</v>
      </c>
      <c r="D2137" s="3" t="s">
        <v>460</v>
      </c>
      <c r="E2137" s="2" t="s">
        <v>15</v>
      </c>
      <c r="F2137" s="55">
        <v>334042</v>
      </c>
      <c r="G2137" s="15">
        <v>2010</v>
      </c>
      <c r="H2137" s="45">
        <v>14.73</v>
      </c>
      <c r="I2137" s="45">
        <v>7.05</v>
      </c>
      <c r="J2137" s="45">
        <v>13400</v>
      </c>
      <c r="K2137" s="45">
        <v>1088.23</v>
      </c>
      <c r="L2137" s="45">
        <v>240</v>
      </c>
      <c r="M2137" s="27">
        <v>1276.9626856482525</v>
      </c>
      <c r="N2137" s="27">
        <v>21333.9</v>
      </c>
      <c r="O2137" s="27">
        <v>4753.54</v>
      </c>
      <c r="P2137" s="51">
        <f t="shared" si="33"/>
        <v>264541.64840000047</v>
      </c>
      <c r="Q2137" s="51">
        <f>ABS(Table_7[[#This Row],[列1]]-Table_7[[#This Row],[Listing Price (USD)]])/Table_7[[#This Row],[Listing Price (USD)]]</f>
        <v>0.20805872195711775</v>
      </c>
      <c r="R2137" s="51">
        <f>(Table_7[[#This Row],[列2]]+Q3104)/2</f>
        <v>0.10402936097855887</v>
      </c>
      <c r="S2137" s="71"/>
    </row>
    <row r="2138" spans="1:19" hidden="1" x14ac:dyDescent="0.45">
      <c r="A2138" s="1" t="s">
        <v>197</v>
      </c>
      <c r="B2138" s="2" t="s">
        <v>235</v>
      </c>
      <c r="C2138" s="19">
        <v>49</v>
      </c>
      <c r="D2138" s="3" t="s">
        <v>460</v>
      </c>
      <c r="E2138" s="2" t="s">
        <v>15</v>
      </c>
      <c r="F2138" s="55">
        <v>249013</v>
      </c>
      <c r="G2138" s="15">
        <v>2011</v>
      </c>
      <c r="H2138" s="45">
        <v>14.73</v>
      </c>
      <c r="I2138" s="45">
        <v>7.05</v>
      </c>
      <c r="J2138" s="45">
        <v>13400</v>
      </c>
      <c r="K2138" s="45">
        <v>1088.23</v>
      </c>
      <c r="L2138" s="45">
        <v>240</v>
      </c>
      <c r="M2138" s="27">
        <v>1276.9626856482525</v>
      </c>
      <c r="N2138" s="27">
        <v>21333.9</v>
      </c>
      <c r="O2138" s="27">
        <v>4753.54</v>
      </c>
      <c r="P2138" s="51">
        <f t="shared" si="33"/>
        <v>277489.35140000208</v>
      </c>
      <c r="Q2138" s="51">
        <f>ABS(Table_7[[#This Row],[列1]]-Table_7[[#This Row],[Listing Price (USD)]])/Table_7[[#This Row],[Listing Price (USD)]]</f>
        <v>0.11435688658825877</v>
      </c>
      <c r="R2138" s="51">
        <f>(Table_7[[#This Row],[列2]]+Q3105)/2</f>
        <v>5.7178443294129383E-2</v>
      </c>
      <c r="S2138" s="71"/>
    </row>
    <row r="2139" spans="1:19" hidden="1" x14ac:dyDescent="0.45">
      <c r="A2139" s="1" t="s">
        <v>197</v>
      </c>
      <c r="B2139" s="2" t="s">
        <v>235</v>
      </c>
      <c r="C2139" s="19">
        <v>49</v>
      </c>
      <c r="D2139" s="3" t="s">
        <v>460</v>
      </c>
      <c r="E2139" s="2" t="s">
        <v>15</v>
      </c>
      <c r="F2139" s="55">
        <v>239817</v>
      </c>
      <c r="G2139" s="15">
        <v>2015</v>
      </c>
      <c r="H2139" s="45">
        <v>14.73</v>
      </c>
      <c r="I2139" s="45">
        <v>7.05</v>
      </c>
      <c r="J2139" s="45">
        <v>13400</v>
      </c>
      <c r="K2139" s="45">
        <v>1088.23</v>
      </c>
      <c r="L2139" s="45">
        <v>240</v>
      </c>
      <c r="M2139" s="27">
        <v>1276.9626856482525</v>
      </c>
      <c r="N2139" s="27">
        <v>21333.9</v>
      </c>
      <c r="O2139" s="27">
        <v>4753.54</v>
      </c>
      <c r="P2139" s="51">
        <f t="shared" si="33"/>
        <v>329280.16340000107</v>
      </c>
      <c r="Q2139" s="51">
        <f>ABS(Table_7[[#This Row],[列1]]-Table_7[[#This Row],[Listing Price (USD)]])/Table_7[[#This Row],[Listing Price (USD)]]</f>
        <v>0.37304762965094662</v>
      </c>
      <c r="R2139" s="51">
        <f>(Table_7[[#This Row],[列2]]+Q3106)/2</f>
        <v>0.18652381482547331</v>
      </c>
      <c r="S2139" s="71"/>
    </row>
    <row r="2140" spans="1:19" hidden="1" x14ac:dyDescent="0.45">
      <c r="A2140" s="1" t="s">
        <v>197</v>
      </c>
      <c r="B2140" s="2" t="s">
        <v>235</v>
      </c>
      <c r="C2140" s="19">
        <v>49</v>
      </c>
      <c r="D2140" s="3" t="s">
        <v>460</v>
      </c>
      <c r="E2140" s="2" t="s">
        <v>76</v>
      </c>
      <c r="F2140" s="55">
        <v>273307</v>
      </c>
      <c r="G2140" s="15">
        <v>2012</v>
      </c>
      <c r="H2140" s="45">
        <v>14.73</v>
      </c>
      <c r="I2140" s="45">
        <v>7.05</v>
      </c>
      <c r="J2140" s="45">
        <v>13400</v>
      </c>
      <c r="K2140" s="45">
        <v>1088.23</v>
      </c>
      <c r="L2140" s="45">
        <v>240</v>
      </c>
      <c r="M2140" s="27">
        <v>720.28936833319096</v>
      </c>
      <c r="N2140" s="27">
        <v>6140.9</v>
      </c>
      <c r="O2140" s="27">
        <v>2659.28</v>
      </c>
      <c r="P2140" s="51">
        <f t="shared" si="33"/>
        <v>262238.84640000312</v>
      </c>
      <c r="Q2140" s="51">
        <f>ABS(Table_7[[#This Row],[列1]]-Table_7[[#This Row],[Listing Price (USD)]])/Table_7[[#This Row],[Listing Price (USD)]]</f>
        <v>4.0497146432388768E-2</v>
      </c>
      <c r="R2140" s="51">
        <f>(Table_7[[#This Row],[列2]]+Q3107)/2</f>
        <v>2.0248573216194384E-2</v>
      </c>
      <c r="S2140" s="71"/>
    </row>
    <row r="2141" spans="1:19" hidden="1" x14ac:dyDescent="0.45">
      <c r="A2141" s="1" t="s">
        <v>197</v>
      </c>
      <c r="B2141" s="2" t="s">
        <v>235</v>
      </c>
      <c r="C2141" s="19">
        <v>49</v>
      </c>
      <c r="D2141" s="3" t="s">
        <v>459</v>
      </c>
      <c r="E2141" s="2" t="s">
        <v>463</v>
      </c>
      <c r="F2141" s="55">
        <v>285000</v>
      </c>
      <c r="G2141" s="15">
        <v>2010</v>
      </c>
      <c r="H2141" s="45">
        <v>14.73</v>
      </c>
      <c r="I2141" s="45">
        <v>7.05</v>
      </c>
      <c r="J2141" s="45">
        <v>13400</v>
      </c>
      <c r="K2141" s="45">
        <v>1088.23</v>
      </c>
      <c r="L2141" s="45">
        <v>240</v>
      </c>
      <c r="M2141" s="27">
        <v>2762.2330000000002</v>
      </c>
      <c r="N2141" s="27">
        <v>50018</v>
      </c>
      <c r="O2141" s="27">
        <v>8897.94</v>
      </c>
      <c r="P2141" s="51">
        <f t="shared" si="33"/>
        <v>317779.33799999877</v>
      </c>
      <c r="Q2141" s="51">
        <f>ABS(Table_7[[#This Row],[列1]]-Table_7[[#This Row],[Listing Price (USD)]])/Table_7[[#This Row],[Listing Price (USD)]]</f>
        <v>0.11501522105262725</v>
      </c>
      <c r="R2141" s="51">
        <f>(Table_7[[#This Row],[列2]]+Q3108)/2</f>
        <v>5.7507610526313625E-2</v>
      </c>
      <c r="S2141" s="71"/>
    </row>
    <row r="2142" spans="1:19" hidden="1" x14ac:dyDescent="0.45">
      <c r="A2142" s="1" t="s">
        <v>197</v>
      </c>
      <c r="B2142" s="2" t="s">
        <v>235</v>
      </c>
      <c r="C2142" s="19">
        <v>49</v>
      </c>
      <c r="D2142" s="3" t="s">
        <v>459</v>
      </c>
      <c r="E2142" s="2" t="s">
        <v>506</v>
      </c>
      <c r="F2142" s="55">
        <v>244900</v>
      </c>
      <c r="G2142" s="15">
        <v>2008</v>
      </c>
      <c r="H2142" s="45">
        <v>14.73</v>
      </c>
      <c r="I2142" s="45">
        <v>7.05</v>
      </c>
      <c r="J2142" s="45">
        <v>13400</v>
      </c>
      <c r="K2142" s="45">
        <v>1088.23</v>
      </c>
      <c r="L2142" s="45">
        <v>240</v>
      </c>
      <c r="M2142" s="27">
        <v>520.10530000000006</v>
      </c>
      <c r="N2142" s="27">
        <v>40922</v>
      </c>
      <c r="O2142" s="27">
        <v>17669.32</v>
      </c>
      <c r="P2142" s="51">
        <f t="shared" si="33"/>
        <v>275001.75600000023</v>
      </c>
      <c r="Q2142" s="51">
        <f>ABS(Table_7[[#This Row],[列1]]-Table_7[[#This Row],[Listing Price (USD)]])/Table_7[[#This Row],[Listing Price (USD)]]</f>
        <v>0.12291447937933943</v>
      </c>
      <c r="R2142" s="51">
        <f>(Table_7[[#This Row],[列2]]+Q3109)/2</f>
        <v>6.1457239689669714E-2</v>
      </c>
      <c r="S2142" s="71"/>
    </row>
    <row r="2143" spans="1:19" hidden="1" x14ac:dyDescent="0.45">
      <c r="A2143" s="1" t="s">
        <v>197</v>
      </c>
      <c r="B2143" s="2" t="s">
        <v>235</v>
      </c>
      <c r="C2143" s="19">
        <v>49</v>
      </c>
      <c r="D2143" s="3" t="s">
        <v>459</v>
      </c>
      <c r="E2143" s="2" t="s">
        <v>482</v>
      </c>
      <c r="F2143" s="55">
        <v>274500</v>
      </c>
      <c r="G2143" s="15">
        <v>2009</v>
      </c>
      <c r="H2143" s="45">
        <v>14.73</v>
      </c>
      <c r="I2143" s="45">
        <v>7.05</v>
      </c>
      <c r="J2143" s="45">
        <v>13400</v>
      </c>
      <c r="K2143" s="45">
        <v>1088.23</v>
      </c>
      <c r="L2143" s="45">
        <v>240</v>
      </c>
      <c r="M2143" s="27">
        <v>1740.8046999999999</v>
      </c>
      <c r="N2143" s="27">
        <v>47930</v>
      </c>
      <c r="O2143" s="27">
        <v>70426.880000000005</v>
      </c>
      <c r="P2143" s="51">
        <f t="shared" si="33"/>
        <v>300956.30699999927</v>
      </c>
      <c r="Q2143" s="51">
        <f>ABS(Table_7[[#This Row],[列1]]-Table_7[[#This Row],[Listing Price (USD)]])/Table_7[[#This Row],[Listing Price (USD)]]</f>
        <v>9.6379989071035607E-2</v>
      </c>
      <c r="R2143" s="51">
        <f>(Table_7[[#This Row],[列2]]+Q3110)/2</f>
        <v>4.8189994535517804E-2</v>
      </c>
      <c r="S2143" s="71"/>
    </row>
    <row r="2144" spans="1:19" hidden="1" x14ac:dyDescent="0.45">
      <c r="A2144" s="1" t="s">
        <v>197</v>
      </c>
      <c r="B2144" s="2" t="s">
        <v>235</v>
      </c>
      <c r="C2144" s="19">
        <v>49</v>
      </c>
      <c r="D2144" s="3" t="s">
        <v>459</v>
      </c>
      <c r="E2144" s="2" t="s">
        <v>511</v>
      </c>
      <c r="F2144" s="56">
        <v>279900</v>
      </c>
      <c r="G2144" s="43">
        <v>2011</v>
      </c>
      <c r="H2144" s="45">
        <v>14.73</v>
      </c>
      <c r="I2144" s="45">
        <v>7.05</v>
      </c>
      <c r="J2144" s="45">
        <v>13400</v>
      </c>
      <c r="K2144" s="45">
        <v>1088.23</v>
      </c>
      <c r="L2144" s="45">
        <v>240</v>
      </c>
      <c r="M2144" s="27">
        <v>6843.8258999999998</v>
      </c>
      <c r="N2144" s="27">
        <v>39666</v>
      </c>
      <c r="O2144" s="27">
        <v>23444.84</v>
      </c>
      <c r="P2144" s="51">
        <f t="shared" si="33"/>
        <v>311513.72900000139</v>
      </c>
      <c r="Q2144" s="51">
        <f>ABS(Table_7[[#This Row],[列1]]-Table_7[[#This Row],[Listing Price (USD)]])/Table_7[[#This Row],[Listing Price (USD)]]</f>
        <v>0.11294651304037652</v>
      </c>
      <c r="R2144" s="51">
        <f>(Table_7[[#This Row],[列2]]+Q3111)/2</f>
        <v>5.647325652018826E-2</v>
      </c>
      <c r="S2144" s="71"/>
    </row>
    <row r="2145" spans="1:19" hidden="1" x14ac:dyDescent="0.45">
      <c r="A2145" s="1" t="s">
        <v>197</v>
      </c>
      <c r="B2145" s="3" t="s">
        <v>236</v>
      </c>
      <c r="C2145" s="19">
        <v>50</v>
      </c>
      <c r="D2145" s="3" t="s">
        <v>461</v>
      </c>
      <c r="E2145" s="2" t="s">
        <v>346</v>
      </c>
      <c r="F2145" s="55">
        <v>209000</v>
      </c>
      <c r="G2145" s="15">
        <v>2015</v>
      </c>
      <c r="H2145" s="45">
        <v>15.5</v>
      </c>
      <c r="I2145" s="45">
        <v>7.6</v>
      </c>
      <c r="J2145" s="45">
        <v>13900</v>
      </c>
      <c r="K2145" s="45">
        <v>1245</v>
      </c>
      <c r="L2145" s="45">
        <v>240</v>
      </c>
      <c r="M2145" s="27">
        <v>96.621481289487306</v>
      </c>
      <c r="N2145" s="27">
        <v>21310.9</v>
      </c>
      <c r="O2145" s="27">
        <v>514.61516577032478</v>
      </c>
      <c r="P2145" s="51">
        <f t="shared" si="33"/>
        <v>340606.97540000005</v>
      </c>
      <c r="Q2145" s="51">
        <f>ABS(Table_7[[#This Row],[列1]]-Table_7[[#This Row],[Listing Price (USD)]])/Table_7[[#This Row],[Listing Price (USD)]]</f>
        <v>0.62969844688995236</v>
      </c>
      <c r="R2145" s="51">
        <f>(Table_7[[#This Row],[列2]]+Q3112)/2</f>
        <v>0.31484922344497618</v>
      </c>
      <c r="S2145" s="71"/>
    </row>
    <row r="2146" spans="1:19" hidden="1" x14ac:dyDescent="0.45">
      <c r="A2146" s="1" t="s">
        <v>363</v>
      </c>
      <c r="B2146" s="3" t="s">
        <v>236</v>
      </c>
      <c r="C2146" s="19">
        <v>50</v>
      </c>
      <c r="D2146" s="3" t="s">
        <v>461</v>
      </c>
      <c r="E2146" s="2" t="s">
        <v>346</v>
      </c>
      <c r="F2146" s="55">
        <v>199000</v>
      </c>
      <c r="G2146" s="15">
        <v>2015</v>
      </c>
      <c r="H2146" s="45">
        <v>15.5</v>
      </c>
      <c r="I2146" s="45">
        <v>7.6</v>
      </c>
      <c r="J2146" s="45">
        <v>13900</v>
      </c>
      <c r="K2146" s="45">
        <v>1245</v>
      </c>
      <c r="L2146" s="45">
        <v>240</v>
      </c>
      <c r="M2146" s="27">
        <v>96.621481289487306</v>
      </c>
      <c r="N2146" s="27">
        <v>21310.9</v>
      </c>
      <c r="O2146" s="27">
        <v>514.61516577032478</v>
      </c>
      <c r="P2146" s="51">
        <f t="shared" si="33"/>
        <v>340606.97540000005</v>
      </c>
      <c r="Q2146" s="51">
        <f>ABS(Table_7[[#This Row],[列1]]-Table_7[[#This Row],[Listing Price (USD)]])/Table_7[[#This Row],[Listing Price (USD)]]</f>
        <v>0.71159284120603039</v>
      </c>
      <c r="R2146" s="51">
        <f>(Table_7[[#This Row],[列2]]+Q3113)/2</f>
        <v>0.3557964206030152</v>
      </c>
      <c r="S2146" s="71"/>
    </row>
    <row r="2147" spans="1:19" hidden="1" x14ac:dyDescent="0.45">
      <c r="A2147" s="1" t="s">
        <v>363</v>
      </c>
      <c r="B2147" s="3" t="s">
        <v>236</v>
      </c>
      <c r="C2147" s="19">
        <v>50</v>
      </c>
      <c r="D2147" s="3" t="s">
        <v>461</v>
      </c>
      <c r="E2147" s="2" t="s">
        <v>346</v>
      </c>
      <c r="F2147" s="55">
        <v>189000</v>
      </c>
      <c r="G2147" s="15">
        <v>2015</v>
      </c>
      <c r="H2147" s="45">
        <v>15.5</v>
      </c>
      <c r="I2147" s="45">
        <v>7.6</v>
      </c>
      <c r="J2147" s="45">
        <v>13900</v>
      </c>
      <c r="K2147" s="45">
        <v>1245</v>
      </c>
      <c r="L2147" s="45">
        <v>240</v>
      </c>
      <c r="M2147" s="27">
        <v>96.621481289487306</v>
      </c>
      <c r="N2147" s="27">
        <v>21310.9</v>
      </c>
      <c r="O2147" s="27">
        <v>514.61516577032478</v>
      </c>
      <c r="P2147" s="51">
        <f t="shared" si="33"/>
        <v>340606.97540000005</v>
      </c>
      <c r="Q2147" s="51">
        <f>ABS(Table_7[[#This Row],[列1]]-Table_7[[#This Row],[Listing Price (USD)]])/Table_7[[#This Row],[Listing Price (USD)]]</f>
        <v>0.80215330899470927</v>
      </c>
      <c r="R2147" s="51">
        <f>(Table_7[[#This Row],[列2]]+Q3114)/2</f>
        <v>0.40107665449735463</v>
      </c>
      <c r="S2147" s="71"/>
    </row>
    <row r="2148" spans="1:19" hidden="1" x14ac:dyDescent="0.45">
      <c r="A2148" s="1" t="s">
        <v>197</v>
      </c>
      <c r="B2148" s="2" t="s">
        <v>236</v>
      </c>
      <c r="C2148" s="19">
        <v>50</v>
      </c>
      <c r="D2148" s="3" t="s">
        <v>460</v>
      </c>
      <c r="E2148" s="2" t="s">
        <v>46</v>
      </c>
      <c r="F2148" s="55">
        <v>224719</v>
      </c>
      <c r="G2148" s="15">
        <v>2015</v>
      </c>
      <c r="H2148" s="45">
        <v>15.5</v>
      </c>
      <c r="I2148" s="45">
        <v>7.6</v>
      </c>
      <c r="J2148" s="45">
        <v>13900</v>
      </c>
      <c r="K2148" s="45">
        <v>1245</v>
      </c>
      <c r="L2148" s="45">
        <v>240</v>
      </c>
      <c r="M2148" s="27">
        <v>57.472012426685268</v>
      </c>
      <c r="N2148" s="27">
        <v>11544.2</v>
      </c>
      <c r="O2148" s="27">
        <v>7827.84</v>
      </c>
      <c r="P2148" s="51">
        <f t="shared" si="33"/>
        <v>322479.98019999935</v>
      </c>
      <c r="Q2148" s="51">
        <f>ABS(Table_7[[#This Row],[列1]]-Table_7[[#This Row],[Listing Price (USD)]])/Table_7[[#This Row],[Listing Price (USD)]]</f>
        <v>0.43503655765644805</v>
      </c>
      <c r="R2148" s="51">
        <f>(Table_7[[#This Row],[列2]]+Q3115)/2</f>
        <v>0.21751827882822403</v>
      </c>
      <c r="S2148" s="71"/>
    </row>
    <row r="2149" spans="1:19" hidden="1" x14ac:dyDescent="0.45">
      <c r="A2149" s="1" t="s">
        <v>197</v>
      </c>
      <c r="B2149" s="2" t="s">
        <v>236</v>
      </c>
      <c r="C2149" s="19">
        <v>50</v>
      </c>
      <c r="D2149" s="3" t="s">
        <v>460</v>
      </c>
      <c r="E2149" s="2" t="s">
        <v>46</v>
      </c>
      <c r="F2149" s="55">
        <v>218038</v>
      </c>
      <c r="G2149" s="15">
        <v>2015</v>
      </c>
      <c r="H2149" s="45">
        <v>15.5</v>
      </c>
      <c r="I2149" s="45">
        <v>7.6</v>
      </c>
      <c r="J2149" s="45">
        <v>13900</v>
      </c>
      <c r="K2149" s="45">
        <v>1245</v>
      </c>
      <c r="L2149" s="45">
        <v>240</v>
      </c>
      <c r="M2149" s="27">
        <v>57.472012426685268</v>
      </c>
      <c r="N2149" s="27">
        <v>11544.2</v>
      </c>
      <c r="O2149" s="27">
        <v>7827.84</v>
      </c>
      <c r="P2149" s="51">
        <f t="shared" si="33"/>
        <v>322479.98019999935</v>
      </c>
      <c r="Q2149" s="51">
        <f>ABS(Table_7[[#This Row],[列1]]-Table_7[[#This Row],[Listing Price (USD)]])/Table_7[[#This Row],[Listing Price (USD)]]</f>
        <v>0.47900815545913716</v>
      </c>
      <c r="R2149" s="51">
        <f>(Table_7[[#This Row],[列2]]+Q3116)/2</f>
        <v>0.23950407772956858</v>
      </c>
      <c r="S2149" s="71"/>
    </row>
    <row r="2150" spans="1:19" hidden="1" x14ac:dyDescent="0.45">
      <c r="A2150" s="1" t="s">
        <v>197</v>
      </c>
      <c r="B2150" s="2" t="s">
        <v>236</v>
      </c>
      <c r="C2150" s="19">
        <v>50</v>
      </c>
      <c r="D2150" s="3" t="s">
        <v>460</v>
      </c>
      <c r="E2150" s="2" t="s">
        <v>46</v>
      </c>
      <c r="F2150" s="55">
        <v>217431</v>
      </c>
      <c r="G2150" s="15">
        <v>2015</v>
      </c>
      <c r="H2150" s="45">
        <v>15.5</v>
      </c>
      <c r="I2150" s="45">
        <v>7.6</v>
      </c>
      <c r="J2150" s="45">
        <v>13900</v>
      </c>
      <c r="K2150" s="45">
        <v>1245</v>
      </c>
      <c r="L2150" s="45">
        <v>240</v>
      </c>
      <c r="M2150" s="27">
        <v>57.472012426685268</v>
      </c>
      <c r="N2150" s="27">
        <v>11544.2</v>
      </c>
      <c r="O2150" s="27">
        <v>7827.84</v>
      </c>
      <c r="P2150" s="51">
        <f t="shared" si="33"/>
        <v>322479.98019999935</v>
      </c>
      <c r="Q2150" s="51">
        <f>ABS(Table_7[[#This Row],[列1]]-Table_7[[#This Row],[Listing Price (USD)]])/Table_7[[#This Row],[Listing Price (USD)]]</f>
        <v>0.48313708808771222</v>
      </c>
      <c r="R2150" s="51">
        <f>(Table_7[[#This Row],[列2]]+Q3117)/2</f>
        <v>0.24156854404385611</v>
      </c>
      <c r="S2150" s="71"/>
    </row>
    <row r="2151" spans="1:19" hidden="1" x14ac:dyDescent="0.45">
      <c r="A2151" s="1" t="s">
        <v>197</v>
      </c>
      <c r="B2151" s="2" t="s">
        <v>236</v>
      </c>
      <c r="C2151" s="19">
        <v>50</v>
      </c>
      <c r="D2151" s="3" t="s">
        <v>460</v>
      </c>
      <c r="E2151" s="2" t="s">
        <v>3</v>
      </c>
      <c r="F2151" s="55">
        <v>334042</v>
      </c>
      <c r="G2151" s="15">
        <v>2013</v>
      </c>
      <c r="H2151" s="45">
        <v>15.5</v>
      </c>
      <c r="I2151" s="45">
        <v>7.6</v>
      </c>
      <c r="J2151" s="45">
        <v>13900</v>
      </c>
      <c r="K2151" s="45">
        <v>1245</v>
      </c>
      <c r="L2151" s="45">
        <v>240</v>
      </c>
      <c r="M2151" s="27">
        <v>2639.0087016482562</v>
      </c>
      <c r="N2151" s="27">
        <v>30468.7</v>
      </c>
      <c r="O2151" s="27">
        <v>62827.83</v>
      </c>
      <c r="P2151" s="51">
        <f t="shared" si="33"/>
        <v>331708.44620000123</v>
      </c>
      <c r="Q2151" s="51">
        <f>ABS(Table_7[[#This Row],[列1]]-Table_7[[#This Row],[Listing Price (USD)]])/Table_7[[#This Row],[Listing Price (USD)]]</f>
        <v>6.9858095688529343E-3</v>
      </c>
      <c r="R2151" s="51">
        <f>(Table_7[[#This Row],[列2]]+Q3118)/2</f>
        <v>3.4929047844264672E-3</v>
      </c>
      <c r="S2151" s="71"/>
    </row>
    <row r="2152" spans="1:19" hidden="1" x14ac:dyDescent="0.45">
      <c r="A2152" s="1" t="s">
        <v>197</v>
      </c>
      <c r="B2152" s="2" t="s">
        <v>236</v>
      </c>
      <c r="C2152" s="19">
        <v>50</v>
      </c>
      <c r="D2152" s="3" t="s">
        <v>460</v>
      </c>
      <c r="E2152" s="2" t="s">
        <v>3</v>
      </c>
      <c r="F2152" s="55">
        <v>249013</v>
      </c>
      <c r="G2152" s="15">
        <v>2014</v>
      </c>
      <c r="H2152" s="45">
        <v>15.5</v>
      </c>
      <c r="I2152" s="45">
        <v>7.6</v>
      </c>
      <c r="J2152" s="45">
        <v>13900</v>
      </c>
      <c r="K2152" s="45">
        <v>1245</v>
      </c>
      <c r="L2152" s="45">
        <v>240</v>
      </c>
      <c r="M2152" s="27">
        <v>2639.0087016482562</v>
      </c>
      <c r="N2152" s="27">
        <v>30468.7</v>
      </c>
      <c r="O2152" s="27">
        <v>62827.83</v>
      </c>
      <c r="P2152" s="51">
        <f t="shared" si="33"/>
        <v>344656.14920000284</v>
      </c>
      <c r="Q2152" s="51">
        <f>ABS(Table_7[[#This Row],[列1]]-Table_7[[#This Row],[Listing Price (USD)]])/Table_7[[#This Row],[Listing Price (USD)]]</f>
        <v>0.38408898009342018</v>
      </c>
      <c r="R2152" s="51">
        <f>(Table_7[[#This Row],[列2]]+Q3119)/2</f>
        <v>0.19204449004671009</v>
      </c>
      <c r="S2152" s="71"/>
    </row>
    <row r="2153" spans="1:19" hidden="1" x14ac:dyDescent="0.45">
      <c r="A2153" s="1" t="s">
        <v>197</v>
      </c>
      <c r="B2153" s="2" t="s">
        <v>236</v>
      </c>
      <c r="C2153" s="19">
        <v>50</v>
      </c>
      <c r="D2153" s="3" t="s">
        <v>460</v>
      </c>
      <c r="E2153" s="2" t="s">
        <v>25</v>
      </c>
      <c r="F2153" s="55">
        <v>205284</v>
      </c>
      <c r="G2153" s="15">
        <v>2013</v>
      </c>
      <c r="H2153" s="45">
        <v>15.5</v>
      </c>
      <c r="I2153" s="45">
        <v>7.6</v>
      </c>
      <c r="J2153" s="45">
        <v>13900</v>
      </c>
      <c r="K2153" s="45">
        <v>1245</v>
      </c>
      <c r="L2153" s="45">
        <v>240</v>
      </c>
      <c r="M2153" s="27">
        <v>188.92599593680674</v>
      </c>
      <c r="N2153" s="27">
        <v>16779.7</v>
      </c>
      <c r="O2153" s="27">
        <v>1073.48</v>
      </c>
      <c r="P2153" s="51">
        <f t="shared" si="33"/>
        <v>306301.66219999938</v>
      </c>
      <c r="Q2153" s="51">
        <f>ABS(Table_7[[#This Row],[列1]]-Table_7[[#This Row],[Listing Price (USD)]])/Table_7[[#This Row],[Listing Price (USD)]]</f>
        <v>0.49208736287289501</v>
      </c>
      <c r="R2153" s="51">
        <f>(Table_7[[#This Row],[列2]]+Q3120)/2</f>
        <v>0.2460436814364475</v>
      </c>
      <c r="S2153" s="71"/>
    </row>
    <row r="2154" spans="1:19" hidden="1" x14ac:dyDescent="0.45">
      <c r="A2154" s="1" t="s">
        <v>197</v>
      </c>
      <c r="B2154" s="2" t="s">
        <v>236</v>
      </c>
      <c r="C2154" s="19">
        <v>50</v>
      </c>
      <c r="D2154" s="3" t="s">
        <v>460</v>
      </c>
      <c r="E2154" s="2" t="s">
        <v>25</v>
      </c>
      <c r="F2154" s="55">
        <v>267233</v>
      </c>
      <c r="G2154" s="15">
        <v>2015</v>
      </c>
      <c r="H2154" s="45">
        <v>15.5</v>
      </c>
      <c r="I2154" s="45">
        <v>7.6</v>
      </c>
      <c r="J2154" s="45">
        <v>13900</v>
      </c>
      <c r="K2154" s="45">
        <v>1245</v>
      </c>
      <c r="L2154" s="45">
        <v>240</v>
      </c>
      <c r="M2154" s="27">
        <v>188.92599593680674</v>
      </c>
      <c r="N2154" s="27">
        <v>16779.7</v>
      </c>
      <c r="O2154" s="27">
        <v>1073.48</v>
      </c>
      <c r="P2154" s="51">
        <f t="shared" si="33"/>
        <v>332197.06819999887</v>
      </c>
      <c r="Q2154" s="51">
        <f>ABS(Table_7[[#This Row],[列1]]-Table_7[[#This Row],[Listing Price (USD)]])/Table_7[[#This Row],[Listing Price (USD)]]</f>
        <v>0.24309897430331912</v>
      </c>
      <c r="R2154" s="51">
        <f>(Table_7[[#This Row],[列2]]+Q3121)/2</f>
        <v>0.12154948715165956</v>
      </c>
      <c r="S2154" s="71"/>
    </row>
    <row r="2155" spans="1:19" hidden="1" x14ac:dyDescent="0.45">
      <c r="A2155" s="1" t="s">
        <v>197</v>
      </c>
      <c r="B2155" s="2" t="s">
        <v>236</v>
      </c>
      <c r="C2155" s="19">
        <v>50</v>
      </c>
      <c r="D2155" s="3" t="s">
        <v>460</v>
      </c>
      <c r="E2155" s="2" t="s">
        <v>25</v>
      </c>
      <c r="F2155" s="55">
        <v>241725</v>
      </c>
      <c r="G2155" s="15">
        <v>2015</v>
      </c>
      <c r="H2155" s="45">
        <v>15.5</v>
      </c>
      <c r="I2155" s="45">
        <v>7.6</v>
      </c>
      <c r="J2155" s="45">
        <v>13900</v>
      </c>
      <c r="K2155" s="45">
        <v>1245</v>
      </c>
      <c r="L2155" s="45">
        <v>240</v>
      </c>
      <c r="M2155" s="27">
        <v>188.92599593680674</v>
      </c>
      <c r="N2155" s="27">
        <v>16779.7</v>
      </c>
      <c r="O2155" s="27">
        <v>1073.48</v>
      </c>
      <c r="P2155" s="51">
        <f t="shared" si="33"/>
        <v>332197.06819999887</v>
      </c>
      <c r="Q2155" s="51">
        <f>ABS(Table_7[[#This Row],[列1]]-Table_7[[#This Row],[Listing Price (USD)]])/Table_7[[#This Row],[Listing Price (USD)]]</f>
        <v>0.37427683607404644</v>
      </c>
      <c r="R2155" s="51">
        <f>(Table_7[[#This Row],[列2]]+Q3122)/2</f>
        <v>0.18713841803702322</v>
      </c>
      <c r="S2155" s="71"/>
    </row>
    <row r="2156" spans="1:19" hidden="1" x14ac:dyDescent="0.45">
      <c r="A2156" s="1" t="s">
        <v>197</v>
      </c>
      <c r="B2156" s="2" t="s">
        <v>236</v>
      </c>
      <c r="C2156" s="19">
        <v>50</v>
      </c>
      <c r="D2156" s="3" t="s">
        <v>460</v>
      </c>
      <c r="E2156" s="2" t="s">
        <v>25</v>
      </c>
      <c r="F2156" s="55">
        <v>236866</v>
      </c>
      <c r="G2156" s="15">
        <v>2015</v>
      </c>
      <c r="H2156" s="45">
        <v>15.5</v>
      </c>
      <c r="I2156" s="45">
        <v>7.6</v>
      </c>
      <c r="J2156" s="45">
        <v>13900</v>
      </c>
      <c r="K2156" s="45">
        <v>1245</v>
      </c>
      <c r="L2156" s="45">
        <v>240</v>
      </c>
      <c r="M2156" s="27">
        <v>188.92599593680674</v>
      </c>
      <c r="N2156" s="27">
        <v>16779.7</v>
      </c>
      <c r="O2156" s="27">
        <v>1073.48</v>
      </c>
      <c r="P2156" s="51">
        <f t="shared" si="33"/>
        <v>332197.06819999887</v>
      </c>
      <c r="Q2156" s="51">
        <f>ABS(Table_7[[#This Row],[列1]]-Table_7[[#This Row],[Listing Price (USD)]])/Table_7[[#This Row],[Listing Price (USD)]]</f>
        <v>0.40246835003756926</v>
      </c>
      <c r="R2156" s="51">
        <f>(Table_7[[#This Row],[列2]]+Q3123)/2</f>
        <v>0.20123417501878463</v>
      </c>
      <c r="S2156" s="71"/>
    </row>
    <row r="2157" spans="1:19" hidden="1" x14ac:dyDescent="0.45">
      <c r="A2157" s="1" t="s">
        <v>197</v>
      </c>
      <c r="B2157" s="2" t="s">
        <v>236</v>
      </c>
      <c r="C2157" s="19">
        <v>50</v>
      </c>
      <c r="D2157" s="3" t="s">
        <v>460</v>
      </c>
      <c r="E2157" s="2" t="s">
        <v>25</v>
      </c>
      <c r="F2157" s="55">
        <v>217431</v>
      </c>
      <c r="G2157" s="15">
        <v>2015</v>
      </c>
      <c r="H2157" s="45">
        <v>15.5</v>
      </c>
      <c r="I2157" s="45">
        <v>7.6</v>
      </c>
      <c r="J2157" s="45">
        <v>13900</v>
      </c>
      <c r="K2157" s="45">
        <v>1245</v>
      </c>
      <c r="L2157" s="45">
        <v>240</v>
      </c>
      <c r="M2157" s="27">
        <v>188.92599593680674</v>
      </c>
      <c r="N2157" s="27">
        <v>16779.7</v>
      </c>
      <c r="O2157" s="27">
        <v>1073.48</v>
      </c>
      <c r="P2157" s="51">
        <f t="shared" si="33"/>
        <v>332197.06819999887</v>
      </c>
      <c r="Q2157" s="51">
        <f>ABS(Table_7[[#This Row],[列1]]-Table_7[[#This Row],[Listing Price (USD)]])/Table_7[[#This Row],[Listing Price (USD)]]</f>
        <v>0.52782753241257629</v>
      </c>
      <c r="R2157" s="51">
        <f>(Table_7[[#This Row],[列2]]+Q3124)/2</f>
        <v>0.26391376620628815</v>
      </c>
      <c r="S2157" s="71"/>
    </row>
    <row r="2158" spans="1:19" hidden="1" x14ac:dyDescent="0.45">
      <c r="A2158" s="1" t="s">
        <v>197</v>
      </c>
      <c r="B2158" s="2" t="s">
        <v>236</v>
      </c>
      <c r="C2158" s="19">
        <v>50</v>
      </c>
      <c r="D2158" s="3" t="s">
        <v>460</v>
      </c>
      <c r="E2158" s="2" t="s">
        <v>25</v>
      </c>
      <c r="F2158" s="55">
        <v>209900</v>
      </c>
      <c r="G2158" s="15">
        <v>2015</v>
      </c>
      <c r="H2158" s="45">
        <v>15.5</v>
      </c>
      <c r="I2158" s="45">
        <v>7.6</v>
      </c>
      <c r="J2158" s="45">
        <v>13900</v>
      </c>
      <c r="K2158" s="45">
        <v>1245</v>
      </c>
      <c r="L2158" s="45">
        <v>240</v>
      </c>
      <c r="M2158" s="27">
        <v>188.92599593680674</v>
      </c>
      <c r="N2158" s="27">
        <v>16779.7</v>
      </c>
      <c r="O2158" s="27">
        <v>1073.48</v>
      </c>
      <c r="P2158" s="51">
        <f t="shared" si="33"/>
        <v>332197.06819999887</v>
      </c>
      <c r="Q2158" s="51">
        <f>ABS(Table_7[[#This Row],[列1]]-Table_7[[#This Row],[Listing Price (USD)]])/Table_7[[#This Row],[Listing Price (USD)]]</f>
        <v>0.58264444116245295</v>
      </c>
      <c r="R2158" s="51">
        <f>(Table_7[[#This Row],[列2]]+Q3125)/2</f>
        <v>0.29132222058122648</v>
      </c>
      <c r="S2158" s="71"/>
    </row>
    <row r="2159" spans="1:19" hidden="1" x14ac:dyDescent="0.45">
      <c r="A2159" s="1" t="s">
        <v>197</v>
      </c>
      <c r="B2159" s="2" t="s">
        <v>236</v>
      </c>
      <c r="C2159" s="19">
        <v>50</v>
      </c>
      <c r="D2159" s="3" t="s">
        <v>460</v>
      </c>
      <c r="E2159" s="2" t="s">
        <v>35</v>
      </c>
      <c r="F2159" s="55">
        <v>242939</v>
      </c>
      <c r="G2159" s="15">
        <v>2012</v>
      </c>
      <c r="H2159" s="45">
        <v>15.5</v>
      </c>
      <c r="I2159" s="45">
        <v>7.6</v>
      </c>
      <c r="J2159" s="45">
        <v>13900</v>
      </c>
      <c r="K2159" s="45">
        <v>1245</v>
      </c>
      <c r="L2159" s="45">
        <v>240</v>
      </c>
      <c r="M2159" s="27">
        <v>1896.75530151814</v>
      </c>
      <c r="N2159" s="27">
        <v>24592.6</v>
      </c>
      <c r="O2159" s="27">
        <v>42421.33</v>
      </c>
      <c r="P2159" s="51">
        <f t="shared" si="33"/>
        <v>307854.70160000323</v>
      </c>
      <c r="Q2159" s="51">
        <f>ABS(Table_7[[#This Row],[列1]]-Table_7[[#This Row],[Listing Price (USD)]])/Table_7[[#This Row],[Listing Price (USD)]]</f>
        <v>0.26720988231615028</v>
      </c>
      <c r="R2159" s="51">
        <f>(Table_7[[#This Row],[列2]]+Q3126)/2</f>
        <v>0.13360494115807514</v>
      </c>
      <c r="S2159" s="71"/>
    </row>
    <row r="2160" spans="1:19" hidden="1" x14ac:dyDescent="0.45">
      <c r="A2160" s="1" t="s">
        <v>197</v>
      </c>
      <c r="B2160" s="2" t="s">
        <v>236</v>
      </c>
      <c r="C2160" s="19">
        <v>50</v>
      </c>
      <c r="D2160" s="3" t="s">
        <v>460</v>
      </c>
      <c r="E2160" s="2" t="s">
        <v>15</v>
      </c>
      <c r="F2160" s="55">
        <v>352276</v>
      </c>
      <c r="G2160" s="15">
        <v>2012</v>
      </c>
      <c r="H2160" s="45">
        <v>15.5</v>
      </c>
      <c r="I2160" s="45">
        <v>7.6</v>
      </c>
      <c r="J2160" s="45">
        <v>13900</v>
      </c>
      <c r="K2160" s="45">
        <v>1245</v>
      </c>
      <c r="L2160" s="45">
        <v>240</v>
      </c>
      <c r="M2160" s="27">
        <v>1276.9626856482525</v>
      </c>
      <c r="N2160" s="27">
        <v>21333.9</v>
      </c>
      <c r="O2160" s="27">
        <v>4753.54</v>
      </c>
      <c r="P2160" s="51">
        <f t="shared" si="33"/>
        <v>301806.55440000369</v>
      </c>
      <c r="Q2160" s="51">
        <f>ABS(Table_7[[#This Row],[列1]]-Table_7[[#This Row],[Listing Price (USD)]])/Table_7[[#This Row],[Listing Price (USD)]]</f>
        <v>0.14326677264416626</v>
      </c>
      <c r="R2160" s="51">
        <f>(Table_7[[#This Row],[列2]]+Q3127)/2</f>
        <v>7.1633386322083131E-2</v>
      </c>
      <c r="S2160" s="71"/>
    </row>
    <row r="2161" spans="1:19" hidden="1" x14ac:dyDescent="0.45">
      <c r="A2161" s="1" t="s">
        <v>197</v>
      </c>
      <c r="B2161" s="2" t="s">
        <v>236</v>
      </c>
      <c r="C2161" s="19">
        <v>50</v>
      </c>
      <c r="D2161" s="3" t="s">
        <v>460</v>
      </c>
      <c r="E2161" s="2" t="s">
        <v>15</v>
      </c>
      <c r="F2161" s="55">
        <v>236866</v>
      </c>
      <c r="G2161" s="15">
        <v>2012</v>
      </c>
      <c r="H2161" s="45">
        <v>15.5</v>
      </c>
      <c r="I2161" s="45">
        <v>7.6</v>
      </c>
      <c r="J2161" s="45">
        <v>13900</v>
      </c>
      <c r="K2161" s="45">
        <v>1245</v>
      </c>
      <c r="L2161" s="45">
        <v>240</v>
      </c>
      <c r="M2161" s="27">
        <v>1276.9626856482525</v>
      </c>
      <c r="N2161" s="27">
        <v>21333.9</v>
      </c>
      <c r="O2161" s="27">
        <v>4753.54</v>
      </c>
      <c r="P2161" s="51">
        <f t="shared" si="33"/>
        <v>301806.55440000369</v>
      </c>
      <c r="Q2161" s="51">
        <f>ABS(Table_7[[#This Row],[列1]]-Table_7[[#This Row],[Listing Price (USD)]])/Table_7[[#This Row],[Listing Price (USD)]]</f>
        <v>0.27416579162903787</v>
      </c>
      <c r="R2161" s="51">
        <f>(Table_7[[#This Row],[列2]]+Q3128)/2</f>
        <v>0.13708289581451893</v>
      </c>
      <c r="S2161" s="71"/>
    </row>
    <row r="2162" spans="1:19" hidden="1" x14ac:dyDescent="0.45">
      <c r="A2162" s="1" t="s">
        <v>197</v>
      </c>
      <c r="B2162" s="2" t="s">
        <v>236</v>
      </c>
      <c r="C2162" s="19">
        <v>50</v>
      </c>
      <c r="D2162" s="3" t="s">
        <v>460</v>
      </c>
      <c r="E2162" s="2" t="s">
        <v>15</v>
      </c>
      <c r="F2162" s="55">
        <v>180990</v>
      </c>
      <c r="G2162" s="15">
        <v>2012</v>
      </c>
      <c r="H2162" s="45">
        <v>15.5</v>
      </c>
      <c r="I2162" s="45">
        <v>7.6</v>
      </c>
      <c r="J2162" s="45">
        <v>13900</v>
      </c>
      <c r="K2162" s="45">
        <v>1245</v>
      </c>
      <c r="L2162" s="45">
        <v>240</v>
      </c>
      <c r="M2162" s="27">
        <v>1276.9626856482525</v>
      </c>
      <c r="N2162" s="27">
        <v>21333.9</v>
      </c>
      <c r="O2162" s="27">
        <v>4753.54</v>
      </c>
      <c r="P2162" s="51">
        <f t="shared" si="33"/>
        <v>301806.55440000369</v>
      </c>
      <c r="Q2162" s="51">
        <f>ABS(Table_7[[#This Row],[列1]]-Table_7[[#This Row],[Listing Price (USD)]])/Table_7[[#This Row],[Listing Price (USD)]]</f>
        <v>0.6675316558926111</v>
      </c>
      <c r="R2162" s="51">
        <f>(Table_7[[#This Row],[列2]]+Q3129)/2</f>
        <v>0.33376582794630555</v>
      </c>
      <c r="S2162" s="71"/>
    </row>
    <row r="2163" spans="1:19" hidden="1" x14ac:dyDescent="0.45">
      <c r="A2163" s="1" t="s">
        <v>197</v>
      </c>
      <c r="B2163" s="2" t="s">
        <v>236</v>
      </c>
      <c r="C2163" s="19">
        <v>50</v>
      </c>
      <c r="D2163" s="3" t="s">
        <v>460</v>
      </c>
      <c r="E2163" s="2" t="s">
        <v>15</v>
      </c>
      <c r="F2163" s="55">
        <v>267233</v>
      </c>
      <c r="G2163" s="15">
        <v>2013</v>
      </c>
      <c r="H2163" s="45">
        <v>15.5</v>
      </c>
      <c r="I2163" s="45">
        <v>7.6</v>
      </c>
      <c r="J2163" s="45">
        <v>13900</v>
      </c>
      <c r="K2163" s="45">
        <v>1245</v>
      </c>
      <c r="L2163" s="45">
        <v>240</v>
      </c>
      <c r="M2163" s="27">
        <v>1276.9626856482525</v>
      </c>
      <c r="N2163" s="27">
        <v>21333.9</v>
      </c>
      <c r="O2163" s="27">
        <v>4753.54</v>
      </c>
      <c r="P2163" s="51">
        <f t="shared" si="33"/>
        <v>314754.25740000157</v>
      </c>
      <c r="Q2163" s="51">
        <f>ABS(Table_7[[#This Row],[列1]]-Table_7[[#This Row],[Listing Price (USD)]])/Table_7[[#This Row],[Listing Price (USD)]]</f>
        <v>0.17782705504186075</v>
      </c>
      <c r="R2163" s="51">
        <f>(Table_7[[#This Row],[列2]]+Q3130)/2</f>
        <v>8.8913527520930374E-2</v>
      </c>
      <c r="S2163" s="71"/>
    </row>
    <row r="2164" spans="1:19" hidden="1" x14ac:dyDescent="0.45">
      <c r="A2164" s="1" t="s">
        <v>197</v>
      </c>
      <c r="B2164" s="2" t="s">
        <v>236</v>
      </c>
      <c r="C2164" s="19">
        <v>50</v>
      </c>
      <c r="D2164" s="3" t="s">
        <v>460</v>
      </c>
      <c r="E2164" s="2" t="s">
        <v>15</v>
      </c>
      <c r="F2164" s="55">
        <v>266019</v>
      </c>
      <c r="G2164" s="15">
        <v>2013</v>
      </c>
      <c r="H2164" s="45">
        <v>15.5</v>
      </c>
      <c r="I2164" s="45">
        <v>7.6</v>
      </c>
      <c r="J2164" s="45">
        <v>13900</v>
      </c>
      <c r="K2164" s="45">
        <v>1245</v>
      </c>
      <c r="L2164" s="45">
        <v>240</v>
      </c>
      <c r="M2164" s="27">
        <v>1276.9626856482525</v>
      </c>
      <c r="N2164" s="27">
        <v>21333.9</v>
      </c>
      <c r="O2164" s="27">
        <v>4753.54</v>
      </c>
      <c r="P2164" s="51">
        <f t="shared" si="33"/>
        <v>314754.25740000157</v>
      </c>
      <c r="Q2164" s="51">
        <f>ABS(Table_7[[#This Row],[列1]]-Table_7[[#This Row],[Listing Price (USD)]])/Table_7[[#This Row],[Listing Price (USD)]]</f>
        <v>0.18320216751435639</v>
      </c>
      <c r="R2164" s="51">
        <f>(Table_7[[#This Row],[列2]]+Q3131)/2</f>
        <v>9.1601083757178195E-2</v>
      </c>
      <c r="S2164" s="71"/>
    </row>
    <row r="2165" spans="1:19" hidden="1" x14ac:dyDescent="0.45">
      <c r="A2165" s="1" t="s">
        <v>197</v>
      </c>
      <c r="B2165" s="3" t="s">
        <v>236</v>
      </c>
      <c r="C2165" s="19">
        <v>50</v>
      </c>
      <c r="D2165" s="3" t="s">
        <v>459</v>
      </c>
      <c r="E2165" s="2" t="s">
        <v>464</v>
      </c>
      <c r="F2165" s="55">
        <v>389000</v>
      </c>
      <c r="G2165" s="15">
        <v>2014</v>
      </c>
      <c r="H2165" s="45">
        <v>15.5</v>
      </c>
      <c r="I2165" s="45">
        <v>7.6</v>
      </c>
      <c r="J2165" s="45">
        <v>13900</v>
      </c>
      <c r="K2165" s="45">
        <v>1245</v>
      </c>
      <c r="L2165" s="45">
        <v>240</v>
      </c>
      <c r="M2165" s="27">
        <v>3020.1734000000001</v>
      </c>
      <c r="N2165" s="27">
        <v>46802</v>
      </c>
      <c r="O2165" s="27">
        <v>122950</v>
      </c>
      <c r="P2165" s="51">
        <f t="shared" si="33"/>
        <v>374970.7539999999</v>
      </c>
      <c r="Q2165" s="51">
        <f>ABS(Table_7[[#This Row],[列1]]-Table_7[[#This Row],[Listing Price (USD)]])/Table_7[[#This Row],[Listing Price (USD)]]</f>
        <v>3.6064899742930853E-2</v>
      </c>
      <c r="R2165" s="51">
        <f>(Table_7[[#This Row],[列2]]+Q3132)/2</f>
        <v>1.8032449871465427E-2</v>
      </c>
      <c r="S2165" s="71"/>
    </row>
    <row r="2166" spans="1:19" hidden="1" x14ac:dyDescent="0.45">
      <c r="A2166" s="1" t="s">
        <v>197</v>
      </c>
      <c r="B2166" s="3" t="s">
        <v>236</v>
      </c>
      <c r="C2166" s="19">
        <v>50</v>
      </c>
      <c r="D2166" s="3" t="s">
        <v>459</v>
      </c>
      <c r="E2166" s="2" t="s">
        <v>319</v>
      </c>
      <c r="F2166" s="55">
        <v>350000</v>
      </c>
      <c r="G2166" s="15">
        <v>2015</v>
      </c>
      <c r="H2166" s="45">
        <v>15.5</v>
      </c>
      <c r="I2166" s="45">
        <v>7.6</v>
      </c>
      <c r="J2166" s="45">
        <v>13900</v>
      </c>
      <c r="K2166" s="45">
        <v>1245</v>
      </c>
      <c r="L2166" s="45">
        <v>240</v>
      </c>
      <c r="M2166" s="27">
        <v>1116.7267999999999</v>
      </c>
      <c r="N2166" s="27">
        <v>44269</v>
      </c>
      <c r="O2166" s="27">
        <v>61343.7</v>
      </c>
      <c r="P2166" s="51">
        <f t="shared" si="33"/>
        <v>383217.20899999811</v>
      </c>
      <c r="Q2166" s="51">
        <f>ABS(Table_7[[#This Row],[列1]]-Table_7[[#This Row],[Listing Price (USD)]])/Table_7[[#This Row],[Listing Price (USD)]]</f>
        <v>9.4906311428566037E-2</v>
      </c>
      <c r="R2166" s="51">
        <f>(Table_7[[#This Row],[列2]]+Q3133)/2</f>
        <v>4.7453155714283018E-2</v>
      </c>
      <c r="S2166" s="71"/>
    </row>
    <row r="2167" spans="1:19" hidden="1" x14ac:dyDescent="0.45">
      <c r="A2167" s="1" t="s">
        <v>197</v>
      </c>
      <c r="B2167" s="3" t="s">
        <v>236</v>
      </c>
      <c r="C2167" s="19">
        <v>50</v>
      </c>
      <c r="D2167" s="3" t="s">
        <v>459</v>
      </c>
      <c r="E2167" s="2" t="s">
        <v>482</v>
      </c>
      <c r="F2167" s="55">
        <v>349000</v>
      </c>
      <c r="G2167" s="15">
        <v>2012</v>
      </c>
      <c r="H2167" s="45">
        <v>15.5</v>
      </c>
      <c r="I2167" s="45">
        <v>7.6</v>
      </c>
      <c r="J2167" s="45">
        <v>13900</v>
      </c>
      <c r="K2167" s="45">
        <v>1245</v>
      </c>
      <c r="L2167" s="45">
        <v>240</v>
      </c>
      <c r="M2167" s="27">
        <v>1740.8046999999999</v>
      </c>
      <c r="N2167" s="27">
        <v>47930</v>
      </c>
      <c r="O2167" s="27">
        <v>70426.880000000005</v>
      </c>
      <c r="P2167" s="51">
        <f t="shared" si="33"/>
        <v>351168.91600000038</v>
      </c>
      <c r="Q2167" s="51">
        <f>ABS(Table_7[[#This Row],[列1]]-Table_7[[#This Row],[Listing Price (USD)]])/Table_7[[#This Row],[Listing Price (USD)]]</f>
        <v>6.2146590257890428E-3</v>
      </c>
      <c r="R2167" s="51">
        <f>(Table_7[[#This Row],[列2]]+Q3134)/2</f>
        <v>3.1073295128945214E-3</v>
      </c>
      <c r="S2167" s="71"/>
    </row>
    <row r="2168" spans="1:19" hidden="1" x14ac:dyDescent="0.45">
      <c r="A2168" s="1" t="s">
        <v>197</v>
      </c>
      <c r="B2168" s="3" t="s">
        <v>237</v>
      </c>
      <c r="C2168" s="19">
        <v>51</v>
      </c>
      <c r="D2168" s="3" t="s">
        <v>461</v>
      </c>
      <c r="E2168" s="2" t="s">
        <v>346</v>
      </c>
      <c r="F2168" s="55">
        <v>545950</v>
      </c>
      <c r="G2168" s="15">
        <v>2018</v>
      </c>
      <c r="H2168" s="45">
        <v>15.5</v>
      </c>
      <c r="I2168" s="45">
        <v>7.6</v>
      </c>
      <c r="J2168" s="45">
        <v>13900</v>
      </c>
      <c r="K2168" s="45">
        <v>1227</v>
      </c>
      <c r="L2168" s="45">
        <v>240</v>
      </c>
      <c r="M2168" s="27">
        <v>96.621481289487306</v>
      </c>
      <c r="N2168" s="27">
        <v>21310.9</v>
      </c>
      <c r="O2168" s="27">
        <v>514.61516577032478</v>
      </c>
      <c r="P2168" s="51">
        <f t="shared" si="33"/>
        <v>379450.08440000116</v>
      </c>
      <c r="Q2168" s="51">
        <f>ABS(Table_7[[#This Row],[列1]]-Table_7[[#This Row],[Listing Price (USD)]])/Table_7[[#This Row],[Listing Price (USD)]]</f>
        <v>0.30497282828097599</v>
      </c>
      <c r="R2168" s="51">
        <f>(Table_7[[#This Row],[列2]]+Q3135)/2</f>
        <v>0.152486414140488</v>
      </c>
      <c r="S2168" s="71"/>
    </row>
    <row r="2169" spans="1:19" hidden="1" x14ac:dyDescent="0.45">
      <c r="A2169" s="1" t="s">
        <v>363</v>
      </c>
      <c r="B2169" s="3" t="s">
        <v>237</v>
      </c>
      <c r="C2169" s="19">
        <v>51</v>
      </c>
      <c r="D2169" s="3" t="s">
        <v>461</v>
      </c>
      <c r="E2169" s="2" t="s">
        <v>346</v>
      </c>
      <c r="F2169" s="55">
        <v>259000</v>
      </c>
      <c r="G2169" s="15">
        <v>2016</v>
      </c>
      <c r="H2169" s="45">
        <v>15.5</v>
      </c>
      <c r="I2169" s="45">
        <v>7.6</v>
      </c>
      <c r="J2169" s="45">
        <v>13900</v>
      </c>
      <c r="K2169" s="45">
        <v>1227</v>
      </c>
      <c r="L2169" s="45">
        <v>240</v>
      </c>
      <c r="M2169" s="27">
        <v>96.621481289487306</v>
      </c>
      <c r="N2169" s="27">
        <v>21310.9</v>
      </c>
      <c r="O2169" s="27">
        <v>514.61516577032478</v>
      </c>
      <c r="P2169" s="51">
        <f t="shared" si="33"/>
        <v>353554.67840000166</v>
      </c>
      <c r="Q2169" s="51">
        <f>ABS(Table_7[[#This Row],[列1]]-Table_7[[#This Row],[Listing Price (USD)]])/Table_7[[#This Row],[Listing Price (USD)]]</f>
        <v>0.36507597837838479</v>
      </c>
      <c r="R2169" s="51">
        <f>(Table_7[[#This Row],[列2]]+Q3136)/2</f>
        <v>0.1825379891891924</v>
      </c>
      <c r="S2169" s="71"/>
    </row>
    <row r="2170" spans="1:19" hidden="1" x14ac:dyDescent="0.45">
      <c r="A2170" s="1" t="s">
        <v>363</v>
      </c>
      <c r="B2170" s="3" t="s">
        <v>237</v>
      </c>
      <c r="C2170" s="19">
        <v>51</v>
      </c>
      <c r="D2170" s="3" t="s">
        <v>461</v>
      </c>
      <c r="E2170" s="2" t="s">
        <v>364</v>
      </c>
      <c r="F2170" s="55">
        <v>420000</v>
      </c>
      <c r="G2170" s="15">
        <v>2017</v>
      </c>
      <c r="H2170" s="45">
        <v>15.5</v>
      </c>
      <c r="I2170" s="45">
        <v>7.6</v>
      </c>
      <c r="J2170" s="45">
        <v>13900</v>
      </c>
      <c r="K2170" s="45">
        <v>1227</v>
      </c>
      <c r="L2170" s="45">
        <v>240</v>
      </c>
      <c r="M2170" s="27">
        <v>1.0434148148148099</v>
      </c>
      <c r="N2170" s="27">
        <v>8551.2000000000007</v>
      </c>
      <c r="O2170" s="27">
        <v>2109.5004966750644</v>
      </c>
      <c r="P2170" s="51">
        <f t="shared" si="33"/>
        <v>342820.37819999753</v>
      </c>
      <c r="Q2170" s="51">
        <f>ABS(Table_7[[#This Row],[列1]]-Table_7[[#This Row],[Listing Price (USD)]])/Table_7[[#This Row],[Listing Price (USD)]]</f>
        <v>0.18376100428572015</v>
      </c>
      <c r="R2170" s="51">
        <f>(Table_7[[#This Row],[列2]]+Q3137)/2</f>
        <v>9.1880502142860074E-2</v>
      </c>
      <c r="S2170" s="71"/>
    </row>
    <row r="2171" spans="1:19" hidden="1" x14ac:dyDescent="0.45">
      <c r="A2171" s="1" t="s">
        <v>197</v>
      </c>
      <c r="B2171" s="2" t="s">
        <v>237</v>
      </c>
      <c r="C2171" s="19">
        <v>51</v>
      </c>
      <c r="D2171" s="3" t="s">
        <v>460</v>
      </c>
      <c r="E2171" s="2" t="s">
        <v>46</v>
      </c>
      <c r="F2171" s="55">
        <v>285454</v>
      </c>
      <c r="G2171" s="15">
        <v>2016</v>
      </c>
      <c r="H2171" s="45">
        <v>15.5</v>
      </c>
      <c r="I2171" s="45">
        <v>7.6</v>
      </c>
      <c r="J2171" s="45">
        <v>13900</v>
      </c>
      <c r="K2171" s="45">
        <v>1227</v>
      </c>
      <c r="L2171" s="45">
        <v>240</v>
      </c>
      <c r="M2171" s="27">
        <v>57.472012426685268</v>
      </c>
      <c r="N2171" s="27">
        <v>11544.2</v>
      </c>
      <c r="O2171" s="27">
        <v>7827.84</v>
      </c>
      <c r="P2171" s="51">
        <f t="shared" si="33"/>
        <v>335427.68320000096</v>
      </c>
      <c r="Q2171" s="51">
        <f>ABS(Table_7[[#This Row],[列1]]-Table_7[[#This Row],[Listing Price (USD)]])/Table_7[[#This Row],[Listing Price (USD)]]</f>
        <v>0.17506737758097962</v>
      </c>
      <c r="R2171" s="51">
        <f>(Table_7[[#This Row],[列2]]+Q3138)/2</f>
        <v>8.7533688790489811E-2</v>
      </c>
      <c r="S2171" s="71"/>
    </row>
    <row r="2172" spans="1:19" hidden="1" x14ac:dyDescent="0.45">
      <c r="A2172" s="1" t="s">
        <v>197</v>
      </c>
      <c r="B2172" s="2" t="s">
        <v>237</v>
      </c>
      <c r="C2172" s="19">
        <v>51</v>
      </c>
      <c r="D2172" s="3" t="s">
        <v>460</v>
      </c>
      <c r="E2172" s="2" t="s">
        <v>46</v>
      </c>
      <c r="F2172" s="55">
        <v>279137</v>
      </c>
      <c r="G2172" s="15">
        <v>2016</v>
      </c>
      <c r="H2172" s="45">
        <v>15.5</v>
      </c>
      <c r="I2172" s="45">
        <v>7.6</v>
      </c>
      <c r="J2172" s="45">
        <v>13900</v>
      </c>
      <c r="K2172" s="45">
        <v>1227</v>
      </c>
      <c r="L2172" s="45">
        <v>240</v>
      </c>
      <c r="M2172" s="27">
        <v>57.472012426685268</v>
      </c>
      <c r="N2172" s="27">
        <v>11544.2</v>
      </c>
      <c r="O2172" s="27">
        <v>7827.84</v>
      </c>
      <c r="P2172" s="51">
        <f t="shared" si="33"/>
        <v>335427.68320000096</v>
      </c>
      <c r="Q2172" s="51">
        <f>ABS(Table_7[[#This Row],[列1]]-Table_7[[#This Row],[Listing Price (USD)]])/Table_7[[#This Row],[Listing Price (USD)]]</f>
        <v>0.20165969828435842</v>
      </c>
      <c r="R2172" s="51">
        <f>(Table_7[[#This Row],[列2]]+Q3139)/2</f>
        <v>0.10082984914217921</v>
      </c>
      <c r="S2172" s="71"/>
    </row>
    <row r="2173" spans="1:19" hidden="1" x14ac:dyDescent="0.45">
      <c r="A2173" s="1" t="s">
        <v>197</v>
      </c>
      <c r="B2173" s="2" t="s">
        <v>237</v>
      </c>
      <c r="C2173" s="19">
        <v>51</v>
      </c>
      <c r="D2173" s="3" t="s">
        <v>460</v>
      </c>
      <c r="E2173" s="2" t="s">
        <v>3</v>
      </c>
      <c r="F2173" s="55">
        <v>360765</v>
      </c>
      <c r="G2173" s="15">
        <v>2017</v>
      </c>
      <c r="H2173" s="45">
        <v>15.5</v>
      </c>
      <c r="I2173" s="45">
        <v>7.6</v>
      </c>
      <c r="J2173" s="45">
        <v>13900</v>
      </c>
      <c r="K2173" s="45">
        <v>1227</v>
      </c>
      <c r="L2173" s="45">
        <v>240</v>
      </c>
      <c r="M2173" s="27">
        <v>2639.0087016482562</v>
      </c>
      <c r="N2173" s="27">
        <v>30468.7</v>
      </c>
      <c r="O2173" s="27">
        <v>62827.83</v>
      </c>
      <c r="P2173" s="51">
        <f t="shared" si="33"/>
        <v>383499.25820000021</v>
      </c>
      <c r="Q2173" s="51">
        <f>ABS(Table_7[[#This Row],[列1]]-Table_7[[#This Row],[Listing Price (USD)]])/Table_7[[#This Row],[Listing Price (USD)]]</f>
        <v>6.3016806508392489E-2</v>
      </c>
      <c r="R2173" s="51">
        <f>(Table_7[[#This Row],[列2]]+Q3140)/2</f>
        <v>3.1508403254196245E-2</v>
      </c>
      <c r="S2173" s="71"/>
    </row>
    <row r="2174" spans="1:19" hidden="1" x14ac:dyDescent="0.45">
      <c r="A2174" s="1" t="s">
        <v>197</v>
      </c>
      <c r="B2174" s="2" t="s">
        <v>237</v>
      </c>
      <c r="C2174" s="19">
        <v>51</v>
      </c>
      <c r="D2174" s="3" t="s">
        <v>460</v>
      </c>
      <c r="E2174" s="2" t="s">
        <v>25</v>
      </c>
      <c r="F2174" s="55">
        <v>363194</v>
      </c>
      <c r="G2174" s="15">
        <v>2016</v>
      </c>
      <c r="H2174" s="45">
        <v>15.5</v>
      </c>
      <c r="I2174" s="45">
        <v>7.6</v>
      </c>
      <c r="J2174" s="45">
        <v>13900</v>
      </c>
      <c r="K2174" s="45">
        <v>1227</v>
      </c>
      <c r="L2174" s="45">
        <v>240</v>
      </c>
      <c r="M2174" s="27">
        <v>188.92599593680674</v>
      </c>
      <c r="N2174" s="27">
        <v>16779.7</v>
      </c>
      <c r="O2174" s="27">
        <v>1073.48</v>
      </c>
      <c r="P2174" s="51">
        <f t="shared" si="33"/>
        <v>345144.77120000048</v>
      </c>
      <c r="Q2174" s="51">
        <f>ABS(Table_7[[#This Row],[列1]]-Table_7[[#This Row],[Listing Price (USD)]])/Table_7[[#This Row],[Listing Price (USD)]]</f>
        <v>4.9695834182281413E-2</v>
      </c>
      <c r="R2174" s="51">
        <f>(Table_7[[#This Row],[列2]]+Q3141)/2</f>
        <v>2.4847917091140707E-2</v>
      </c>
      <c r="S2174" s="71"/>
    </row>
    <row r="2175" spans="1:19" hidden="1" x14ac:dyDescent="0.45">
      <c r="A2175" s="1" t="s">
        <v>197</v>
      </c>
      <c r="B2175" s="2" t="s">
        <v>237</v>
      </c>
      <c r="C2175" s="19">
        <v>51</v>
      </c>
      <c r="D2175" s="3" t="s">
        <v>460</v>
      </c>
      <c r="E2175" s="2" t="s">
        <v>25</v>
      </c>
      <c r="F2175" s="55">
        <v>354691</v>
      </c>
      <c r="G2175" s="15">
        <v>2017</v>
      </c>
      <c r="H2175" s="45">
        <v>15.5</v>
      </c>
      <c r="I2175" s="45">
        <v>7.6</v>
      </c>
      <c r="J2175" s="45">
        <v>13900</v>
      </c>
      <c r="K2175" s="45">
        <v>1227</v>
      </c>
      <c r="L2175" s="45">
        <v>240</v>
      </c>
      <c r="M2175" s="27">
        <v>188.92599593680674</v>
      </c>
      <c r="N2175" s="27">
        <v>16779.7</v>
      </c>
      <c r="O2175" s="27">
        <v>1073.48</v>
      </c>
      <c r="P2175" s="51">
        <f t="shared" si="33"/>
        <v>358092.47419999837</v>
      </c>
      <c r="Q2175" s="51">
        <f>ABS(Table_7[[#This Row],[列1]]-Table_7[[#This Row],[Listing Price (USD)]])/Table_7[[#This Row],[Listing Price (USD)]]</f>
        <v>9.5899647862459636E-3</v>
      </c>
      <c r="R2175" s="51">
        <f>(Table_7[[#This Row],[列2]]+Q3142)/2</f>
        <v>4.7949823931229818E-3</v>
      </c>
      <c r="S2175" s="71"/>
    </row>
    <row r="2176" spans="1:19" hidden="1" x14ac:dyDescent="0.45">
      <c r="A2176" s="1" t="s">
        <v>197</v>
      </c>
      <c r="B2176" s="2" t="s">
        <v>237</v>
      </c>
      <c r="C2176" s="19">
        <v>51</v>
      </c>
      <c r="D2176" s="3" t="s">
        <v>460</v>
      </c>
      <c r="E2176" s="2" t="s">
        <v>35</v>
      </c>
      <c r="F2176" s="55">
        <v>325539</v>
      </c>
      <c r="G2176" s="15">
        <v>2018</v>
      </c>
      <c r="H2176" s="45">
        <v>15.5</v>
      </c>
      <c r="I2176" s="45">
        <v>7.6</v>
      </c>
      <c r="J2176" s="45">
        <v>13900</v>
      </c>
      <c r="K2176" s="45">
        <v>1227</v>
      </c>
      <c r="L2176" s="45">
        <v>240</v>
      </c>
      <c r="M2176" s="27">
        <v>1896.75530151814</v>
      </c>
      <c r="N2176" s="27">
        <v>24592.6</v>
      </c>
      <c r="O2176" s="27">
        <v>42421.33</v>
      </c>
      <c r="P2176" s="51">
        <f t="shared" si="33"/>
        <v>385540.91960000171</v>
      </c>
      <c r="Q2176" s="51">
        <f>ABS(Table_7[[#This Row],[列1]]-Table_7[[#This Row],[Listing Price (USD)]])/Table_7[[#This Row],[Listing Price (USD)]]</f>
        <v>0.18431561072560187</v>
      </c>
      <c r="R2176" s="51">
        <f>(Table_7[[#This Row],[列2]]+Q3143)/2</f>
        <v>9.2157805362800937E-2</v>
      </c>
      <c r="S2176" s="71"/>
    </row>
    <row r="2177" spans="1:19" hidden="1" x14ac:dyDescent="0.45">
      <c r="A2177" s="1" t="s">
        <v>197</v>
      </c>
      <c r="B2177" s="2" t="s">
        <v>237</v>
      </c>
      <c r="C2177" s="19">
        <v>51</v>
      </c>
      <c r="D2177" s="3" t="s">
        <v>460</v>
      </c>
      <c r="E2177" s="2" t="s">
        <v>15</v>
      </c>
      <c r="F2177" s="55">
        <v>253872</v>
      </c>
      <c r="G2177" s="15">
        <v>2017</v>
      </c>
      <c r="H2177" s="45">
        <v>15.5</v>
      </c>
      <c r="I2177" s="45">
        <v>7.6</v>
      </c>
      <c r="J2177" s="45">
        <v>13900</v>
      </c>
      <c r="K2177" s="45">
        <v>1227</v>
      </c>
      <c r="L2177" s="45">
        <v>240</v>
      </c>
      <c r="M2177" s="27">
        <v>1276.9626856482525</v>
      </c>
      <c r="N2177" s="27">
        <v>21333.9</v>
      </c>
      <c r="O2177" s="27">
        <v>4753.54</v>
      </c>
      <c r="P2177" s="51">
        <f t="shared" si="33"/>
        <v>366545.06940000056</v>
      </c>
      <c r="Q2177" s="51">
        <f>ABS(Table_7[[#This Row],[列1]]-Table_7[[#This Row],[Listing Price (USD)]])/Table_7[[#This Row],[Listing Price (USD)]]</f>
        <v>0.44381841794290255</v>
      </c>
      <c r="R2177" s="51">
        <f>(Table_7[[#This Row],[列2]]+Q3144)/2</f>
        <v>0.22190920897145128</v>
      </c>
      <c r="S2177" s="71"/>
    </row>
    <row r="2178" spans="1:19" hidden="1" x14ac:dyDescent="0.45">
      <c r="A2178" s="1" t="s">
        <v>197</v>
      </c>
      <c r="B2178" s="2" t="s">
        <v>237</v>
      </c>
      <c r="C2178" s="19">
        <v>51</v>
      </c>
      <c r="D2178" s="3" t="s">
        <v>460</v>
      </c>
      <c r="E2178" s="2" t="s">
        <v>15</v>
      </c>
      <c r="F2178" s="55">
        <v>303674</v>
      </c>
      <c r="G2178" s="15">
        <v>2018</v>
      </c>
      <c r="H2178" s="45">
        <v>15.5</v>
      </c>
      <c r="I2178" s="45">
        <v>7.6</v>
      </c>
      <c r="J2178" s="45">
        <v>13900</v>
      </c>
      <c r="K2178" s="45">
        <v>1227</v>
      </c>
      <c r="L2178" s="45">
        <v>240</v>
      </c>
      <c r="M2178" s="27">
        <v>1276.9626856482525</v>
      </c>
      <c r="N2178" s="27">
        <v>21333.9</v>
      </c>
      <c r="O2178" s="27">
        <v>4753.54</v>
      </c>
      <c r="P2178" s="51">
        <f t="shared" ref="P2178:P2241" si="34">J2178*22.739+12947.703*G2178+1.856*N2178-26169390+64750.3</f>
        <v>379492.77240000217</v>
      </c>
      <c r="Q2178" s="51">
        <f>ABS(Table_7[[#This Row],[列1]]-Table_7[[#This Row],[Listing Price (USD)]])/Table_7[[#This Row],[Listing Price (USD)]]</f>
        <v>0.24967159651469065</v>
      </c>
      <c r="R2178" s="51">
        <f>(Table_7[[#This Row],[列2]]+Q3145)/2</f>
        <v>0.12483579825734532</v>
      </c>
      <c r="S2178" s="71"/>
    </row>
    <row r="2179" spans="1:19" hidden="1" x14ac:dyDescent="0.45">
      <c r="A2179" s="1" t="s">
        <v>197</v>
      </c>
      <c r="B2179" s="3" t="s">
        <v>237</v>
      </c>
      <c r="C2179" s="19">
        <v>51</v>
      </c>
      <c r="D2179" s="3" t="s">
        <v>459</v>
      </c>
      <c r="E2179" s="2" t="s">
        <v>487</v>
      </c>
      <c r="F2179" s="56">
        <v>499999</v>
      </c>
      <c r="G2179" s="43">
        <v>2018</v>
      </c>
      <c r="H2179" s="45">
        <v>15.5</v>
      </c>
      <c r="I2179" s="45">
        <v>7.6</v>
      </c>
      <c r="J2179" s="45">
        <v>13900</v>
      </c>
      <c r="K2179" s="45">
        <v>1227</v>
      </c>
      <c r="L2179" s="45">
        <v>240</v>
      </c>
      <c r="M2179" s="27">
        <v>1789.9333999999999</v>
      </c>
      <c r="N2179" s="27">
        <v>40003</v>
      </c>
      <c r="O2179" s="27">
        <v>60296.14</v>
      </c>
      <c r="P2179" s="51">
        <f t="shared" si="34"/>
        <v>414142.62200000061</v>
      </c>
      <c r="Q2179" s="51">
        <f>ABS(Table_7[[#This Row],[列1]]-Table_7[[#This Row],[Listing Price (USD)]])/Table_7[[#This Row],[Listing Price (USD)]]</f>
        <v>0.17171309942619761</v>
      </c>
      <c r="R2179" s="51">
        <f>(Table_7[[#This Row],[列2]]+Q3146)/2</f>
        <v>8.5856549713098806E-2</v>
      </c>
      <c r="S2179" s="71"/>
    </row>
    <row r="2180" spans="1:19" hidden="1" x14ac:dyDescent="0.45">
      <c r="A2180" s="1" t="s">
        <v>197</v>
      </c>
      <c r="B2180" s="3" t="s">
        <v>237</v>
      </c>
      <c r="C2180" s="19">
        <v>51</v>
      </c>
      <c r="D2180" s="3" t="s">
        <v>459</v>
      </c>
      <c r="E2180" s="2" t="s">
        <v>515</v>
      </c>
      <c r="F2180" s="55">
        <v>450000</v>
      </c>
      <c r="G2180" s="15">
        <v>2017</v>
      </c>
      <c r="H2180" s="45">
        <v>15.5</v>
      </c>
      <c r="I2180" s="45">
        <v>7.6</v>
      </c>
      <c r="J2180" s="45">
        <v>13900</v>
      </c>
      <c r="K2180" s="45">
        <v>1227</v>
      </c>
      <c r="L2180" s="45">
        <v>240</v>
      </c>
      <c r="M2180" s="27">
        <v>556.99260000000004</v>
      </c>
      <c r="N2180" s="27">
        <v>42831</v>
      </c>
      <c r="O2180" s="27">
        <v>17471.759999999998</v>
      </c>
      <c r="P2180" s="51">
        <f t="shared" si="34"/>
        <v>406443.68699999823</v>
      </c>
      <c r="Q2180" s="51">
        <f>ABS(Table_7[[#This Row],[列1]]-Table_7[[#This Row],[Listing Price (USD)]])/Table_7[[#This Row],[Listing Price (USD)]]</f>
        <v>9.6791806666670602E-2</v>
      </c>
      <c r="R2180" s="51">
        <f>(Table_7[[#This Row],[列2]]+Q3147)/2</f>
        <v>4.8395903333335301E-2</v>
      </c>
      <c r="S2180" s="71"/>
    </row>
    <row r="2181" spans="1:19" hidden="1" x14ac:dyDescent="0.45">
      <c r="A2181" s="1" t="s">
        <v>197</v>
      </c>
      <c r="B2181" s="2" t="s">
        <v>240</v>
      </c>
      <c r="C2181" s="19">
        <v>55</v>
      </c>
      <c r="D2181" s="3" t="s">
        <v>461</v>
      </c>
      <c r="E2181" s="2" t="s">
        <v>346</v>
      </c>
      <c r="F2181" s="55">
        <v>618000</v>
      </c>
      <c r="G2181" s="15">
        <v>2017</v>
      </c>
      <c r="H2181" s="45">
        <v>15.92</v>
      </c>
      <c r="I2181" s="45">
        <v>6.5</v>
      </c>
      <c r="J2181" s="45">
        <v>17000</v>
      </c>
      <c r="K2181" s="45">
        <v>1214</v>
      </c>
      <c r="L2181" s="45">
        <v>723</v>
      </c>
      <c r="M2181" s="27">
        <v>96.621481289487306</v>
      </c>
      <c r="N2181" s="27">
        <v>21310.9</v>
      </c>
      <c r="O2181" s="27">
        <v>514.61516577032478</v>
      </c>
      <c r="P2181" s="51">
        <f t="shared" si="34"/>
        <v>436993.28139999806</v>
      </c>
      <c r="Q2181" s="51">
        <f>ABS(Table_7[[#This Row],[列1]]-Table_7[[#This Row],[Listing Price (USD)]])/Table_7[[#This Row],[Listing Price (USD)]]</f>
        <v>0.29289113042071513</v>
      </c>
      <c r="R2181" s="51">
        <f>(Table_7[[#This Row],[列2]]+Q3148)/2</f>
        <v>0.14644556521035756</v>
      </c>
      <c r="S2181" s="71"/>
    </row>
    <row r="2182" spans="1:19" hidden="1" x14ac:dyDescent="0.45">
      <c r="A2182" s="1" t="s">
        <v>197</v>
      </c>
      <c r="B2182" s="2" t="s">
        <v>240</v>
      </c>
      <c r="C2182" s="19">
        <v>55</v>
      </c>
      <c r="D2182" s="3" t="s">
        <v>461</v>
      </c>
      <c r="E2182" s="2" t="s">
        <v>353</v>
      </c>
      <c r="F2182" s="55">
        <v>219940</v>
      </c>
      <c r="G2182" s="15">
        <v>2009</v>
      </c>
      <c r="H2182" s="45">
        <v>15.92</v>
      </c>
      <c r="I2182" s="45">
        <v>6.5</v>
      </c>
      <c r="J2182" s="45">
        <v>17000</v>
      </c>
      <c r="K2182" s="45">
        <v>1214</v>
      </c>
      <c r="L2182" s="45">
        <v>723</v>
      </c>
      <c r="M2182" s="27">
        <v>96.621481289487278</v>
      </c>
      <c r="N2182" s="27">
        <v>16666</v>
      </c>
      <c r="O2182" s="27">
        <v>2854.6463757572787</v>
      </c>
      <c r="P2182" s="51">
        <f t="shared" si="34"/>
        <v>324790.72300000041</v>
      </c>
      <c r="Q2182" s="51">
        <f>ABS(Table_7[[#This Row],[列1]]-Table_7[[#This Row],[Listing Price (USD)]])/Table_7[[#This Row],[Listing Price (USD)]]</f>
        <v>0.47672421114849689</v>
      </c>
      <c r="R2182" s="51">
        <f>(Table_7[[#This Row],[列2]]+Q3149)/2</f>
        <v>0.23836210557424845</v>
      </c>
      <c r="S2182" s="71"/>
    </row>
    <row r="2183" spans="1:19" hidden="1" x14ac:dyDescent="0.45">
      <c r="A2183" s="1" t="s">
        <v>197</v>
      </c>
      <c r="B2183" s="2" t="s">
        <v>240</v>
      </c>
      <c r="C2183" s="19">
        <v>55</v>
      </c>
      <c r="D2183" s="3" t="s">
        <v>461</v>
      </c>
      <c r="E2183" s="2" t="s">
        <v>447</v>
      </c>
      <c r="F2183" s="55">
        <v>220548</v>
      </c>
      <c r="G2183" s="15">
        <v>2009</v>
      </c>
      <c r="H2183" s="45">
        <v>15.92</v>
      </c>
      <c r="I2183" s="45">
        <v>6.5</v>
      </c>
      <c r="J2183" s="45">
        <v>17000</v>
      </c>
      <c r="K2183" s="45">
        <v>1214</v>
      </c>
      <c r="L2183" s="45">
        <v>723</v>
      </c>
      <c r="M2183" s="27">
        <v>96.621481289487278</v>
      </c>
      <c r="N2183" s="27">
        <v>16666</v>
      </c>
      <c r="O2183" s="27">
        <v>521.5798800343282</v>
      </c>
      <c r="P2183" s="51">
        <f t="shared" si="34"/>
        <v>324790.72300000041</v>
      </c>
      <c r="Q2183" s="51">
        <f>ABS(Table_7[[#This Row],[列1]]-Table_7[[#This Row],[Listing Price (USD)]])/Table_7[[#This Row],[Listing Price (USD)]]</f>
        <v>0.47265322288118872</v>
      </c>
      <c r="R2183" s="51">
        <f>(Table_7[[#This Row],[列2]]+Q3150)/2</f>
        <v>0.23632661144059436</v>
      </c>
      <c r="S2183" s="71"/>
    </row>
    <row r="2184" spans="1:19" hidden="1" x14ac:dyDescent="0.45">
      <c r="A2184" s="1" t="s">
        <v>197</v>
      </c>
      <c r="B2184" s="2" t="s">
        <v>240</v>
      </c>
      <c r="C2184" s="19">
        <v>55</v>
      </c>
      <c r="D2184" s="3" t="s">
        <v>461</v>
      </c>
      <c r="E2184" s="2" t="s">
        <v>447</v>
      </c>
      <c r="F2184" s="55">
        <v>219940</v>
      </c>
      <c r="G2184" s="15">
        <v>2010</v>
      </c>
      <c r="H2184" s="45">
        <v>15.92</v>
      </c>
      <c r="I2184" s="45">
        <v>6.5</v>
      </c>
      <c r="J2184" s="45">
        <v>17000</v>
      </c>
      <c r="K2184" s="45">
        <v>1214</v>
      </c>
      <c r="L2184" s="45">
        <v>723</v>
      </c>
      <c r="M2184" s="27">
        <v>96.621481289487278</v>
      </c>
      <c r="N2184" s="27">
        <v>16666</v>
      </c>
      <c r="O2184" s="27">
        <v>521.5798800343282</v>
      </c>
      <c r="P2184" s="51">
        <f t="shared" si="34"/>
        <v>337738.42599999829</v>
      </c>
      <c r="Q2184" s="51">
        <f>ABS(Table_7[[#This Row],[列1]]-Table_7[[#This Row],[Listing Price (USD)]])/Table_7[[#This Row],[Listing Price (USD)]]</f>
        <v>0.53559346185322487</v>
      </c>
      <c r="R2184" s="51">
        <f>(Table_7[[#This Row],[列2]]+Q3151)/2</f>
        <v>0.26779673092661244</v>
      </c>
      <c r="S2184" s="71"/>
    </row>
    <row r="2185" spans="1:19" hidden="1" x14ac:dyDescent="0.45">
      <c r="A2185" s="1" t="s">
        <v>197</v>
      </c>
      <c r="B2185" s="2" t="s">
        <v>240</v>
      </c>
      <c r="C2185" s="19">
        <v>55</v>
      </c>
      <c r="D2185" s="3" t="s">
        <v>461</v>
      </c>
      <c r="E2185" s="2" t="s">
        <v>484</v>
      </c>
      <c r="F2185" s="55">
        <v>629000</v>
      </c>
      <c r="G2185" s="15">
        <v>2016</v>
      </c>
      <c r="H2185" s="45">
        <v>15.92</v>
      </c>
      <c r="I2185" s="45">
        <v>6.5</v>
      </c>
      <c r="J2185" s="45">
        <v>17000</v>
      </c>
      <c r="K2185" s="45">
        <v>1214</v>
      </c>
      <c r="L2185" s="45">
        <v>723</v>
      </c>
      <c r="M2185" s="27">
        <v>103.02030000000001</v>
      </c>
      <c r="N2185" s="27">
        <v>25537.5</v>
      </c>
      <c r="O2185" s="27">
        <v>2809.3527501958388</v>
      </c>
      <c r="P2185" s="51">
        <f t="shared" si="34"/>
        <v>431890.14800000115</v>
      </c>
      <c r="Q2185" s="51">
        <f>ABS(Table_7[[#This Row],[列1]]-Table_7[[#This Row],[Listing Price (USD)]])/Table_7[[#This Row],[Listing Price (USD)]]</f>
        <v>0.31337019395866272</v>
      </c>
      <c r="R2185" s="51">
        <f>(Table_7[[#This Row],[列2]]+Q3152)/2</f>
        <v>0.15668509697933136</v>
      </c>
      <c r="S2185" s="71"/>
    </row>
    <row r="2186" spans="1:19" hidden="1" x14ac:dyDescent="0.45">
      <c r="A2186" s="1" t="s">
        <v>197</v>
      </c>
      <c r="B2186" s="2" t="s">
        <v>240</v>
      </c>
      <c r="C2186" s="19">
        <v>55</v>
      </c>
      <c r="D2186" s="3" t="s">
        <v>461</v>
      </c>
      <c r="E2186" s="2" t="s">
        <v>488</v>
      </c>
      <c r="F2186" s="55">
        <v>309000</v>
      </c>
      <c r="G2186" s="19">
        <v>2007</v>
      </c>
      <c r="H2186" s="45">
        <v>15.92</v>
      </c>
      <c r="I2186" s="45">
        <v>6.5</v>
      </c>
      <c r="J2186" s="45">
        <v>17000</v>
      </c>
      <c r="K2186" s="45">
        <v>1214</v>
      </c>
      <c r="L2186" s="45">
        <v>723</v>
      </c>
      <c r="M2186" s="27">
        <v>21.059428851488249</v>
      </c>
      <c r="N2186" s="27">
        <v>13800.6</v>
      </c>
      <c r="O2186" s="27">
        <v>2042.3397008422817</v>
      </c>
      <c r="P2186" s="51">
        <f t="shared" si="34"/>
        <v>293577.13460000156</v>
      </c>
      <c r="Q2186" s="51">
        <f>ABS(Table_7[[#This Row],[列1]]-Table_7[[#This Row],[Listing Price (USD)]])/Table_7[[#This Row],[Listing Price (USD)]]</f>
        <v>4.9912185760512748E-2</v>
      </c>
      <c r="R2186" s="51">
        <f>(Table_7[[#This Row],[列2]]+Q3153)/2</f>
        <v>2.4956092880256374E-2</v>
      </c>
      <c r="S2186" s="71"/>
    </row>
    <row r="2187" spans="1:19" hidden="1" x14ac:dyDescent="0.45">
      <c r="A2187" s="1" t="s">
        <v>197</v>
      </c>
      <c r="B2187" s="2" t="s">
        <v>240</v>
      </c>
      <c r="C2187" s="19">
        <v>55</v>
      </c>
      <c r="D2187" s="3" t="s">
        <v>460</v>
      </c>
      <c r="E2187" s="2" t="s">
        <v>46</v>
      </c>
      <c r="F2187" s="55">
        <v>179775</v>
      </c>
      <c r="G2187" s="19">
        <v>2006</v>
      </c>
      <c r="H2187" s="45">
        <v>15.92</v>
      </c>
      <c r="I2187" s="45">
        <v>6.5</v>
      </c>
      <c r="J2187" s="45">
        <v>17000</v>
      </c>
      <c r="K2187" s="45">
        <v>1214</v>
      </c>
      <c r="L2187" s="45">
        <v>723</v>
      </c>
      <c r="M2187" s="27">
        <v>57.472012426685268</v>
      </c>
      <c r="N2187" s="27">
        <v>11544.2</v>
      </c>
      <c r="O2187" s="27">
        <v>7827.84</v>
      </c>
      <c r="P2187" s="51">
        <f t="shared" si="34"/>
        <v>276441.55319999828</v>
      </c>
      <c r="Q2187" s="51">
        <f>ABS(Table_7[[#This Row],[列1]]-Table_7[[#This Row],[Listing Price (USD)]])/Table_7[[#This Row],[Listing Price (USD)]]</f>
        <v>0.53770854234458787</v>
      </c>
      <c r="R2187" s="51">
        <f>(Table_7[[#This Row],[列2]]+Q3154)/2</f>
        <v>0.26885427117229393</v>
      </c>
      <c r="S2187" s="71"/>
    </row>
    <row r="2188" spans="1:19" hidden="1" x14ac:dyDescent="0.45">
      <c r="A2188" s="1" t="s">
        <v>197</v>
      </c>
      <c r="B2188" s="2" t="s">
        <v>240</v>
      </c>
      <c r="C2188" s="19">
        <v>55</v>
      </c>
      <c r="D2188" s="3" t="s">
        <v>460</v>
      </c>
      <c r="E2188" s="2" t="s">
        <v>46</v>
      </c>
      <c r="F2188" s="55">
        <v>278165</v>
      </c>
      <c r="G2188" s="19">
        <v>2007</v>
      </c>
      <c r="H2188" s="45">
        <v>15.92</v>
      </c>
      <c r="I2188" s="45">
        <v>6.5</v>
      </c>
      <c r="J2188" s="45">
        <v>17000</v>
      </c>
      <c r="K2188" s="45">
        <v>1214</v>
      </c>
      <c r="L2188" s="45">
        <v>723</v>
      </c>
      <c r="M2188" s="27">
        <v>57.472012426685268</v>
      </c>
      <c r="N2188" s="27">
        <v>11544.2</v>
      </c>
      <c r="O2188" s="27">
        <v>7827.84</v>
      </c>
      <c r="P2188" s="51">
        <f t="shared" si="34"/>
        <v>289389.25619999989</v>
      </c>
      <c r="Q2188" s="51">
        <f>ABS(Table_7[[#This Row],[列1]]-Table_7[[#This Row],[Listing Price (USD)]])/Table_7[[#This Row],[Listing Price (USD)]]</f>
        <v>4.0351072924343062E-2</v>
      </c>
      <c r="R2188" s="51">
        <f>(Table_7[[#This Row],[列2]]+Q3155)/2</f>
        <v>2.0175536462171531E-2</v>
      </c>
      <c r="S2188" s="71"/>
    </row>
    <row r="2189" spans="1:19" hidden="1" x14ac:dyDescent="0.45">
      <c r="A2189" s="1" t="s">
        <v>197</v>
      </c>
      <c r="B2189" s="2" t="s">
        <v>240</v>
      </c>
      <c r="C2189" s="19">
        <v>55</v>
      </c>
      <c r="D2189" s="3" t="s">
        <v>460</v>
      </c>
      <c r="E2189" s="2" t="s">
        <v>46</v>
      </c>
      <c r="F2189" s="55">
        <v>169815</v>
      </c>
      <c r="G2189" s="19">
        <v>2008</v>
      </c>
      <c r="H2189" s="45">
        <v>15.92</v>
      </c>
      <c r="I2189" s="45">
        <v>6.5</v>
      </c>
      <c r="J2189" s="45">
        <v>17000</v>
      </c>
      <c r="K2189" s="45">
        <v>1214</v>
      </c>
      <c r="L2189" s="45">
        <v>723</v>
      </c>
      <c r="M2189" s="27">
        <v>57.472012426685268</v>
      </c>
      <c r="N2189" s="27">
        <v>11544.2</v>
      </c>
      <c r="O2189" s="27">
        <v>7827.84</v>
      </c>
      <c r="P2189" s="51">
        <f t="shared" si="34"/>
        <v>302336.95919999777</v>
      </c>
      <c r="Q2189" s="51">
        <f>ABS(Table_7[[#This Row],[列1]]-Table_7[[#This Row],[Listing Price (USD)]])/Table_7[[#This Row],[Listing Price (USD)]]</f>
        <v>0.78039018461265364</v>
      </c>
      <c r="R2189" s="51">
        <f>(Table_7[[#This Row],[列2]]+Q3156)/2</f>
        <v>0.39019509230632682</v>
      </c>
      <c r="S2189" s="71"/>
    </row>
    <row r="2190" spans="1:19" hidden="1" x14ac:dyDescent="0.45">
      <c r="A2190" s="1" t="s">
        <v>197</v>
      </c>
      <c r="B2190" s="2" t="s">
        <v>240</v>
      </c>
      <c r="C2190" s="19">
        <v>55</v>
      </c>
      <c r="D2190" s="3" t="s">
        <v>460</v>
      </c>
      <c r="E2190" s="2" t="s">
        <v>46</v>
      </c>
      <c r="F2190" s="55">
        <v>169791</v>
      </c>
      <c r="G2190" s="19">
        <v>2008</v>
      </c>
      <c r="H2190" s="45">
        <v>15.92</v>
      </c>
      <c r="I2190" s="45">
        <v>6.5</v>
      </c>
      <c r="J2190" s="45">
        <v>17000</v>
      </c>
      <c r="K2190" s="45">
        <v>1214</v>
      </c>
      <c r="L2190" s="45">
        <v>723</v>
      </c>
      <c r="M2190" s="27">
        <v>57.472012426685268</v>
      </c>
      <c r="N2190" s="27">
        <v>11544.2</v>
      </c>
      <c r="O2190" s="27">
        <v>7827.84</v>
      </c>
      <c r="P2190" s="51">
        <f t="shared" si="34"/>
        <v>302336.95919999777</v>
      </c>
      <c r="Q2190" s="51">
        <f>ABS(Table_7[[#This Row],[列1]]-Table_7[[#This Row],[Listing Price (USD)]])/Table_7[[#This Row],[Listing Price (USD)]]</f>
        <v>0.78064184320722396</v>
      </c>
      <c r="R2190" s="51">
        <f>(Table_7[[#This Row],[列2]]+Q3157)/2</f>
        <v>0.39032092160361198</v>
      </c>
      <c r="S2190" s="71"/>
    </row>
    <row r="2191" spans="1:19" hidden="1" x14ac:dyDescent="0.45">
      <c r="A2191" s="1" t="s">
        <v>197</v>
      </c>
      <c r="B2191" s="2" t="s">
        <v>240</v>
      </c>
      <c r="C2191" s="19">
        <v>55</v>
      </c>
      <c r="D2191" s="3" t="s">
        <v>460</v>
      </c>
      <c r="E2191" s="2" t="s">
        <v>3</v>
      </c>
      <c r="F2191" s="55">
        <v>267244</v>
      </c>
      <c r="G2191" s="19">
        <v>2007</v>
      </c>
      <c r="H2191" s="45">
        <v>15.92</v>
      </c>
      <c r="I2191" s="45">
        <v>6.5</v>
      </c>
      <c r="J2191" s="45">
        <v>17000</v>
      </c>
      <c r="K2191" s="45">
        <v>1214</v>
      </c>
      <c r="L2191" s="45">
        <v>723</v>
      </c>
      <c r="M2191" s="27">
        <v>2639.0087016482562</v>
      </c>
      <c r="N2191" s="27">
        <v>30468.7</v>
      </c>
      <c r="O2191" s="27">
        <v>62827.83</v>
      </c>
      <c r="P2191" s="51">
        <f t="shared" si="34"/>
        <v>324513.12820000126</v>
      </c>
      <c r="Q2191" s="51">
        <f>ABS(Table_7[[#This Row],[列1]]-Table_7[[#This Row],[Listing Price (USD)]])/Table_7[[#This Row],[Listing Price (USD)]]</f>
        <v>0.21429528146563162</v>
      </c>
      <c r="R2191" s="51">
        <f>(Table_7[[#This Row],[列2]]+Q3158)/2</f>
        <v>0.10714764073281581</v>
      </c>
      <c r="S2191" s="71"/>
    </row>
    <row r="2192" spans="1:19" hidden="1" x14ac:dyDescent="0.45">
      <c r="A2192" s="1" t="s">
        <v>197</v>
      </c>
      <c r="B2192" s="2" t="s">
        <v>240</v>
      </c>
      <c r="C2192" s="19">
        <v>55</v>
      </c>
      <c r="D2192" s="3" t="s">
        <v>460</v>
      </c>
      <c r="E2192" s="2" t="s">
        <v>3</v>
      </c>
      <c r="F2192" s="55">
        <v>649863</v>
      </c>
      <c r="G2192" s="19">
        <v>2018</v>
      </c>
      <c r="H2192" s="45">
        <v>15.92</v>
      </c>
      <c r="I2192" s="45">
        <v>6.5</v>
      </c>
      <c r="J2192" s="45">
        <v>17000</v>
      </c>
      <c r="K2192" s="45">
        <v>1214</v>
      </c>
      <c r="L2192" s="45">
        <v>723</v>
      </c>
      <c r="M2192" s="27">
        <v>2639.0087016482562</v>
      </c>
      <c r="N2192" s="27">
        <v>30468.7</v>
      </c>
      <c r="O2192" s="27">
        <v>62827.83</v>
      </c>
      <c r="P2192" s="51">
        <f t="shared" si="34"/>
        <v>466937.86120000033</v>
      </c>
      <c r="Q2192" s="51">
        <f>ABS(Table_7[[#This Row],[列1]]-Table_7[[#This Row],[Listing Price (USD)]])/Table_7[[#This Row],[Listing Price (USD)]]</f>
        <v>0.28148261833647964</v>
      </c>
      <c r="R2192" s="51">
        <f>(Table_7[[#This Row],[列2]]+Q3159)/2</f>
        <v>0.14074130916823982</v>
      </c>
      <c r="S2192" s="71"/>
    </row>
    <row r="2193" spans="1:19" hidden="1" x14ac:dyDescent="0.45">
      <c r="A2193" s="1" t="s">
        <v>197</v>
      </c>
      <c r="B2193" s="2" t="s">
        <v>240</v>
      </c>
      <c r="C2193" s="19">
        <v>55</v>
      </c>
      <c r="D2193" s="3" t="s">
        <v>460</v>
      </c>
      <c r="E2193" s="2" t="s">
        <v>25</v>
      </c>
      <c r="F2193" s="55">
        <v>251808</v>
      </c>
      <c r="G2193" s="19">
        <v>2005</v>
      </c>
      <c r="H2193" s="45">
        <v>15.92</v>
      </c>
      <c r="I2193" s="45">
        <v>6.5</v>
      </c>
      <c r="J2193" s="45">
        <v>17000</v>
      </c>
      <c r="K2193" s="45">
        <v>1214</v>
      </c>
      <c r="L2193" s="45">
        <v>723</v>
      </c>
      <c r="M2193" s="27">
        <v>188.92599593680674</v>
      </c>
      <c r="N2193" s="27">
        <v>16779.7</v>
      </c>
      <c r="O2193" s="27">
        <v>1073.48</v>
      </c>
      <c r="P2193" s="51">
        <f t="shared" si="34"/>
        <v>273210.93819999992</v>
      </c>
      <c r="Q2193" s="51">
        <f>ABS(Table_7[[#This Row],[列1]]-Table_7[[#This Row],[Listing Price (USD)]])/Table_7[[#This Row],[Listing Price (USD)]]</f>
        <v>8.4997054104714378E-2</v>
      </c>
      <c r="R2193" s="51">
        <f>(Table_7[[#This Row],[列2]]+Q3160)/2</f>
        <v>4.2498527052357189E-2</v>
      </c>
      <c r="S2193" s="71"/>
    </row>
    <row r="2194" spans="1:19" hidden="1" x14ac:dyDescent="0.45">
      <c r="A2194" s="1" t="s">
        <v>197</v>
      </c>
      <c r="B2194" s="2" t="s">
        <v>240</v>
      </c>
      <c r="C2194" s="19">
        <v>55</v>
      </c>
      <c r="D2194" s="3" t="s">
        <v>460</v>
      </c>
      <c r="E2194" s="2" t="s">
        <v>25</v>
      </c>
      <c r="F2194" s="55">
        <v>299771</v>
      </c>
      <c r="G2194" s="19">
        <v>2006</v>
      </c>
      <c r="H2194" s="45">
        <v>15.92</v>
      </c>
      <c r="I2194" s="45">
        <v>6.5</v>
      </c>
      <c r="J2194" s="45">
        <v>17000</v>
      </c>
      <c r="K2194" s="45">
        <v>1214</v>
      </c>
      <c r="L2194" s="45">
        <v>723</v>
      </c>
      <c r="M2194" s="27">
        <v>188.92599593680674</v>
      </c>
      <c r="N2194" s="27">
        <v>16779.7</v>
      </c>
      <c r="O2194" s="27">
        <v>1073.48</v>
      </c>
      <c r="P2194" s="51">
        <f t="shared" si="34"/>
        <v>286158.6411999978</v>
      </c>
      <c r="Q2194" s="51">
        <f>ABS(Table_7[[#This Row],[列1]]-Table_7[[#This Row],[Listing Price (USD)]])/Table_7[[#This Row],[Listing Price (USD)]]</f>
        <v>4.5409191682992012E-2</v>
      </c>
      <c r="R2194" s="51">
        <f>(Table_7[[#This Row],[列2]]+Q3161)/2</f>
        <v>2.2704595841496006E-2</v>
      </c>
      <c r="S2194" s="71"/>
    </row>
    <row r="2195" spans="1:19" hidden="1" x14ac:dyDescent="0.45">
      <c r="A2195" s="1" t="s">
        <v>197</v>
      </c>
      <c r="B2195" s="2" t="s">
        <v>240</v>
      </c>
      <c r="C2195" s="19">
        <v>55</v>
      </c>
      <c r="D2195" s="3" t="s">
        <v>460</v>
      </c>
      <c r="E2195" s="2" t="s">
        <v>25</v>
      </c>
      <c r="F2195" s="55">
        <v>303674</v>
      </c>
      <c r="G2195" s="19">
        <v>2007</v>
      </c>
      <c r="H2195" s="45">
        <v>15.92</v>
      </c>
      <c r="I2195" s="45">
        <v>6.5</v>
      </c>
      <c r="J2195" s="45">
        <v>17000</v>
      </c>
      <c r="K2195" s="45">
        <v>1214</v>
      </c>
      <c r="L2195" s="45">
        <v>723</v>
      </c>
      <c r="M2195" s="27">
        <v>188.92599593680674</v>
      </c>
      <c r="N2195" s="27">
        <v>16779.7</v>
      </c>
      <c r="O2195" s="27">
        <v>1073.48</v>
      </c>
      <c r="P2195" s="51">
        <f t="shared" si="34"/>
        <v>299106.34419999941</v>
      </c>
      <c r="Q2195" s="51">
        <f>ABS(Table_7[[#This Row],[列1]]-Table_7[[#This Row],[Listing Price (USD)]])/Table_7[[#This Row],[Listing Price (USD)]]</f>
        <v>1.5041313382115656E-2</v>
      </c>
      <c r="R2195" s="51">
        <f>(Table_7[[#This Row],[列2]]+Q3162)/2</f>
        <v>7.5206566910578278E-3</v>
      </c>
      <c r="S2195" s="71"/>
    </row>
    <row r="2196" spans="1:19" hidden="1" x14ac:dyDescent="0.45">
      <c r="A2196" s="1" t="s">
        <v>197</v>
      </c>
      <c r="B2196" s="2" t="s">
        <v>240</v>
      </c>
      <c r="C2196" s="19">
        <v>55</v>
      </c>
      <c r="D2196" s="3" t="s">
        <v>460</v>
      </c>
      <c r="E2196" s="2" t="s">
        <v>25</v>
      </c>
      <c r="F2196" s="55">
        <v>303633</v>
      </c>
      <c r="G2196" s="19">
        <v>2007</v>
      </c>
      <c r="H2196" s="45">
        <v>15.92</v>
      </c>
      <c r="I2196" s="45">
        <v>6.5</v>
      </c>
      <c r="J2196" s="45">
        <v>17000</v>
      </c>
      <c r="K2196" s="45">
        <v>1214</v>
      </c>
      <c r="L2196" s="45">
        <v>723</v>
      </c>
      <c r="M2196" s="27">
        <v>188.92599593680674</v>
      </c>
      <c r="N2196" s="27">
        <v>16779.7</v>
      </c>
      <c r="O2196" s="27">
        <v>1073.48</v>
      </c>
      <c r="P2196" s="51">
        <f t="shared" si="34"/>
        <v>299106.34419999941</v>
      </c>
      <c r="Q2196" s="51">
        <f>ABS(Table_7[[#This Row],[列1]]-Table_7[[#This Row],[Listing Price (USD)]])/Table_7[[#This Row],[Listing Price (USD)]]</f>
        <v>1.4908312996283637E-2</v>
      </c>
      <c r="R2196" s="51">
        <f>(Table_7[[#This Row],[列2]]+Q3163)/2</f>
        <v>7.4541564981418186E-3</v>
      </c>
      <c r="S2196" s="71"/>
    </row>
    <row r="2197" spans="1:19" hidden="1" x14ac:dyDescent="0.45">
      <c r="A2197" s="1" t="s">
        <v>197</v>
      </c>
      <c r="B2197" s="2" t="s">
        <v>240</v>
      </c>
      <c r="C2197" s="19">
        <v>55</v>
      </c>
      <c r="D2197" s="3" t="s">
        <v>460</v>
      </c>
      <c r="E2197" s="2" t="s">
        <v>25</v>
      </c>
      <c r="F2197" s="55">
        <v>303674</v>
      </c>
      <c r="G2197" s="19">
        <v>2008</v>
      </c>
      <c r="H2197" s="45">
        <v>15.92</v>
      </c>
      <c r="I2197" s="45">
        <v>6.5</v>
      </c>
      <c r="J2197" s="45">
        <v>17000</v>
      </c>
      <c r="K2197" s="45">
        <v>1214</v>
      </c>
      <c r="L2197" s="45">
        <v>723</v>
      </c>
      <c r="M2197" s="27">
        <v>188.92599593680674</v>
      </c>
      <c r="N2197" s="27">
        <v>16779.7</v>
      </c>
      <c r="O2197" s="27">
        <v>1073.48</v>
      </c>
      <c r="P2197" s="51">
        <f t="shared" si="34"/>
        <v>312054.04719999729</v>
      </c>
      <c r="Q2197" s="51">
        <f>ABS(Table_7[[#This Row],[列1]]-Table_7[[#This Row],[Listing Price (USD)]])/Table_7[[#This Row],[Listing Price (USD)]]</f>
        <v>2.7595537319616743E-2</v>
      </c>
      <c r="R2197" s="51">
        <f>(Table_7[[#This Row],[列2]]+Q3164)/2</f>
        <v>1.3797768659808371E-2</v>
      </c>
      <c r="S2197" s="71"/>
    </row>
    <row r="2198" spans="1:19" hidden="1" x14ac:dyDescent="0.45">
      <c r="A2198" s="1" t="s">
        <v>197</v>
      </c>
      <c r="B2198" s="2" t="s">
        <v>240</v>
      </c>
      <c r="C2198" s="19">
        <v>55</v>
      </c>
      <c r="D2198" s="3" t="s">
        <v>460</v>
      </c>
      <c r="E2198" s="2" t="s">
        <v>25</v>
      </c>
      <c r="F2198" s="55">
        <v>273270</v>
      </c>
      <c r="G2198" s="19">
        <v>2008</v>
      </c>
      <c r="H2198" s="45">
        <v>15.92</v>
      </c>
      <c r="I2198" s="45">
        <v>6.5</v>
      </c>
      <c r="J2198" s="45">
        <v>17000</v>
      </c>
      <c r="K2198" s="45">
        <v>1214</v>
      </c>
      <c r="L2198" s="45">
        <v>723</v>
      </c>
      <c r="M2198" s="27">
        <v>188.92599593680674</v>
      </c>
      <c r="N2198" s="27">
        <v>16779.7</v>
      </c>
      <c r="O2198" s="27">
        <v>1073.48</v>
      </c>
      <c r="P2198" s="51">
        <f t="shared" si="34"/>
        <v>312054.04719999729</v>
      </c>
      <c r="Q2198" s="51">
        <f>ABS(Table_7[[#This Row],[列1]]-Table_7[[#This Row],[Listing Price (USD)]])/Table_7[[#This Row],[Listing Price (USD)]]</f>
        <v>0.14192574084238041</v>
      </c>
      <c r="R2198" s="51">
        <f>(Table_7[[#This Row],[列2]]+Q3165)/2</f>
        <v>7.0962870421190205E-2</v>
      </c>
      <c r="S2198" s="71"/>
    </row>
    <row r="2199" spans="1:19" hidden="1" x14ac:dyDescent="0.45">
      <c r="A2199" s="1" t="s">
        <v>197</v>
      </c>
      <c r="B2199" s="2" t="s">
        <v>240</v>
      </c>
      <c r="C2199" s="19">
        <v>55</v>
      </c>
      <c r="D2199" s="3" t="s">
        <v>460</v>
      </c>
      <c r="E2199" s="2" t="s">
        <v>25</v>
      </c>
      <c r="F2199" s="55">
        <v>261124</v>
      </c>
      <c r="G2199" s="19">
        <v>2008</v>
      </c>
      <c r="H2199" s="45">
        <v>15.92</v>
      </c>
      <c r="I2199" s="45">
        <v>6.5</v>
      </c>
      <c r="J2199" s="45">
        <v>17000</v>
      </c>
      <c r="K2199" s="45">
        <v>1214</v>
      </c>
      <c r="L2199" s="45">
        <v>723</v>
      </c>
      <c r="M2199" s="27">
        <v>188.92599593680674</v>
      </c>
      <c r="N2199" s="27">
        <v>16779.7</v>
      </c>
      <c r="O2199" s="27">
        <v>1073.48</v>
      </c>
      <c r="P2199" s="51">
        <f t="shared" si="34"/>
        <v>312054.04719999729</v>
      </c>
      <c r="Q2199" s="51">
        <f>ABS(Table_7[[#This Row],[列1]]-Table_7[[#This Row],[Listing Price (USD)]])/Table_7[[#This Row],[Listing Price (USD)]]</f>
        <v>0.19504161700953299</v>
      </c>
      <c r="R2199" s="51">
        <f>(Table_7[[#This Row],[列2]]+Q3166)/2</f>
        <v>9.7520808504766493E-2</v>
      </c>
      <c r="S2199" s="71"/>
    </row>
    <row r="2200" spans="1:19" hidden="1" x14ac:dyDescent="0.45">
      <c r="A2200" s="1" t="s">
        <v>197</v>
      </c>
      <c r="B2200" s="2" t="s">
        <v>240</v>
      </c>
      <c r="C2200" s="19">
        <v>55</v>
      </c>
      <c r="D2200" s="3" t="s">
        <v>460</v>
      </c>
      <c r="E2200" s="2" t="s">
        <v>35</v>
      </c>
      <c r="F2200" s="55">
        <v>242939</v>
      </c>
      <c r="G2200" s="19">
        <v>2005</v>
      </c>
      <c r="H2200" s="45">
        <v>15.92</v>
      </c>
      <c r="I2200" s="45">
        <v>6.5</v>
      </c>
      <c r="J2200" s="45">
        <v>17000</v>
      </c>
      <c r="K2200" s="45">
        <v>1214</v>
      </c>
      <c r="L2200" s="45">
        <v>723</v>
      </c>
      <c r="M2200" s="27">
        <v>1896.75530151814</v>
      </c>
      <c r="N2200" s="27">
        <v>24592.6</v>
      </c>
      <c r="O2200" s="27">
        <v>42421.33</v>
      </c>
      <c r="P2200" s="51">
        <f t="shared" si="34"/>
        <v>287711.68060000165</v>
      </c>
      <c r="Q2200" s="51">
        <f>ABS(Table_7[[#This Row],[列1]]-Table_7[[#This Row],[Listing Price (USD)]])/Table_7[[#This Row],[Listing Price (USD)]]</f>
        <v>0.1842959780027153</v>
      </c>
      <c r="R2200" s="51">
        <f>(Table_7[[#This Row],[列2]]+Q3167)/2</f>
        <v>9.214798900135765E-2</v>
      </c>
      <c r="S2200" s="71"/>
    </row>
    <row r="2201" spans="1:19" hidden="1" x14ac:dyDescent="0.45">
      <c r="A2201" s="1" t="s">
        <v>197</v>
      </c>
      <c r="B2201" s="2" t="s">
        <v>240</v>
      </c>
      <c r="C2201" s="19">
        <v>55</v>
      </c>
      <c r="D2201" s="3" t="s">
        <v>460</v>
      </c>
      <c r="E2201" s="2" t="s">
        <v>35</v>
      </c>
      <c r="F2201" s="55">
        <v>236866</v>
      </c>
      <c r="G2201" s="19">
        <v>2005</v>
      </c>
      <c r="H2201" s="45">
        <v>15.92</v>
      </c>
      <c r="I2201" s="45">
        <v>6.5</v>
      </c>
      <c r="J2201" s="45">
        <v>17000</v>
      </c>
      <c r="K2201" s="45">
        <v>1214</v>
      </c>
      <c r="L2201" s="45">
        <v>723</v>
      </c>
      <c r="M2201" s="27">
        <v>1896.75530151814</v>
      </c>
      <c r="N2201" s="27">
        <v>24592.6</v>
      </c>
      <c r="O2201" s="27">
        <v>42421.33</v>
      </c>
      <c r="P2201" s="51">
        <f t="shared" si="34"/>
        <v>287711.68060000165</v>
      </c>
      <c r="Q2201" s="51">
        <f>ABS(Table_7[[#This Row],[列1]]-Table_7[[#This Row],[Listing Price (USD)]])/Table_7[[#This Row],[Listing Price (USD)]]</f>
        <v>0.21466010571378608</v>
      </c>
      <c r="R2201" s="51">
        <f>(Table_7[[#This Row],[列2]]+Q3168)/2</f>
        <v>0.10733005285689304</v>
      </c>
      <c r="S2201" s="71"/>
    </row>
    <row r="2202" spans="1:19" hidden="1" x14ac:dyDescent="0.45">
      <c r="A2202" s="1" t="s">
        <v>197</v>
      </c>
      <c r="B2202" s="2" t="s">
        <v>240</v>
      </c>
      <c r="C2202" s="19">
        <v>55</v>
      </c>
      <c r="D2202" s="3" t="s">
        <v>460</v>
      </c>
      <c r="E2202" s="2" t="s">
        <v>35</v>
      </c>
      <c r="F2202" s="55">
        <v>230792</v>
      </c>
      <c r="G2202" s="19">
        <v>2006</v>
      </c>
      <c r="H2202" s="45">
        <v>15.92</v>
      </c>
      <c r="I2202" s="45">
        <v>6.5</v>
      </c>
      <c r="J2202" s="45">
        <v>17000</v>
      </c>
      <c r="K2202" s="45">
        <v>1214</v>
      </c>
      <c r="L2202" s="45">
        <v>723</v>
      </c>
      <c r="M2202" s="27">
        <v>1896.75530151814</v>
      </c>
      <c r="N2202" s="27">
        <v>24592.6</v>
      </c>
      <c r="O2202" s="27">
        <v>42421.33</v>
      </c>
      <c r="P2202" s="51">
        <f t="shared" si="34"/>
        <v>300659.38359999954</v>
      </c>
      <c r="Q2202" s="51">
        <f>ABS(Table_7[[#This Row],[列1]]-Table_7[[#This Row],[Listing Price (USD)]])/Table_7[[#This Row],[Listing Price (USD)]]</f>
        <v>0.30272879302575278</v>
      </c>
      <c r="R2202" s="51">
        <f>(Table_7[[#This Row],[列2]]+Q3169)/2</f>
        <v>0.15136439651287639</v>
      </c>
      <c r="S2202" s="71"/>
    </row>
    <row r="2203" spans="1:19" hidden="1" x14ac:dyDescent="0.45">
      <c r="A2203" s="1" t="s">
        <v>197</v>
      </c>
      <c r="B2203" s="2" t="s">
        <v>240</v>
      </c>
      <c r="C2203" s="19">
        <v>55</v>
      </c>
      <c r="D2203" s="3" t="s">
        <v>460</v>
      </c>
      <c r="E2203" s="2" t="s">
        <v>35</v>
      </c>
      <c r="F2203" s="55">
        <v>224719</v>
      </c>
      <c r="G2203" s="19">
        <v>2009</v>
      </c>
      <c r="H2203" s="45">
        <v>15.92</v>
      </c>
      <c r="I2203" s="45">
        <v>6.5</v>
      </c>
      <c r="J2203" s="45">
        <v>17000</v>
      </c>
      <c r="K2203" s="45">
        <v>1214</v>
      </c>
      <c r="L2203" s="45">
        <v>723</v>
      </c>
      <c r="M2203" s="27">
        <v>1896.75530151814</v>
      </c>
      <c r="N2203" s="27">
        <v>24592.6</v>
      </c>
      <c r="O2203" s="27">
        <v>42421.33</v>
      </c>
      <c r="P2203" s="51">
        <f t="shared" si="34"/>
        <v>339502.49260000064</v>
      </c>
      <c r="Q2203" s="51">
        <f>ABS(Table_7[[#This Row],[列1]]-Table_7[[#This Row],[Listing Price (USD)]])/Table_7[[#This Row],[Listing Price (USD)]]</f>
        <v>0.5107867719240502</v>
      </c>
      <c r="R2203" s="51">
        <f>(Table_7[[#This Row],[列2]]+Q3170)/2</f>
        <v>0.2553933859620251</v>
      </c>
      <c r="S2203" s="71"/>
    </row>
    <row r="2204" spans="1:19" hidden="1" x14ac:dyDescent="0.45">
      <c r="A2204" s="1" t="s">
        <v>197</v>
      </c>
      <c r="B2204" s="2" t="s">
        <v>240</v>
      </c>
      <c r="C2204" s="19">
        <v>55</v>
      </c>
      <c r="D2204" s="3" t="s">
        <v>460</v>
      </c>
      <c r="E2204" s="2" t="s">
        <v>239</v>
      </c>
      <c r="F2204" s="55">
        <v>267233</v>
      </c>
      <c r="G2204" s="19">
        <v>2005</v>
      </c>
      <c r="H2204" s="45">
        <v>15.92</v>
      </c>
      <c r="I2204" s="45">
        <v>6.5</v>
      </c>
      <c r="J2204" s="45">
        <v>17000</v>
      </c>
      <c r="K2204" s="45">
        <v>1214</v>
      </c>
      <c r="L2204" s="45">
        <v>723</v>
      </c>
      <c r="M2204" s="27">
        <v>229.03186052077729</v>
      </c>
      <c r="N2204" s="27">
        <v>18683.400000000001</v>
      </c>
      <c r="O2204" s="27">
        <v>3353.62</v>
      </c>
      <c r="P2204" s="51">
        <f t="shared" si="34"/>
        <v>276744.2054000005</v>
      </c>
      <c r="Q2204" s="51">
        <f>ABS(Table_7[[#This Row],[列1]]-Table_7[[#This Row],[Listing Price (USD)]])/Table_7[[#This Row],[Listing Price (USD)]]</f>
        <v>3.5591432944286447E-2</v>
      </c>
      <c r="R2204" s="51">
        <f>(Table_7[[#This Row],[列2]]+Q3171)/2</f>
        <v>1.7795716472143223E-2</v>
      </c>
      <c r="S2204" s="71"/>
    </row>
    <row r="2205" spans="1:19" hidden="1" x14ac:dyDescent="0.45">
      <c r="A2205" s="1" t="s">
        <v>197</v>
      </c>
      <c r="B2205" s="2" t="s">
        <v>240</v>
      </c>
      <c r="C2205" s="19">
        <v>55</v>
      </c>
      <c r="D2205" s="3" t="s">
        <v>460</v>
      </c>
      <c r="E2205" s="2" t="s">
        <v>15</v>
      </c>
      <c r="F2205" s="55">
        <v>358335</v>
      </c>
      <c r="G2205" s="19">
        <v>2005</v>
      </c>
      <c r="H2205" s="45">
        <v>15.92</v>
      </c>
      <c r="I2205" s="45">
        <v>6.5</v>
      </c>
      <c r="J2205" s="45">
        <v>17000</v>
      </c>
      <c r="K2205" s="45">
        <v>1214</v>
      </c>
      <c r="L2205" s="45">
        <v>723</v>
      </c>
      <c r="M2205" s="27">
        <v>1276.9626856482525</v>
      </c>
      <c r="N2205" s="27">
        <v>21333.9</v>
      </c>
      <c r="O2205" s="27">
        <v>4753.54</v>
      </c>
      <c r="P2205" s="51">
        <f t="shared" si="34"/>
        <v>281663.53340000211</v>
      </c>
      <c r="Q2205" s="51">
        <f>ABS(Table_7[[#This Row],[列1]]-Table_7[[#This Row],[Listing Price (USD)]])/Table_7[[#This Row],[Listing Price (USD)]]</f>
        <v>0.21396588834469948</v>
      </c>
      <c r="R2205" s="51">
        <f>(Table_7[[#This Row],[列2]]+Q3172)/2</f>
        <v>0.10698294417234974</v>
      </c>
      <c r="S2205" s="71"/>
    </row>
    <row r="2206" spans="1:19" hidden="1" x14ac:dyDescent="0.45">
      <c r="A2206" s="1" t="s">
        <v>197</v>
      </c>
      <c r="B2206" s="2" t="s">
        <v>240</v>
      </c>
      <c r="C2206" s="19">
        <v>55</v>
      </c>
      <c r="D2206" s="3" t="s">
        <v>460</v>
      </c>
      <c r="E2206" s="2" t="s">
        <v>15</v>
      </c>
      <c r="F2206" s="55">
        <v>358287</v>
      </c>
      <c r="G2206" s="19">
        <v>2005</v>
      </c>
      <c r="H2206" s="45">
        <v>15.92</v>
      </c>
      <c r="I2206" s="45">
        <v>6.5</v>
      </c>
      <c r="J2206" s="45">
        <v>17000</v>
      </c>
      <c r="K2206" s="45">
        <v>1214</v>
      </c>
      <c r="L2206" s="45">
        <v>723</v>
      </c>
      <c r="M2206" s="27">
        <v>1276.9626856482525</v>
      </c>
      <c r="N2206" s="27">
        <v>21333.9</v>
      </c>
      <c r="O2206" s="27">
        <v>4753.54</v>
      </c>
      <c r="P2206" s="51">
        <f t="shared" si="34"/>
        <v>281663.53340000211</v>
      </c>
      <c r="Q2206" s="51">
        <f>ABS(Table_7[[#This Row],[列1]]-Table_7[[#This Row],[Listing Price (USD)]])/Table_7[[#This Row],[Listing Price (USD)]]</f>
        <v>0.21386058271720126</v>
      </c>
      <c r="R2206" s="51">
        <f>(Table_7[[#This Row],[列2]]+Q3173)/2</f>
        <v>0.10693029135860063</v>
      </c>
      <c r="S2206" s="71"/>
    </row>
    <row r="2207" spans="1:19" hidden="1" x14ac:dyDescent="0.45">
      <c r="A2207" s="1" t="s">
        <v>197</v>
      </c>
      <c r="B2207" s="2" t="s">
        <v>240</v>
      </c>
      <c r="C2207" s="19">
        <v>55</v>
      </c>
      <c r="D2207" s="3" t="s">
        <v>460</v>
      </c>
      <c r="E2207" s="2" t="s">
        <v>15</v>
      </c>
      <c r="F2207" s="55">
        <v>301204</v>
      </c>
      <c r="G2207" s="19">
        <v>2005</v>
      </c>
      <c r="H2207" s="45">
        <v>15.92</v>
      </c>
      <c r="I2207" s="45">
        <v>6.5</v>
      </c>
      <c r="J2207" s="45">
        <v>17000</v>
      </c>
      <c r="K2207" s="45">
        <v>1214</v>
      </c>
      <c r="L2207" s="45">
        <v>723</v>
      </c>
      <c r="M2207" s="27">
        <v>1276.9626856482525</v>
      </c>
      <c r="N2207" s="27">
        <v>21333.9</v>
      </c>
      <c r="O2207" s="27">
        <v>4753.54</v>
      </c>
      <c r="P2207" s="51">
        <f t="shared" si="34"/>
        <v>281663.53340000211</v>
      </c>
      <c r="Q2207" s="51">
        <f>ABS(Table_7[[#This Row],[列1]]-Table_7[[#This Row],[Listing Price (USD)]])/Table_7[[#This Row],[Listing Price (USD)]]</f>
        <v>6.4874525570702543E-2</v>
      </c>
      <c r="R2207" s="51">
        <f>(Table_7[[#This Row],[列2]]+Q3174)/2</f>
        <v>3.2437262785351272E-2</v>
      </c>
      <c r="S2207" s="71"/>
    </row>
    <row r="2208" spans="1:19" hidden="1" x14ac:dyDescent="0.45">
      <c r="A2208" s="1" t="s">
        <v>197</v>
      </c>
      <c r="B2208" s="2" t="s">
        <v>240</v>
      </c>
      <c r="C2208" s="19">
        <v>55</v>
      </c>
      <c r="D2208" s="3" t="s">
        <v>460</v>
      </c>
      <c r="E2208" s="2" t="s">
        <v>15</v>
      </c>
      <c r="F2208" s="55">
        <v>325868</v>
      </c>
      <c r="G2208" s="19">
        <v>2007</v>
      </c>
      <c r="H2208" s="45">
        <v>15.92</v>
      </c>
      <c r="I2208" s="45">
        <v>6.5</v>
      </c>
      <c r="J2208" s="45">
        <v>17000</v>
      </c>
      <c r="K2208" s="45">
        <v>1214</v>
      </c>
      <c r="L2208" s="45">
        <v>723</v>
      </c>
      <c r="M2208" s="27">
        <v>1276.9626856482525</v>
      </c>
      <c r="N2208" s="27">
        <v>21333.9</v>
      </c>
      <c r="O2208" s="27">
        <v>4753.54</v>
      </c>
      <c r="P2208" s="51">
        <f t="shared" si="34"/>
        <v>307558.9394000016</v>
      </c>
      <c r="Q2208" s="51">
        <f>ABS(Table_7[[#This Row],[列1]]-Table_7[[#This Row],[Listing Price (USD)]])/Table_7[[#This Row],[Listing Price (USD)]]</f>
        <v>5.6185512538814479E-2</v>
      </c>
      <c r="R2208" s="51">
        <f>(Table_7[[#This Row],[列2]]+Q3175)/2</f>
        <v>2.809275626940724E-2</v>
      </c>
      <c r="S2208" s="71"/>
    </row>
    <row r="2209" spans="1:19" hidden="1" x14ac:dyDescent="0.45">
      <c r="A2209" s="1" t="s">
        <v>197</v>
      </c>
      <c r="B2209" s="2" t="s">
        <v>240</v>
      </c>
      <c r="C2209" s="19">
        <v>55</v>
      </c>
      <c r="D2209" s="3" t="s">
        <v>460</v>
      </c>
      <c r="E2209" s="2" t="s">
        <v>15</v>
      </c>
      <c r="F2209" s="55">
        <v>325539</v>
      </c>
      <c r="G2209" s="19">
        <v>2007</v>
      </c>
      <c r="H2209" s="45">
        <v>15.92</v>
      </c>
      <c r="I2209" s="45">
        <v>6.5</v>
      </c>
      <c r="J2209" s="45">
        <v>17000</v>
      </c>
      <c r="K2209" s="45">
        <v>1214</v>
      </c>
      <c r="L2209" s="45">
        <v>723</v>
      </c>
      <c r="M2209" s="27">
        <v>1276.9626856482525</v>
      </c>
      <c r="N2209" s="27">
        <v>21333.9</v>
      </c>
      <c r="O2209" s="27">
        <v>4753.54</v>
      </c>
      <c r="P2209" s="51">
        <f t="shared" si="34"/>
        <v>307558.9394000016</v>
      </c>
      <c r="Q2209" s="51">
        <f>ABS(Table_7[[#This Row],[列1]]-Table_7[[#This Row],[Listing Price (USD)]])/Table_7[[#This Row],[Listing Price (USD)]]</f>
        <v>5.5231663794502027E-2</v>
      </c>
      <c r="R2209" s="51">
        <f>(Table_7[[#This Row],[列2]]+Q3176)/2</f>
        <v>2.7615831897251013E-2</v>
      </c>
      <c r="S2209" s="71"/>
    </row>
    <row r="2210" spans="1:19" hidden="1" x14ac:dyDescent="0.45">
      <c r="A2210" s="1" t="s">
        <v>197</v>
      </c>
      <c r="B2210" s="2" t="s">
        <v>240</v>
      </c>
      <c r="C2210" s="19">
        <v>55</v>
      </c>
      <c r="D2210" s="3" t="s">
        <v>460</v>
      </c>
      <c r="E2210" s="2" t="s">
        <v>15</v>
      </c>
      <c r="F2210" s="55">
        <v>364409</v>
      </c>
      <c r="G2210" s="19">
        <v>2008</v>
      </c>
      <c r="H2210" s="45">
        <v>15.92</v>
      </c>
      <c r="I2210" s="45">
        <v>6.5</v>
      </c>
      <c r="J2210" s="45">
        <v>17000</v>
      </c>
      <c r="K2210" s="45">
        <v>1214</v>
      </c>
      <c r="L2210" s="45">
        <v>723</v>
      </c>
      <c r="M2210" s="27">
        <v>1276.9626856482525</v>
      </c>
      <c r="N2210" s="27">
        <v>21333.9</v>
      </c>
      <c r="O2210" s="27">
        <v>4753.54</v>
      </c>
      <c r="P2210" s="51">
        <f t="shared" si="34"/>
        <v>320506.64239999949</v>
      </c>
      <c r="Q2210" s="51">
        <f>ABS(Table_7[[#This Row],[列1]]-Table_7[[#This Row],[Listing Price (USD)]])/Table_7[[#This Row],[Listing Price (USD)]]</f>
        <v>0.12047550307484313</v>
      </c>
      <c r="R2210" s="51">
        <f>(Table_7[[#This Row],[列2]]+Q3177)/2</f>
        <v>6.0237751537421565E-2</v>
      </c>
      <c r="S2210" s="71"/>
    </row>
    <row r="2211" spans="1:19" hidden="1" x14ac:dyDescent="0.45">
      <c r="A2211" s="1" t="s">
        <v>197</v>
      </c>
      <c r="B2211" s="2" t="s">
        <v>240</v>
      </c>
      <c r="C2211" s="19">
        <v>55</v>
      </c>
      <c r="D2211" s="3" t="s">
        <v>460</v>
      </c>
      <c r="E2211" s="2" t="s">
        <v>15</v>
      </c>
      <c r="F2211" s="55">
        <v>501081</v>
      </c>
      <c r="G2211" s="19">
        <v>2017</v>
      </c>
      <c r="H2211" s="45">
        <v>15.92</v>
      </c>
      <c r="I2211" s="45">
        <v>6.5</v>
      </c>
      <c r="J2211" s="45">
        <v>17000</v>
      </c>
      <c r="K2211" s="45">
        <v>1214</v>
      </c>
      <c r="L2211" s="45">
        <v>723</v>
      </c>
      <c r="M2211" s="27">
        <v>1276.9626856482525</v>
      </c>
      <c r="N2211" s="27">
        <v>21333.9</v>
      </c>
      <c r="O2211" s="27">
        <v>4753.54</v>
      </c>
      <c r="P2211" s="51">
        <f t="shared" si="34"/>
        <v>437035.96939999907</v>
      </c>
      <c r="Q2211" s="51">
        <f>ABS(Table_7[[#This Row],[列1]]-Table_7[[#This Row],[Listing Price (USD)]])/Table_7[[#This Row],[Listing Price (USD)]]</f>
        <v>0.12781372792023829</v>
      </c>
      <c r="R2211" s="51">
        <f>(Table_7[[#This Row],[列2]]+Q3178)/2</f>
        <v>6.3906863960119145E-2</v>
      </c>
      <c r="S2211" s="71"/>
    </row>
    <row r="2212" spans="1:19" hidden="1" x14ac:dyDescent="0.45">
      <c r="A2212" s="1" t="s">
        <v>197</v>
      </c>
      <c r="B2212" s="2" t="s">
        <v>240</v>
      </c>
      <c r="C2212" s="19">
        <v>55</v>
      </c>
      <c r="D2212" s="3" t="s">
        <v>460</v>
      </c>
      <c r="E2212" s="2" t="s">
        <v>15</v>
      </c>
      <c r="F2212" s="55">
        <v>594010</v>
      </c>
      <c r="G2212" s="19">
        <v>2018</v>
      </c>
      <c r="H2212" s="45">
        <v>15.92</v>
      </c>
      <c r="I2212" s="45">
        <v>6.5</v>
      </c>
      <c r="J2212" s="45">
        <v>17000</v>
      </c>
      <c r="K2212" s="45">
        <v>1214</v>
      </c>
      <c r="L2212" s="45">
        <v>723</v>
      </c>
      <c r="M2212" s="27">
        <v>1276.9626856482525</v>
      </c>
      <c r="N2212" s="27">
        <v>21333.9</v>
      </c>
      <c r="O2212" s="27">
        <v>4753.54</v>
      </c>
      <c r="P2212" s="51">
        <f t="shared" si="34"/>
        <v>449983.67240000068</v>
      </c>
      <c r="Q2212" s="51">
        <f>ABS(Table_7[[#This Row],[列1]]-Table_7[[#This Row],[Listing Price (USD)]])/Table_7[[#This Row],[Listing Price (USD)]]</f>
        <v>0.24246448308950913</v>
      </c>
      <c r="R2212" s="51">
        <f>(Table_7[[#This Row],[列2]]+Q3179)/2</f>
        <v>0.12123224154475457</v>
      </c>
      <c r="S2212" s="71"/>
    </row>
    <row r="2213" spans="1:19" hidden="1" x14ac:dyDescent="0.45">
      <c r="A2213" s="1" t="s">
        <v>197</v>
      </c>
      <c r="B2213" s="2" t="s">
        <v>240</v>
      </c>
      <c r="C2213" s="19">
        <v>55</v>
      </c>
      <c r="D2213" s="3" t="s">
        <v>460</v>
      </c>
      <c r="E2213" s="2" t="s">
        <v>15</v>
      </c>
      <c r="F2213" s="55">
        <v>593926</v>
      </c>
      <c r="G2213" s="19">
        <v>2018</v>
      </c>
      <c r="H2213" s="45">
        <v>15.92</v>
      </c>
      <c r="I2213" s="45">
        <v>6.5</v>
      </c>
      <c r="J2213" s="45">
        <v>17000</v>
      </c>
      <c r="K2213" s="45">
        <v>1214</v>
      </c>
      <c r="L2213" s="45">
        <v>723</v>
      </c>
      <c r="M2213" s="27">
        <v>1276.9626856482525</v>
      </c>
      <c r="N2213" s="27">
        <v>21333.9</v>
      </c>
      <c r="O2213" s="27">
        <v>4753.54</v>
      </c>
      <c r="P2213" s="51">
        <f t="shared" si="34"/>
        <v>449983.67240000068</v>
      </c>
      <c r="Q2213" s="51">
        <f>ABS(Table_7[[#This Row],[列1]]-Table_7[[#This Row],[Listing Price (USD)]])/Table_7[[#This Row],[Listing Price (USD)]]</f>
        <v>0.24235734350743918</v>
      </c>
      <c r="R2213" s="51">
        <f>(Table_7[[#This Row],[列2]]+Q3180)/2</f>
        <v>0.12117867175371959</v>
      </c>
      <c r="S2213" s="71"/>
    </row>
    <row r="2214" spans="1:19" hidden="1" x14ac:dyDescent="0.45">
      <c r="A2214" s="1" t="s">
        <v>197</v>
      </c>
      <c r="B2214" s="2" t="s">
        <v>240</v>
      </c>
      <c r="C2214" s="19">
        <v>55</v>
      </c>
      <c r="D2214" s="3" t="s">
        <v>460</v>
      </c>
      <c r="E2214" s="2" t="s">
        <v>76</v>
      </c>
      <c r="F2214" s="55">
        <v>321895</v>
      </c>
      <c r="G2214" s="19">
        <v>2009</v>
      </c>
      <c r="H2214" s="45">
        <v>15.92</v>
      </c>
      <c r="I2214" s="45">
        <v>6.5</v>
      </c>
      <c r="J2214" s="45">
        <v>17000</v>
      </c>
      <c r="K2214" s="45">
        <v>1214</v>
      </c>
      <c r="L2214" s="45">
        <v>723</v>
      </c>
      <c r="M2214" s="27">
        <v>720.28936833319096</v>
      </c>
      <c r="N2214" s="27">
        <v>6140.9</v>
      </c>
      <c r="O2214" s="27">
        <v>2659.28</v>
      </c>
      <c r="P2214" s="51">
        <f t="shared" si="34"/>
        <v>305256.13740000053</v>
      </c>
      <c r="Q2214" s="51">
        <f>ABS(Table_7[[#This Row],[列1]]-Table_7[[#This Row],[Listing Price (USD)]])/Table_7[[#This Row],[Listing Price (USD)]]</f>
        <v>5.1690341881667837E-2</v>
      </c>
      <c r="R2214" s="51">
        <f>(Table_7[[#This Row],[列2]]+Q3181)/2</f>
        <v>2.5845170940833918E-2</v>
      </c>
      <c r="S2214" s="71"/>
    </row>
    <row r="2215" spans="1:19" hidden="1" x14ac:dyDescent="0.45">
      <c r="A2215" s="1" t="s">
        <v>197</v>
      </c>
      <c r="B2215" s="2" t="s">
        <v>240</v>
      </c>
      <c r="C2215" s="19">
        <v>55</v>
      </c>
      <c r="D2215" s="3" t="s">
        <v>460</v>
      </c>
      <c r="E2215" s="2" t="s">
        <v>26</v>
      </c>
      <c r="F2215" s="55">
        <v>278454</v>
      </c>
      <c r="G2215" s="19">
        <v>2008</v>
      </c>
      <c r="H2215" s="45">
        <v>15.92</v>
      </c>
      <c r="I2215" s="45">
        <v>6.5</v>
      </c>
      <c r="J2215" s="45">
        <v>17000</v>
      </c>
      <c r="K2215" s="45">
        <v>1214</v>
      </c>
      <c r="L2215" s="45">
        <v>723</v>
      </c>
      <c r="M2215" s="27">
        <v>2704.60916008815</v>
      </c>
      <c r="N2215" s="27">
        <v>33874.199999999997</v>
      </c>
      <c r="O2215" s="27">
        <v>12220.24236</v>
      </c>
      <c r="P2215" s="51">
        <f t="shared" si="34"/>
        <v>343781.43919999822</v>
      </c>
      <c r="Q2215" s="51">
        <f>ABS(Table_7[[#This Row],[列1]]-Table_7[[#This Row],[Listing Price (USD)]])/Table_7[[#This Row],[Listing Price (USD)]]</f>
        <v>0.23460765225135288</v>
      </c>
      <c r="R2215" s="51">
        <f>(Table_7[[#This Row],[列2]]+Q3182)/2</f>
        <v>0.11730382612567644</v>
      </c>
      <c r="S2215" s="71"/>
    </row>
    <row r="2216" spans="1:19" hidden="1" x14ac:dyDescent="0.45">
      <c r="A2216" s="1" t="s">
        <v>197</v>
      </c>
      <c r="B2216" s="2" t="s">
        <v>240</v>
      </c>
      <c r="C2216" s="19">
        <v>55</v>
      </c>
      <c r="D2216" s="3" t="s">
        <v>460</v>
      </c>
      <c r="E2216" s="2" t="s">
        <v>26</v>
      </c>
      <c r="F2216" s="55">
        <v>599687</v>
      </c>
      <c r="G2216" s="19">
        <v>2017</v>
      </c>
      <c r="H2216" s="45">
        <v>15.92</v>
      </c>
      <c r="I2216" s="45">
        <v>6.5</v>
      </c>
      <c r="J2216" s="45">
        <v>17000</v>
      </c>
      <c r="K2216" s="45">
        <v>1214</v>
      </c>
      <c r="L2216" s="45">
        <v>723</v>
      </c>
      <c r="M2216" s="27">
        <v>2704.60916008815</v>
      </c>
      <c r="N2216" s="27">
        <v>33874.199999999997</v>
      </c>
      <c r="O2216" s="27">
        <v>12220.24236</v>
      </c>
      <c r="P2216" s="51">
        <f t="shared" si="34"/>
        <v>460310.7661999978</v>
      </c>
      <c r="Q2216" s="51">
        <f>ABS(Table_7[[#This Row],[列1]]-Table_7[[#This Row],[Listing Price (USD)]])/Table_7[[#This Row],[Listing Price (USD)]]</f>
        <v>0.23241496614067372</v>
      </c>
      <c r="R2216" s="51">
        <f>(Table_7[[#This Row],[列2]]+Q3183)/2</f>
        <v>0.11620748307033686</v>
      </c>
      <c r="S2216" s="71"/>
    </row>
    <row r="2217" spans="1:19" hidden="1" x14ac:dyDescent="0.45">
      <c r="A2217" s="1" t="s">
        <v>197</v>
      </c>
      <c r="B2217" s="2" t="s">
        <v>240</v>
      </c>
      <c r="C2217" s="19">
        <v>55</v>
      </c>
      <c r="D2217" s="3" t="s">
        <v>460</v>
      </c>
      <c r="E2217" s="2" t="s">
        <v>26</v>
      </c>
      <c r="F2217" s="55">
        <v>512942</v>
      </c>
      <c r="G2217" s="19">
        <v>2017</v>
      </c>
      <c r="H2217" s="45">
        <v>15.92</v>
      </c>
      <c r="I2217" s="45">
        <v>6.5</v>
      </c>
      <c r="J2217" s="45">
        <v>17000</v>
      </c>
      <c r="K2217" s="45">
        <v>1214</v>
      </c>
      <c r="L2217" s="45">
        <v>723</v>
      </c>
      <c r="M2217" s="27">
        <v>2704.60916008815</v>
      </c>
      <c r="N2217" s="27">
        <v>33874.199999999997</v>
      </c>
      <c r="O2217" s="27">
        <v>12220.24236</v>
      </c>
      <c r="P2217" s="51">
        <f t="shared" si="34"/>
        <v>460310.7661999978</v>
      </c>
      <c r="Q2217" s="51">
        <f>ABS(Table_7[[#This Row],[列1]]-Table_7[[#This Row],[Listing Price (USD)]])/Table_7[[#This Row],[Listing Price (USD)]]</f>
        <v>0.10260659840684171</v>
      </c>
      <c r="R2217" s="51">
        <f>(Table_7[[#This Row],[列2]]+Q3184)/2</f>
        <v>5.1303299203420853E-2</v>
      </c>
      <c r="S2217" s="71"/>
    </row>
    <row r="2218" spans="1:19" hidden="1" x14ac:dyDescent="0.45">
      <c r="A2218" s="1" t="s">
        <v>197</v>
      </c>
      <c r="B2218" s="2" t="s">
        <v>240</v>
      </c>
      <c r="C2218" s="19">
        <v>55</v>
      </c>
      <c r="D2218" s="3" t="s">
        <v>459</v>
      </c>
      <c r="E2218" s="2" t="s">
        <v>479</v>
      </c>
      <c r="F2218" s="55">
        <v>579000</v>
      </c>
      <c r="G2218" s="19">
        <v>2017</v>
      </c>
      <c r="H2218" s="45">
        <v>15.92</v>
      </c>
      <c r="I2218" s="45">
        <v>6.5</v>
      </c>
      <c r="J2218" s="45">
        <v>17000</v>
      </c>
      <c r="K2218" s="45">
        <v>1214</v>
      </c>
      <c r="L2218" s="45">
        <v>723</v>
      </c>
      <c r="M2218" s="27">
        <v>41.0931</v>
      </c>
      <c r="N2218" s="27">
        <v>43658</v>
      </c>
      <c r="O2218" s="27">
        <v>15144.94</v>
      </c>
      <c r="P2218" s="51">
        <f t="shared" si="34"/>
        <v>478469.49899999722</v>
      </c>
      <c r="Q2218" s="51">
        <f>ABS(Table_7[[#This Row],[列1]]-Table_7[[#This Row],[Listing Price (USD)]])/Table_7[[#This Row],[Listing Price (USD)]]</f>
        <v>0.17362780829016025</v>
      </c>
      <c r="R2218" s="51">
        <f>(Table_7[[#This Row],[列2]]+Q3185)/2</f>
        <v>8.6813904145080126E-2</v>
      </c>
      <c r="S2218" s="71"/>
    </row>
    <row r="2219" spans="1:19" hidden="1" x14ac:dyDescent="0.45">
      <c r="A2219" s="1" t="s">
        <v>197</v>
      </c>
      <c r="B2219" s="2" t="s">
        <v>240</v>
      </c>
      <c r="C2219" s="19">
        <v>55</v>
      </c>
      <c r="D2219" s="3" t="s">
        <v>459</v>
      </c>
      <c r="E2219" s="2" t="s">
        <v>479</v>
      </c>
      <c r="F2219" s="55">
        <v>575000</v>
      </c>
      <c r="G2219" s="19">
        <v>2018</v>
      </c>
      <c r="H2219" s="45">
        <v>15.92</v>
      </c>
      <c r="I2219" s="45">
        <v>6.5</v>
      </c>
      <c r="J2219" s="45">
        <v>17000</v>
      </c>
      <c r="K2219" s="45">
        <v>1214</v>
      </c>
      <c r="L2219" s="45">
        <v>723</v>
      </c>
      <c r="M2219" s="27">
        <v>41.0931</v>
      </c>
      <c r="N2219" s="27">
        <v>43658</v>
      </c>
      <c r="O2219" s="27">
        <v>15144.94</v>
      </c>
      <c r="P2219" s="51">
        <f t="shared" si="34"/>
        <v>491417.20199999883</v>
      </c>
      <c r="Q2219" s="51">
        <f>ABS(Table_7[[#This Row],[列1]]-Table_7[[#This Row],[Listing Price (USD)]])/Table_7[[#This Row],[Listing Price (USD)]]</f>
        <v>0.14536138782608901</v>
      </c>
      <c r="R2219" s="51">
        <f>(Table_7[[#This Row],[列2]]+Q3186)/2</f>
        <v>7.2680693913044506E-2</v>
      </c>
      <c r="S2219" s="71"/>
    </row>
    <row r="2220" spans="1:19" hidden="1" x14ac:dyDescent="0.45">
      <c r="A2220" s="1" t="s">
        <v>197</v>
      </c>
      <c r="B2220" s="2" t="s">
        <v>240</v>
      </c>
      <c r="C2220" s="19">
        <v>55</v>
      </c>
      <c r="D2220" s="3" t="s">
        <v>459</v>
      </c>
      <c r="E2220" s="2" t="s">
        <v>485</v>
      </c>
      <c r="F2220" s="56">
        <v>600000</v>
      </c>
      <c r="G2220" s="27">
        <v>2016</v>
      </c>
      <c r="H2220" s="45">
        <v>15.92</v>
      </c>
      <c r="I2220" s="45">
        <v>6.5</v>
      </c>
      <c r="J2220" s="45">
        <v>17000</v>
      </c>
      <c r="K2220" s="45">
        <v>1214</v>
      </c>
      <c r="L2220" s="45">
        <v>723</v>
      </c>
      <c r="M2220" s="27">
        <v>60.770600000000002</v>
      </c>
      <c r="N2220" s="27">
        <v>41548</v>
      </c>
      <c r="O2220" s="27">
        <v>2875.28</v>
      </c>
      <c r="P2220" s="51">
        <f t="shared" si="34"/>
        <v>461605.63599999918</v>
      </c>
      <c r="Q2220" s="51">
        <f>ABS(Table_7[[#This Row],[列1]]-Table_7[[#This Row],[Listing Price (USD)]])/Table_7[[#This Row],[Listing Price (USD)]]</f>
        <v>0.23065727333333469</v>
      </c>
      <c r="R2220" s="51">
        <f>(Table_7[[#This Row],[列2]]+Q3187)/2</f>
        <v>0.11532863666666734</v>
      </c>
      <c r="S2220" s="71"/>
    </row>
    <row r="2221" spans="1:19" hidden="1" x14ac:dyDescent="0.45">
      <c r="A2221" s="1" t="s">
        <v>197</v>
      </c>
      <c r="B2221" s="2" t="s">
        <v>240</v>
      </c>
      <c r="C2221" s="19">
        <v>55</v>
      </c>
      <c r="D2221" s="3" t="s">
        <v>459</v>
      </c>
      <c r="E2221" s="2" t="s">
        <v>490</v>
      </c>
      <c r="F2221" s="55">
        <v>339500</v>
      </c>
      <c r="G2221" s="19">
        <v>2007</v>
      </c>
      <c r="H2221" s="45">
        <v>15.92</v>
      </c>
      <c r="I2221" s="45">
        <v>6.5</v>
      </c>
      <c r="J2221" s="45">
        <v>17000</v>
      </c>
      <c r="K2221" s="45">
        <v>1214</v>
      </c>
      <c r="L2221" s="45">
        <v>723</v>
      </c>
      <c r="M2221" s="27">
        <v>612.96910000000003</v>
      </c>
      <c r="N2221" s="27">
        <v>46198</v>
      </c>
      <c r="O2221" s="27">
        <v>19947.16</v>
      </c>
      <c r="P2221" s="51">
        <f t="shared" si="34"/>
        <v>353706.70900000184</v>
      </c>
      <c r="Q2221" s="51">
        <f>ABS(Table_7[[#This Row],[列1]]-Table_7[[#This Row],[Listing Price (USD)]])/Table_7[[#This Row],[Listing Price (USD)]]</f>
        <v>4.184597643594061E-2</v>
      </c>
      <c r="R2221" s="51">
        <f>(Table_7[[#This Row],[列2]]+Q3188)/2</f>
        <v>2.0922988217970305E-2</v>
      </c>
      <c r="S2221" s="71"/>
    </row>
    <row r="2222" spans="1:19" hidden="1" x14ac:dyDescent="0.45">
      <c r="A2222" s="1" t="s">
        <v>197</v>
      </c>
      <c r="B2222" s="2" t="s">
        <v>240</v>
      </c>
      <c r="C2222" s="19">
        <v>55</v>
      </c>
      <c r="D2222" s="3" t="s">
        <v>459</v>
      </c>
      <c r="E2222" s="2" t="s">
        <v>490</v>
      </c>
      <c r="F2222" s="55">
        <v>599999</v>
      </c>
      <c r="G2222" s="19">
        <v>2016</v>
      </c>
      <c r="H2222" s="45">
        <v>15.92</v>
      </c>
      <c r="I2222" s="45">
        <v>6.5</v>
      </c>
      <c r="J2222" s="45">
        <v>17000</v>
      </c>
      <c r="K2222" s="45">
        <v>1214</v>
      </c>
      <c r="L2222" s="45">
        <v>723</v>
      </c>
      <c r="M2222" s="27">
        <v>612.96910000000003</v>
      </c>
      <c r="N2222" s="27">
        <v>46198</v>
      </c>
      <c r="O2222" s="27">
        <v>19947.16</v>
      </c>
      <c r="P2222" s="51">
        <f t="shared" si="34"/>
        <v>470236.03600000142</v>
      </c>
      <c r="Q2222" s="51">
        <f>ABS(Table_7[[#This Row],[列1]]-Table_7[[#This Row],[Listing Price (USD)]])/Table_7[[#This Row],[Listing Price (USD)]]</f>
        <v>0.21627196711994284</v>
      </c>
      <c r="R2222" s="51">
        <f>(Table_7[[#This Row],[列2]]+Q3189)/2</f>
        <v>0.10813598355997142</v>
      </c>
      <c r="S2222" s="71"/>
    </row>
    <row r="2223" spans="1:19" hidden="1" x14ac:dyDescent="0.45">
      <c r="A2223" s="1" t="s">
        <v>252</v>
      </c>
      <c r="B2223" s="2" t="s">
        <v>253</v>
      </c>
      <c r="C2223" s="19">
        <v>46</v>
      </c>
      <c r="D2223" s="3" t="s">
        <v>460</v>
      </c>
      <c r="E2223" s="2" t="s">
        <v>3</v>
      </c>
      <c r="F2223" s="55">
        <v>546613</v>
      </c>
      <c r="G2223" s="19">
        <v>2007</v>
      </c>
      <c r="H2223" s="44">
        <v>14.42</v>
      </c>
      <c r="I2223" s="44">
        <v>8.1999999999999993</v>
      </c>
      <c r="J2223" s="44">
        <v>14197</v>
      </c>
      <c r="K2223" s="44">
        <v>978</v>
      </c>
      <c r="L2223" s="44">
        <v>375</v>
      </c>
      <c r="M2223" s="27">
        <v>2639.0087016482562</v>
      </c>
      <c r="N2223" s="27">
        <v>30468.7</v>
      </c>
      <c r="O2223" s="27">
        <v>62827.83</v>
      </c>
      <c r="P2223" s="51">
        <f t="shared" si="34"/>
        <v>260775.71120000182</v>
      </c>
      <c r="Q2223" s="51">
        <f>ABS(Table_7[[#This Row],[列1]]-Table_7[[#This Row],[Listing Price (USD)]])/Table_7[[#This Row],[Listing Price (USD)]]</f>
        <v>0.5229244251417331</v>
      </c>
      <c r="R2223" s="51">
        <f>(Table_7[[#This Row],[列2]]+Q3190)/2</f>
        <v>0.26146221257086655</v>
      </c>
      <c r="S2223" s="71"/>
    </row>
    <row r="2224" spans="1:19" hidden="1" x14ac:dyDescent="0.45">
      <c r="A2224" s="1" t="s">
        <v>252</v>
      </c>
      <c r="B2224" s="2" t="s">
        <v>255</v>
      </c>
      <c r="C2224" s="19">
        <v>50</v>
      </c>
      <c r="D2224" s="3" t="s">
        <v>460</v>
      </c>
      <c r="E2224" s="2" t="s">
        <v>3</v>
      </c>
      <c r="F2224" s="55">
        <v>1311872</v>
      </c>
      <c r="G2224" s="19">
        <v>2017</v>
      </c>
      <c r="H2224" s="44">
        <v>13.6</v>
      </c>
      <c r="I2224" s="44">
        <v>7.74</v>
      </c>
      <c r="J2224" s="44">
        <v>16329</v>
      </c>
      <c r="K2224" s="44">
        <v>1032</v>
      </c>
      <c r="L2224" s="44">
        <v>216</v>
      </c>
      <c r="M2224" s="27">
        <v>2639.0087016482562</v>
      </c>
      <c r="N2224" s="27">
        <v>30468.7</v>
      </c>
      <c r="O2224" s="27">
        <v>62827.83</v>
      </c>
      <c r="P2224" s="51">
        <f t="shared" si="34"/>
        <v>438732.28919999971</v>
      </c>
      <c r="Q2224" s="51">
        <f>ABS(Table_7[[#This Row],[列1]]-Table_7[[#This Row],[Listing Price (USD)]])/Table_7[[#This Row],[Listing Price (USD)]]</f>
        <v>0.6655677617938337</v>
      </c>
      <c r="R2224" s="51">
        <f>(Table_7[[#This Row],[列2]]+Q3191)/2</f>
        <v>0.33278388089691685</v>
      </c>
      <c r="S2224" s="71"/>
    </row>
    <row r="2225" spans="1:19" hidden="1" x14ac:dyDescent="0.45">
      <c r="A2225" s="1" t="s">
        <v>252</v>
      </c>
      <c r="B2225" s="2" t="s">
        <v>256</v>
      </c>
      <c r="C2225" s="19">
        <v>54</v>
      </c>
      <c r="D2225" s="3" t="s">
        <v>460</v>
      </c>
      <c r="E2225" s="2" t="s">
        <v>3</v>
      </c>
      <c r="F2225" s="55">
        <v>1579105</v>
      </c>
      <c r="G2225" s="19">
        <v>2016</v>
      </c>
      <c r="H2225" s="44">
        <v>15.7</v>
      </c>
      <c r="I2225" s="44">
        <v>8</v>
      </c>
      <c r="J2225" s="44">
        <v>26000</v>
      </c>
      <c r="K2225" s="44">
        <v>1538</v>
      </c>
      <c r="L2225" s="44">
        <v>495</v>
      </c>
      <c r="M2225" s="27">
        <v>2639.0087016482562</v>
      </c>
      <c r="N2225" s="27">
        <v>30468.7</v>
      </c>
      <c r="O2225" s="27">
        <v>62827.83</v>
      </c>
      <c r="P2225" s="51">
        <f t="shared" si="34"/>
        <v>645693.4552000009</v>
      </c>
      <c r="Q2225" s="51">
        <f>ABS(Table_7[[#This Row],[列1]]-Table_7[[#This Row],[Listing Price (USD)]])/Table_7[[#This Row],[Listing Price (USD)]]</f>
        <v>0.591101633393599</v>
      </c>
      <c r="R2225" s="51">
        <f>(Table_7[[#This Row],[列2]]+Q3192)/2</f>
        <v>0.2955508166967995</v>
      </c>
      <c r="S2225" s="71"/>
    </row>
    <row r="2226" spans="1:19" hidden="1" x14ac:dyDescent="0.45">
      <c r="A2226" s="1" t="s">
        <v>252</v>
      </c>
      <c r="B2226" s="2" t="s">
        <v>254</v>
      </c>
      <c r="C2226" s="19">
        <v>50</v>
      </c>
      <c r="D2226" s="3" t="s">
        <v>460</v>
      </c>
      <c r="E2226" s="2" t="s">
        <v>35</v>
      </c>
      <c r="F2226" s="55">
        <v>1214531</v>
      </c>
      <c r="G2226" s="19">
        <v>2016</v>
      </c>
      <c r="H2226" s="44">
        <v>13.6</v>
      </c>
      <c r="I2226" s="44">
        <v>7.74</v>
      </c>
      <c r="J2226" s="44">
        <v>16329</v>
      </c>
      <c r="K2226" s="44">
        <v>1032</v>
      </c>
      <c r="L2226" s="44">
        <v>216</v>
      </c>
      <c r="M2226" s="27">
        <v>1896.75530151814</v>
      </c>
      <c r="N2226" s="27">
        <v>24592.6</v>
      </c>
      <c r="O2226" s="27">
        <v>42421.33</v>
      </c>
      <c r="P2226" s="51">
        <f t="shared" si="34"/>
        <v>414878.54460000171</v>
      </c>
      <c r="Q2226" s="51">
        <f>ABS(Table_7[[#This Row],[列1]]-Table_7[[#This Row],[Listing Price (USD)]])/Table_7[[#This Row],[Listing Price (USD)]]</f>
        <v>0.65840431853941828</v>
      </c>
      <c r="R2226" s="51">
        <f>(Table_7[[#This Row],[列2]]+Q3193)/2</f>
        <v>0.32920215926970914</v>
      </c>
      <c r="S2226" s="71"/>
    </row>
    <row r="2227" spans="1:19" hidden="1" x14ac:dyDescent="0.45">
      <c r="A2227" s="1" t="s">
        <v>282</v>
      </c>
      <c r="B2227" s="2" t="s">
        <v>283</v>
      </c>
      <c r="C2227" s="19">
        <v>50</v>
      </c>
      <c r="D2227" s="3" t="s">
        <v>460</v>
      </c>
      <c r="E2227" s="2" t="s">
        <v>35</v>
      </c>
      <c r="F2227" s="55">
        <v>479805</v>
      </c>
      <c r="G2227" s="19">
        <v>2011</v>
      </c>
      <c r="H2227" s="44">
        <v>14.1</v>
      </c>
      <c r="I2227" s="44">
        <v>8.1999999999999993</v>
      </c>
      <c r="J2227" s="44">
        <v>13300</v>
      </c>
      <c r="K2227" s="44">
        <v>1390</v>
      </c>
      <c r="L2227" s="44">
        <v>400</v>
      </c>
      <c r="M2227" s="27">
        <v>1896.75530151814</v>
      </c>
      <c r="N2227" s="27">
        <v>24592.6</v>
      </c>
      <c r="O2227" s="27">
        <v>42421.33</v>
      </c>
      <c r="P2227" s="51">
        <f t="shared" si="34"/>
        <v>281263.59859999939</v>
      </c>
      <c r="Q2227" s="51">
        <f>ABS(Table_7[[#This Row],[列1]]-Table_7[[#This Row],[Listing Price (USD)]])/Table_7[[#This Row],[Listing Price (USD)]]</f>
        <v>0.41379602421817324</v>
      </c>
      <c r="R2227" s="51">
        <f>(Table_7[[#This Row],[列2]]+Q3194)/2</f>
        <v>0.20689801210908662</v>
      </c>
      <c r="S2227" s="71"/>
    </row>
    <row r="2228" spans="1:19" hidden="1" x14ac:dyDescent="0.45">
      <c r="A2228" s="1" t="s">
        <v>282</v>
      </c>
      <c r="B2228" s="2" t="s">
        <v>283</v>
      </c>
      <c r="C2228" s="19">
        <v>50</v>
      </c>
      <c r="D2228" s="3" t="s">
        <v>460</v>
      </c>
      <c r="E2228" s="2" t="s">
        <v>35</v>
      </c>
      <c r="F2228" s="55">
        <v>467658</v>
      </c>
      <c r="G2228" s="19">
        <v>2011</v>
      </c>
      <c r="H2228" s="44">
        <v>14.1</v>
      </c>
      <c r="I2228" s="44">
        <v>8.1999999999999993</v>
      </c>
      <c r="J2228" s="44">
        <v>13300</v>
      </c>
      <c r="K2228" s="44">
        <v>1390</v>
      </c>
      <c r="L2228" s="44">
        <v>400</v>
      </c>
      <c r="M2228" s="27">
        <v>1896.75530151814</v>
      </c>
      <c r="N2228" s="27">
        <v>24592.6</v>
      </c>
      <c r="O2228" s="27">
        <v>42421.33</v>
      </c>
      <c r="P2228" s="51">
        <f t="shared" si="34"/>
        <v>281263.59859999939</v>
      </c>
      <c r="Q2228" s="51">
        <f>ABS(Table_7[[#This Row],[列1]]-Table_7[[#This Row],[Listing Price (USD)]])/Table_7[[#This Row],[Listing Price (USD)]]</f>
        <v>0.39856989808792026</v>
      </c>
      <c r="R2228" s="51">
        <f>(Table_7[[#This Row],[列2]]+Q3195)/2</f>
        <v>0.19928494904396013</v>
      </c>
      <c r="S2228" s="71"/>
    </row>
    <row r="2229" spans="1:19" hidden="1" x14ac:dyDescent="0.45">
      <c r="A2229" s="1" t="s">
        <v>282</v>
      </c>
      <c r="B2229" s="2" t="s">
        <v>284</v>
      </c>
      <c r="C2229" s="19">
        <v>50</v>
      </c>
      <c r="D2229" s="3" t="s">
        <v>460</v>
      </c>
      <c r="E2229" s="2" t="s">
        <v>35</v>
      </c>
      <c r="F2229" s="55">
        <v>753112</v>
      </c>
      <c r="G2229" s="19">
        <v>2016</v>
      </c>
      <c r="H2229" s="44">
        <v>15.42</v>
      </c>
      <c r="I2229" s="44">
        <v>9.18</v>
      </c>
      <c r="J2229" s="44">
        <v>10200</v>
      </c>
      <c r="K2229" s="44">
        <v>1533</v>
      </c>
      <c r="L2229" s="44">
        <v>400</v>
      </c>
      <c r="M2229" s="27">
        <v>1896.75530151814</v>
      </c>
      <c r="N2229" s="27">
        <v>24592.6</v>
      </c>
      <c r="O2229" s="27">
        <v>42421.33</v>
      </c>
      <c r="P2229" s="51">
        <f t="shared" si="34"/>
        <v>275511.21360000147</v>
      </c>
      <c r="Q2229" s="51">
        <f>ABS(Table_7[[#This Row],[列1]]-Table_7[[#This Row],[Listing Price (USD)]])/Table_7[[#This Row],[Listing Price (USD)]]</f>
        <v>0.63416966719425338</v>
      </c>
      <c r="R2229" s="51">
        <f>(Table_7[[#This Row],[列2]]+Q3196)/2</f>
        <v>0.31708483359712669</v>
      </c>
      <c r="S2229" s="71"/>
    </row>
    <row r="2230" spans="1:19" hidden="1" x14ac:dyDescent="0.45">
      <c r="A2230" s="1" t="s">
        <v>282</v>
      </c>
      <c r="B2230" s="2" t="s">
        <v>285</v>
      </c>
      <c r="C2230" s="19">
        <v>52</v>
      </c>
      <c r="D2230" s="3" t="s">
        <v>460</v>
      </c>
      <c r="E2230" s="2" t="s">
        <v>35</v>
      </c>
      <c r="F2230" s="55">
        <v>425161</v>
      </c>
      <c r="G2230" s="19">
        <v>2007</v>
      </c>
      <c r="H2230" s="44">
        <v>13.71</v>
      </c>
      <c r="I2230" s="44">
        <v>10.5</v>
      </c>
      <c r="J2230" s="44">
        <v>10600</v>
      </c>
      <c r="K2230" s="44">
        <v>1542</v>
      </c>
      <c r="L2230" s="44">
        <v>477</v>
      </c>
      <c r="M2230" s="27">
        <v>1896.75530151814</v>
      </c>
      <c r="N2230" s="27">
        <v>24592.6</v>
      </c>
      <c r="O2230" s="27">
        <v>42421.33</v>
      </c>
      <c r="P2230" s="51">
        <f t="shared" si="34"/>
        <v>168077.48659999965</v>
      </c>
      <c r="Q2230" s="51">
        <f>ABS(Table_7[[#This Row],[列1]]-Table_7[[#This Row],[Listing Price (USD)]])/Table_7[[#This Row],[Listing Price (USD)]]</f>
        <v>0.60467331998936957</v>
      </c>
      <c r="R2230" s="51">
        <f>(Table_7[[#This Row],[列2]]+Q3197)/2</f>
        <v>0.30233665999468479</v>
      </c>
      <c r="S2230" s="71"/>
    </row>
    <row r="2231" spans="1:19" hidden="1" x14ac:dyDescent="0.45">
      <c r="A2231" s="1" t="s">
        <v>282</v>
      </c>
      <c r="B2231" s="2" t="s">
        <v>285</v>
      </c>
      <c r="C2231" s="19">
        <v>52</v>
      </c>
      <c r="D2231" s="3" t="s">
        <v>460</v>
      </c>
      <c r="E2231" s="2" t="s">
        <v>35</v>
      </c>
      <c r="F2231" s="55">
        <v>425144</v>
      </c>
      <c r="G2231" s="19">
        <v>2007</v>
      </c>
      <c r="H2231" s="44">
        <v>13.71</v>
      </c>
      <c r="I2231" s="44">
        <v>10.5</v>
      </c>
      <c r="J2231" s="44">
        <v>10600</v>
      </c>
      <c r="K2231" s="44">
        <v>1542</v>
      </c>
      <c r="L2231" s="44">
        <v>477</v>
      </c>
      <c r="M2231" s="27">
        <v>1896.75530151814</v>
      </c>
      <c r="N2231" s="27">
        <v>24592.6</v>
      </c>
      <c r="O2231" s="27">
        <v>42421.33</v>
      </c>
      <c r="P2231" s="51">
        <f t="shared" si="34"/>
        <v>168077.48659999965</v>
      </c>
      <c r="Q2231" s="51">
        <f>ABS(Table_7[[#This Row],[列1]]-Table_7[[#This Row],[Listing Price (USD)]])/Table_7[[#This Row],[Listing Price (USD)]]</f>
        <v>0.60465751227819364</v>
      </c>
      <c r="R2231" s="51">
        <f>(Table_7[[#This Row],[列2]]+Q3198)/2</f>
        <v>0.30232875613909682</v>
      </c>
      <c r="S2231" s="71"/>
    </row>
    <row r="2232" spans="1:19" hidden="1" x14ac:dyDescent="0.45">
      <c r="A2232" s="1" t="s">
        <v>126</v>
      </c>
      <c r="B2232" s="2" t="s">
        <v>129</v>
      </c>
      <c r="C2232" s="19">
        <v>44</v>
      </c>
      <c r="D2232" s="3" t="s">
        <v>460</v>
      </c>
      <c r="E2232" s="2" t="s">
        <v>15</v>
      </c>
      <c r="F2232" s="55">
        <v>108108</v>
      </c>
      <c r="G2232" s="19">
        <v>2015</v>
      </c>
      <c r="H2232" s="44">
        <v>13.65</v>
      </c>
      <c r="I2232" s="44">
        <v>7.32</v>
      </c>
      <c r="J2232" s="44">
        <v>9800</v>
      </c>
      <c r="K2232" s="44">
        <v>1129</v>
      </c>
      <c r="L2232" s="44">
        <v>121</v>
      </c>
      <c r="M2232" s="27">
        <v>1276.9626856482525</v>
      </c>
      <c r="N2232" s="27">
        <v>21333.9</v>
      </c>
      <c r="O2232" s="27">
        <v>4753.54</v>
      </c>
      <c r="P2232" s="51">
        <f t="shared" si="34"/>
        <v>247419.76339999883</v>
      </c>
      <c r="Q2232" s="51">
        <f>ABS(Table_7[[#This Row],[列1]]-Table_7[[#This Row],[Listing Price (USD)]])/Table_7[[#This Row],[Listing Price (USD)]]</f>
        <v>1.2886351000850893</v>
      </c>
      <c r="R2232" s="51">
        <f>(Table_7[[#This Row],[列2]]+Q3199)/2</f>
        <v>0.64431755004254465</v>
      </c>
      <c r="S2232" s="71"/>
    </row>
    <row r="2233" spans="1:19" hidden="1" x14ac:dyDescent="0.45">
      <c r="A2233" s="1" t="s">
        <v>21</v>
      </c>
      <c r="B2233" s="2" t="s">
        <v>49</v>
      </c>
      <c r="C2233" s="19">
        <v>46</v>
      </c>
      <c r="D2233" s="3" t="s">
        <v>460</v>
      </c>
      <c r="E2233" s="2" t="s">
        <v>25</v>
      </c>
      <c r="F2233" s="55">
        <v>334126</v>
      </c>
      <c r="G2233" s="19">
        <v>2016</v>
      </c>
      <c r="H2233" s="45">
        <v>4.2</v>
      </c>
      <c r="I2233" s="45">
        <v>2.1</v>
      </c>
      <c r="J2233" s="45">
        <v>12300</v>
      </c>
      <c r="K2233" s="46">
        <v>988.12601999999993</v>
      </c>
      <c r="L2233" s="45">
        <v>208</v>
      </c>
      <c r="M2233" s="27">
        <v>188.92599593680674</v>
      </c>
      <c r="N2233" s="27">
        <v>16779.7</v>
      </c>
      <c r="O2233" s="27">
        <v>1073.48</v>
      </c>
      <c r="P2233" s="51">
        <f t="shared" si="34"/>
        <v>308762.37119999825</v>
      </c>
      <c r="Q2233" s="51">
        <f>ABS(Table_7[[#This Row],[列1]]-Table_7[[#This Row],[Listing Price (USD)]])/Table_7[[#This Row],[Listing Price (USD)]]</f>
        <v>7.5910371536491481E-2</v>
      </c>
      <c r="R2233" s="51">
        <f>(Table_7[[#This Row],[列2]]+Q3200)/2</f>
        <v>3.795518576824574E-2</v>
      </c>
      <c r="S2233" s="71"/>
    </row>
    <row r="2234" spans="1:19" hidden="1" x14ac:dyDescent="0.45">
      <c r="A2234" s="1" t="s">
        <v>21</v>
      </c>
      <c r="B2234" s="2" t="s">
        <v>49</v>
      </c>
      <c r="C2234" s="19">
        <v>46</v>
      </c>
      <c r="D2234" s="3" t="s">
        <v>460</v>
      </c>
      <c r="E2234" s="2" t="s">
        <v>15</v>
      </c>
      <c r="F2234" s="55">
        <v>218093</v>
      </c>
      <c r="G2234" s="19">
        <v>2013</v>
      </c>
      <c r="H2234" s="45">
        <v>4.2</v>
      </c>
      <c r="I2234" s="45">
        <v>2.1</v>
      </c>
      <c r="J2234" s="45">
        <v>12300</v>
      </c>
      <c r="K2234" s="46">
        <v>988.12601999999993</v>
      </c>
      <c r="L2234" s="45">
        <v>208</v>
      </c>
      <c r="M2234" s="27">
        <v>1276.9626856482525</v>
      </c>
      <c r="N2234" s="27">
        <v>21333.9</v>
      </c>
      <c r="O2234" s="27">
        <v>4753.54</v>
      </c>
      <c r="P2234" s="51">
        <f t="shared" si="34"/>
        <v>278371.85739999934</v>
      </c>
      <c r="Q2234" s="51">
        <f>ABS(Table_7[[#This Row],[列1]]-Table_7[[#This Row],[Listing Price (USD)]])/Table_7[[#This Row],[Listing Price (USD)]]</f>
        <v>0.27639061042765856</v>
      </c>
      <c r="R2234" s="51">
        <f>(Table_7[[#This Row],[列2]]+Q3201)/2</f>
        <v>0.13819530521382928</v>
      </c>
      <c r="S2234" s="71"/>
    </row>
    <row r="2235" spans="1:19" hidden="1" x14ac:dyDescent="0.45">
      <c r="A2235" s="1" t="s">
        <v>21</v>
      </c>
      <c r="B2235" s="2" t="s">
        <v>49</v>
      </c>
      <c r="C2235" s="19">
        <v>46</v>
      </c>
      <c r="D2235" s="3" t="s">
        <v>460</v>
      </c>
      <c r="E2235" s="2" t="s">
        <v>15</v>
      </c>
      <c r="F2235" s="55">
        <v>217486</v>
      </c>
      <c r="G2235" s="19">
        <v>2013</v>
      </c>
      <c r="H2235" s="45">
        <v>4.2</v>
      </c>
      <c r="I2235" s="45">
        <v>2.1</v>
      </c>
      <c r="J2235" s="45">
        <v>12300</v>
      </c>
      <c r="K2235" s="46">
        <v>988.12601999999993</v>
      </c>
      <c r="L2235" s="45">
        <v>208</v>
      </c>
      <c r="M2235" s="27">
        <v>1276.9626856482525</v>
      </c>
      <c r="N2235" s="27">
        <v>21333.9</v>
      </c>
      <c r="O2235" s="27">
        <v>4753.54</v>
      </c>
      <c r="P2235" s="51">
        <f t="shared" si="34"/>
        <v>278371.85739999934</v>
      </c>
      <c r="Q2235" s="51">
        <f>ABS(Table_7[[#This Row],[列1]]-Table_7[[#This Row],[Listing Price (USD)]])/Table_7[[#This Row],[Listing Price (USD)]]</f>
        <v>0.27995299651471517</v>
      </c>
      <c r="R2235" s="51">
        <f>(Table_7[[#This Row],[列2]]+Q3202)/2</f>
        <v>0.13997649825735758</v>
      </c>
      <c r="S2235" s="71"/>
    </row>
    <row r="2236" spans="1:19" hidden="1" x14ac:dyDescent="0.45">
      <c r="A2236" s="1" t="s">
        <v>21</v>
      </c>
      <c r="B2236" s="2" t="s">
        <v>49</v>
      </c>
      <c r="C2236" s="19">
        <v>46</v>
      </c>
      <c r="D2236" s="3" t="s">
        <v>460</v>
      </c>
      <c r="E2236" s="2" t="s">
        <v>15</v>
      </c>
      <c r="F2236" s="55">
        <v>291601</v>
      </c>
      <c r="G2236" s="19">
        <v>2015</v>
      </c>
      <c r="H2236" s="45">
        <v>4.2</v>
      </c>
      <c r="I2236" s="45">
        <v>2.1</v>
      </c>
      <c r="J2236" s="45">
        <v>12300</v>
      </c>
      <c r="K2236" s="46">
        <v>988.12601999999993</v>
      </c>
      <c r="L2236" s="45">
        <v>208</v>
      </c>
      <c r="M2236" s="27">
        <v>1276.9626856482525</v>
      </c>
      <c r="N2236" s="27">
        <v>21333.9</v>
      </c>
      <c r="O2236" s="27">
        <v>4753.54</v>
      </c>
      <c r="P2236" s="51">
        <f t="shared" si="34"/>
        <v>304267.26339999883</v>
      </c>
      <c r="Q2236" s="51">
        <f>ABS(Table_7[[#This Row],[列1]]-Table_7[[#This Row],[Listing Price (USD)]])/Table_7[[#This Row],[Listing Price (USD)]]</f>
        <v>4.3436968323149895E-2</v>
      </c>
      <c r="R2236" s="51">
        <f>(Table_7[[#This Row],[列2]]+Q3203)/2</f>
        <v>2.1718484161574948E-2</v>
      </c>
      <c r="S2236" s="71"/>
    </row>
    <row r="2237" spans="1:19" hidden="1" x14ac:dyDescent="0.45">
      <c r="A2237" s="1" t="s">
        <v>21</v>
      </c>
      <c r="B2237" s="2" t="s">
        <v>49</v>
      </c>
      <c r="C2237" s="19">
        <v>46</v>
      </c>
      <c r="D2237" s="3" t="s">
        <v>460</v>
      </c>
      <c r="E2237" s="2" t="s">
        <v>15</v>
      </c>
      <c r="F2237" s="55">
        <v>291527</v>
      </c>
      <c r="G2237" s="19">
        <v>2015</v>
      </c>
      <c r="H2237" s="45">
        <v>4.2</v>
      </c>
      <c r="I2237" s="45">
        <v>2.1</v>
      </c>
      <c r="J2237" s="45">
        <v>12300</v>
      </c>
      <c r="K2237" s="46">
        <v>988.12601999999993</v>
      </c>
      <c r="L2237" s="45">
        <v>208</v>
      </c>
      <c r="M2237" s="27">
        <v>1276.9626856482525</v>
      </c>
      <c r="N2237" s="27">
        <v>21333.9</v>
      </c>
      <c r="O2237" s="27">
        <v>4753.54</v>
      </c>
      <c r="P2237" s="51">
        <f t="shared" si="34"/>
        <v>304267.26339999883</v>
      </c>
      <c r="Q2237" s="51">
        <f>ABS(Table_7[[#This Row],[列1]]-Table_7[[#This Row],[Listing Price (USD)]])/Table_7[[#This Row],[Listing Price (USD)]]</f>
        <v>4.3701830019170891E-2</v>
      </c>
      <c r="R2237" s="51">
        <f>(Table_7[[#This Row],[列2]]+Q3204)/2</f>
        <v>2.1850915009585446E-2</v>
      </c>
      <c r="S2237" s="71"/>
    </row>
    <row r="2238" spans="1:19" hidden="1" x14ac:dyDescent="0.45">
      <c r="A2238" s="1" t="s">
        <v>21</v>
      </c>
      <c r="B2238" s="3" t="s">
        <v>49</v>
      </c>
      <c r="C2238" s="19">
        <v>46</v>
      </c>
      <c r="D2238" s="3" t="s">
        <v>459</v>
      </c>
      <c r="E2238" s="2" t="s">
        <v>464</v>
      </c>
      <c r="F2238" s="55">
        <v>234900</v>
      </c>
      <c r="G2238" s="19">
        <v>2013</v>
      </c>
      <c r="H2238" s="45">
        <v>4.2</v>
      </c>
      <c r="I2238" s="45">
        <v>2.1</v>
      </c>
      <c r="J2238" s="45">
        <v>12300</v>
      </c>
      <c r="K2238" s="46">
        <v>988.12601999999993</v>
      </c>
      <c r="L2238" s="45">
        <v>208</v>
      </c>
      <c r="M2238" s="27">
        <v>3020.1734000000001</v>
      </c>
      <c r="N2238" s="27">
        <v>46802</v>
      </c>
      <c r="O2238" s="27">
        <v>122950</v>
      </c>
      <c r="P2238" s="51">
        <f t="shared" si="34"/>
        <v>325640.65099999605</v>
      </c>
      <c r="Q2238" s="51">
        <f>ABS(Table_7[[#This Row],[列1]]-Table_7[[#This Row],[Listing Price (USD)]])/Table_7[[#This Row],[Listing Price (USD)]]</f>
        <v>0.38629481055766735</v>
      </c>
      <c r="R2238" s="51">
        <f>(Table_7[[#This Row],[列2]]+Q3205)/2</f>
        <v>0.19314740527883367</v>
      </c>
      <c r="S2238" s="71"/>
    </row>
    <row r="2239" spans="1:19" hidden="1" x14ac:dyDescent="0.45">
      <c r="A2239" s="1" t="s">
        <v>21</v>
      </c>
      <c r="B2239" s="3" t="s">
        <v>49</v>
      </c>
      <c r="C2239" s="19">
        <v>46</v>
      </c>
      <c r="D2239" s="3" t="s">
        <v>459</v>
      </c>
      <c r="E2239" s="2" t="s">
        <v>464</v>
      </c>
      <c r="F2239" s="55">
        <v>269000</v>
      </c>
      <c r="G2239" s="19">
        <v>2014</v>
      </c>
      <c r="H2239" s="45">
        <v>4.2</v>
      </c>
      <c r="I2239" s="45">
        <v>2.1</v>
      </c>
      <c r="J2239" s="45">
        <v>12300</v>
      </c>
      <c r="K2239" s="46">
        <v>988.12601999999993</v>
      </c>
      <c r="L2239" s="45">
        <v>208</v>
      </c>
      <c r="M2239" s="27">
        <v>3020.1734000000001</v>
      </c>
      <c r="N2239" s="27">
        <v>46802</v>
      </c>
      <c r="O2239" s="27">
        <v>122950</v>
      </c>
      <c r="P2239" s="51">
        <f t="shared" si="34"/>
        <v>338588.35399999766</v>
      </c>
      <c r="Q2239" s="51">
        <f>ABS(Table_7[[#This Row],[列1]]-Table_7[[#This Row],[Listing Price (USD)]])/Table_7[[#This Row],[Listing Price (USD)]]</f>
        <v>0.25869276579924783</v>
      </c>
      <c r="R2239" s="51">
        <f>(Table_7[[#This Row],[列2]]+Q3206)/2</f>
        <v>0.12934638289962391</v>
      </c>
      <c r="S2239" s="71"/>
    </row>
    <row r="2240" spans="1:19" hidden="1" x14ac:dyDescent="0.45">
      <c r="A2240" s="1" t="s">
        <v>21</v>
      </c>
      <c r="B2240" s="3" t="s">
        <v>49</v>
      </c>
      <c r="C2240" s="19">
        <v>46</v>
      </c>
      <c r="D2240" s="3" t="s">
        <v>459</v>
      </c>
      <c r="E2240" s="2" t="s">
        <v>515</v>
      </c>
      <c r="F2240" s="56">
        <v>299000</v>
      </c>
      <c r="G2240" s="27">
        <v>2014</v>
      </c>
      <c r="H2240" s="45">
        <v>4.2</v>
      </c>
      <c r="I2240" s="45">
        <v>2.1</v>
      </c>
      <c r="J2240" s="45">
        <v>12300</v>
      </c>
      <c r="K2240" s="45">
        <v>988.12601999999993</v>
      </c>
      <c r="L2240" s="45">
        <v>208</v>
      </c>
      <c r="M2240" s="27">
        <v>556.99260000000004</v>
      </c>
      <c r="N2240" s="27">
        <v>42831</v>
      </c>
      <c r="O2240" s="27">
        <v>17471.759999999998</v>
      </c>
      <c r="P2240" s="51">
        <f t="shared" si="34"/>
        <v>331218.17799999862</v>
      </c>
      <c r="Q2240" s="51">
        <f>ABS(Table_7[[#This Row],[列1]]-Table_7[[#This Row],[Listing Price (USD)]])/Table_7[[#This Row],[Listing Price (USD)]]</f>
        <v>0.10775310367892514</v>
      </c>
      <c r="R2240" s="51">
        <f>(Table_7[[#This Row],[列2]]+Q3207)/2</f>
        <v>5.3876551839462571E-2</v>
      </c>
      <c r="S2240" s="71"/>
    </row>
    <row r="2241" spans="1:19" hidden="1" x14ac:dyDescent="0.45">
      <c r="A2241" s="1" t="s">
        <v>338</v>
      </c>
      <c r="B2241" s="3" t="s">
        <v>339</v>
      </c>
      <c r="C2241" s="19">
        <v>51</v>
      </c>
      <c r="D2241" s="3" t="s">
        <v>459</v>
      </c>
      <c r="E2241" s="2" t="s">
        <v>479</v>
      </c>
      <c r="F2241" s="55">
        <v>635000</v>
      </c>
      <c r="G2241" s="19">
        <v>2006</v>
      </c>
      <c r="H2241" s="44">
        <v>15.15</v>
      </c>
      <c r="I2241" s="44">
        <v>6.5</v>
      </c>
      <c r="J2241" s="44">
        <v>17237</v>
      </c>
      <c r="K2241" s="44">
        <v>1231</v>
      </c>
      <c r="L2241" s="44">
        <v>946</v>
      </c>
      <c r="M2241" s="27">
        <v>41.0931</v>
      </c>
      <c r="N2241" s="27">
        <v>43658</v>
      </c>
      <c r="O2241" s="27">
        <v>15144.94</v>
      </c>
      <c r="P2241" s="51">
        <f t="shared" si="34"/>
        <v>341433.90899999737</v>
      </c>
      <c r="Q2241" s="51">
        <f>ABS(Table_7[[#This Row],[列1]]-Table_7[[#This Row],[Listing Price (USD)]])/Table_7[[#This Row],[Listing Price (USD)]]</f>
        <v>0.4623088047244136</v>
      </c>
      <c r="R2241" s="51">
        <f>(Table_7[[#This Row],[列2]]+Q3208)/2</f>
        <v>0.2311544023622068</v>
      </c>
      <c r="S2241" s="71"/>
    </row>
    <row r="2242" spans="1:19" hidden="1" x14ac:dyDescent="0.45">
      <c r="A2242" s="1" t="s">
        <v>338</v>
      </c>
      <c r="B2242" s="3" t="s">
        <v>340</v>
      </c>
      <c r="C2242" s="19">
        <v>54</v>
      </c>
      <c r="D2242" s="3" t="s">
        <v>459</v>
      </c>
      <c r="E2242" s="2" t="s">
        <v>479</v>
      </c>
      <c r="F2242" s="55">
        <v>935000</v>
      </c>
      <c r="G2242" s="19">
        <v>2012</v>
      </c>
      <c r="H2242" s="44">
        <v>15.15</v>
      </c>
      <c r="I2242" s="44">
        <v>6.5</v>
      </c>
      <c r="J2242" s="44">
        <v>17463</v>
      </c>
      <c r="K2242" s="44">
        <v>1385</v>
      </c>
      <c r="L2242" s="44">
        <v>946</v>
      </c>
      <c r="M2242" s="27">
        <v>41.0931</v>
      </c>
      <c r="N2242" s="27">
        <v>43658</v>
      </c>
      <c r="O2242" s="27">
        <v>15144.94</v>
      </c>
      <c r="P2242" s="51">
        <f t="shared" ref="P2242:P2280" si="35">J2242*22.739+12947.703*G2242+1.856*N2242-26169390+64750.3</f>
        <v>424259.14100000187</v>
      </c>
      <c r="Q2242" s="51">
        <f>ABS(Table_7[[#This Row],[列1]]-Table_7[[#This Row],[Listing Price (USD)]])/Table_7[[#This Row],[Listing Price (USD)]]</f>
        <v>0.54624690802138842</v>
      </c>
      <c r="R2242" s="51">
        <f>(Table_7[[#This Row],[列2]]+Q3209)/2</f>
        <v>0.27312345401069421</v>
      </c>
      <c r="S2242" s="71"/>
    </row>
    <row r="2243" spans="1:19" hidden="1" x14ac:dyDescent="0.45">
      <c r="A2243" s="1" t="s">
        <v>338</v>
      </c>
      <c r="B2243" s="3" t="s">
        <v>340</v>
      </c>
      <c r="C2243" s="19">
        <v>54</v>
      </c>
      <c r="D2243" s="3" t="s">
        <v>459</v>
      </c>
      <c r="E2243" s="2" t="s">
        <v>490</v>
      </c>
      <c r="F2243" s="55">
        <v>998000</v>
      </c>
      <c r="G2243" s="19">
        <v>2014</v>
      </c>
      <c r="H2243" s="44">
        <v>15.15</v>
      </c>
      <c r="I2243" s="44">
        <v>6.5</v>
      </c>
      <c r="J2243" s="44">
        <v>17463</v>
      </c>
      <c r="K2243" s="44">
        <v>1385</v>
      </c>
      <c r="L2243" s="44">
        <v>946</v>
      </c>
      <c r="M2243" s="27">
        <v>612.96910000000003</v>
      </c>
      <c r="N2243" s="27">
        <v>46198</v>
      </c>
      <c r="O2243" s="27">
        <v>19947.16</v>
      </c>
      <c r="P2243" s="51">
        <f t="shared" si="35"/>
        <v>454868.78700000345</v>
      </c>
      <c r="Q2243" s="51">
        <f>ABS(Table_7[[#This Row],[列1]]-Table_7[[#This Row],[Listing Price (USD)]])/Table_7[[#This Row],[Listing Price (USD)]]</f>
        <v>0.54421965230460567</v>
      </c>
      <c r="R2243" s="51">
        <f>(Table_7[[#This Row],[列2]]+Q3210)/2</f>
        <v>0.27210982615230284</v>
      </c>
      <c r="S2243" s="71"/>
    </row>
    <row r="2244" spans="1:19" hidden="1" x14ac:dyDescent="0.45">
      <c r="A2244" s="1" t="s">
        <v>294</v>
      </c>
      <c r="B2244" s="2" t="s">
        <v>300</v>
      </c>
      <c r="C2244" s="19">
        <v>43</v>
      </c>
      <c r="D2244" s="3" t="s">
        <v>460</v>
      </c>
      <c r="E2244" s="2" t="s">
        <v>46</v>
      </c>
      <c r="F2244" s="55">
        <v>388718</v>
      </c>
      <c r="G2244" s="19">
        <v>2018</v>
      </c>
      <c r="H2244" s="45">
        <v>13</v>
      </c>
      <c r="I2244" s="45">
        <v>7.2</v>
      </c>
      <c r="J2244" s="45">
        <v>8850</v>
      </c>
      <c r="K2244" s="45">
        <v>1132</v>
      </c>
      <c r="L2244" s="45">
        <v>200</v>
      </c>
      <c r="M2244" s="27">
        <v>57.472012426685268</v>
      </c>
      <c r="N2244" s="27">
        <v>11544.2</v>
      </c>
      <c r="O2244" s="27">
        <v>7827.84</v>
      </c>
      <c r="P2244" s="51">
        <f t="shared" si="35"/>
        <v>246491.13919999747</v>
      </c>
      <c r="Q2244" s="51">
        <f>ABS(Table_7[[#This Row],[列1]]-Table_7[[#This Row],[Listing Price (USD)]])/Table_7[[#This Row],[Listing Price (USD)]]</f>
        <v>0.36588699468509955</v>
      </c>
      <c r="R2244" s="51">
        <f>(Table_7[[#This Row],[列2]]+Q3211)/2</f>
        <v>0.18294349734254978</v>
      </c>
      <c r="S2244" s="71"/>
    </row>
    <row r="2245" spans="1:19" hidden="1" x14ac:dyDescent="0.45">
      <c r="A2245" s="1" t="s">
        <v>294</v>
      </c>
      <c r="B2245" s="2" t="s">
        <v>303</v>
      </c>
      <c r="C2245" s="19">
        <v>46</v>
      </c>
      <c r="D2245" s="3" t="s">
        <v>460</v>
      </c>
      <c r="E2245" s="2" t="s">
        <v>239</v>
      </c>
      <c r="F2245" s="55">
        <v>570907</v>
      </c>
      <c r="G2245" s="19">
        <v>2019</v>
      </c>
      <c r="H2245" s="45">
        <v>14</v>
      </c>
      <c r="I2245" s="45">
        <v>8.1999999999999993</v>
      </c>
      <c r="J2245" s="45">
        <v>10900</v>
      </c>
      <c r="K2245" s="45">
        <v>1217</v>
      </c>
      <c r="L2245" s="45">
        <v>280</v>
      </c>
      <c r="M2245" s="27">
        <v>229.03186052077729</v>
      </c>
      <c r="N2245" s="27">
        <v>18683.400000000001</v>
      </c>
      <c r="O2245" s="27">
        <v>3353.62</v>
      </c>
      <c r="P2245" s="51">
        <f t="shared" si="35"/>
        <v>319304.14740000217</v>
      </c>
      <c r="Q2245" s="51">
        <f>ABS(Table_7[[#This Row],[列1]]-Table_7[[#This Row],[Listing Price (USD)]])/Table_7[[#This Row],[Listing Price (USD)]]</f>
        <v>0.44070724759023416</v>
      </c>
      <c r="R2245" s="51">
        <f>(Table_7[[#This Row],[列2]]+Q3212)/2</f>
        <v>0.22035362379511708</v>
      </c>
      <c r="S2245" s="71"/>
    </row>
    <row r="2246" spans="1:19" hidden="1" x14ac:dyDescent="0.45">
      <c r="A2246" s="1" t="s">
        <v>294</v>
      </c>
      <c r="B2246" s="2" t="s">
        <v>296</v>
      </c>
      <c r="C2246" s="19">
        <v>40</v>
      </c>
      <c r="D2246" s="3" t="s">
        <v>460</v>
      </c>
      <c r="E2246" s="2" t="s">
        <v>3</v>
      </c>
      <c r="F2246" s="55">
        <v>180990</v>
      </c>
      <c r="G2246" s="19">
        <v>2006</v>
      </c>
      <c r="H2246" s="45">
        <v>12.6</v>
      </c>
      <c r="I2246" s="45">
        <v>6.11</v>
      </c>
      <c r="J2246" s="45">
        <v>7450</v>
      </c>
      <c r="K2246" s="45">
        <v>1068</v>
      </c>
      <c r="L2246" s="45">
        <v>90</v>
      </c>
      <c r="M2246" s="27">
        <v>2639.0087016482562</v>
      </c>
      <c r="N2246" s="27">
        <v>30468.7</v>
      </c>
      <c r="O2246" s="27">
        <v>62827.83</v>
      </c>
      <c r="P2246" s="51">
        <f t="shared" si="35"/>
        <v>94407.975200000408</v>
      </c>
      <c r="Q2246" s="51">
        <f>ABS(Table_7[[#This Row],[列1]]-Table_7[[#This Row],[Listing Price (USD)]])/Table_7[[#This Row],[Listing Price (USD)]]</f>
        <v>0.47838015801977785</v>
      </c>
      <c r="R2246" s="51">
        <f>(Table_7[[#This Row],[列2]]+Q3213)/2</f>
        <v>0.23919007900988892</v>
      </c>
      <c r="S2246" s="71"/>
    </row>
    <row r="2247" spans="1:19" hidden="1" x14ac:dyDescent="0.45">
      <c r="A2247" s="1" t="s">
        <v>294</v>
      </c>
      <c r="B2247" s="2" t="s">
        <v>296</v>
      </c>
      <c r="C2247" s="19">
        <v>40</v>
      </c>
      <c r="D2247" s="3" t="s">
        <v>460</v>
      </c>
      <c r="E2247" s="2" t="s">
        <v>3</v>
      </c>
      <c r="F2247" s="55">
        <v>184634</v>
      </c>
      <c r="G2247" s="15">
        <v>2007</v>
      </c>
      <c r="H2247" s="45">
        <v>12.6</v>
      </c>
      <c r="I2247" s="45">
        <v>6.11</v>
      </c>
      <c r="J2247" s="45">
        <v>7450</v>
      </c>
      <c r="K2247" s="45">
        <v>1068</v>
      </c>
      <c r="L2247" s="45">
        <v>90</v>
      </c>
      <c r="M2247" s="27">
        <v>2639.0087016482562</v>
      </c>
      <c r="N2247" s="27">
        <v>30468.7</v>
      </c>
      <c r="O2247" s="27">
        <v>62827.83</v>
      </c>
      <c r="P2247" s="51">
        <f t="shared" si="35"/>
        <v>107355.67820000202</v>
      </c>
      <c r="Q2247" s="51">
        <f>ABS(Table_7[[#This Row],[列1]]-Table_7[[#This Row],[Listing Price (USD)]])/Table_7[[#This Row],[Listing Price (USD)]]</f>
        <v>0.4185487060887918</v>
      </c>
      <c r="R2247" s="51">
        <f>(Table_7[[#This Row],[列2]]+Q3214)/2</f>
        <v>0.2092743530443959</v>
      </c>
      <c r="S2247" s="71"/>
    </row>
    <row r="2248" spans="1:19" hidden="1" x14ac:dyDescent="0.45">
      <c r="A2248" s="1" t="s">
        <v>294</v>
      </c>
      <c r="B2248" s="2" t="s">
        <v>296</v>
      </c>
      <c r="C2248" s="19">
        <v>40</v>
      </c>
      <c r="D2248" s="3" t="s">
        <v>460</v>
      </c>
      <c r="E2248" s="2" t="s">
        <v>35</v>
      </c>
      <c r="F2248" s="55">
        <v>212572</v>
      </c>
      <c r="G2248" s="15">
        <v>2006</v>
      </c>
      <c r="H2248" s="45">
        <v>12.6</v>
      </c>
      <c r="I2248" s="45">
        <v>6.11</v>
      </c>
      <c r="J2248" s="45">
        <v>7450</v>
      </c>
      <c r="K2248" s="45">
        <v>1068</v>
      </c>
      <c r="L2248" s="45">
        <v>90</v>
      </c>
      <c r="M2248" s="27">
        <v>1896.75530151814</v>
      </c>
      <c r="N2248" s="27">
        <v>24592.6</v>
      </c>
      <c r="O2248" s="27">
        <v>42421.33</v>
      </c>
      <c r="P2248" s="51">
        <f t="shared" si="35"/>
        <v>83501.933600000295</v>
      </c>
      <c r="Q2248" s="51">
        <f>ABS(Table_7[[#This Row],[列1]]-Table_7[[#This Row],[Listing Price (USD)]])/Table_7[[#This Row],[Listing Price (USD)]]</f>
        <v>0.60718281993865464</v>
      </c>
      <c r="R2248" s="51">
        <f>(Table_7[[#This Row],[列2]]+Q3215)/2</f>
        <v>0.30359140996932732</v>
      </c>
      <c r="S2248" s="71"/>
    </row>
    <row r="2249" spans="1:19" hidden="1" x14ac:dyDescent="0.45">
      <c r="A2249" s="1" t="s">
        <v>294</v>
      </c>
      <c r="B2249" s="2" t="s">
        <v>296</v>
      </c>
      <c r="C2249" s="19">
        <v>40</v>
      </c>
      <c r="D2249" s="3" t="s">
        <v>460</v>
      </c>
      <c r="E2249" s="2" t="s">
        <v>35</v>
      </c>
      <c r="F2249" s="55">
        <v>182204</v>
      </c>
      <c r="G2249" s="15">
        <v>2007</v>
      </c>
      <c r="H2249" s="45">
        <v>12.6</v>
      </c>
      <c r="I2249" s="45">
        <v>6.11</v>
      </c>
      <c r="J2249" s="45">
        <v>7450</v>
      </c>
      <c r="K2249" s="45">
        <v>1068</v>
      </c>
      <c r="L2249" s="45">
        <v>90</v>
      </c>
      <c r="M2249" s="27">
        <v>1896.75530151814</v>
      </c>
      <c r="N2249" s="27">
        <v>24592.6</v>
      </c>
      <c r="O2249" s="27">
        <v>42421.33</v>
      </c>
      <c r="P2249" s="51">
        <f t="shared" si="35"/>
        <v>96449.636600001904</v>
      </c>
      <c r="Q2249" s="51">
        <f>ABS(Table_7[[#This Row],[列1]]-Table_7[[#This Row],[Listing Price (USD)]])/Table_7[[#This Row],[Listing Price (USD)]]</f>
        <v>0.47065027880835819</v>
      </c>
      <c r="R2249" s="51">
        <f>(Table_7[[#This Row],[列2]]+Q3216)/2</f>
        <v>0.2353251394041791</v>
      </c>
      <c r="S2249" s="71"/>
    </row>
    <row r="2250" spans="1:19" hidden="1" x14ac:dyDescent="0.45">
      <c r="A2250" s="1" t="s">
        <v>294</v>
      </c>
      <c r="B2250" s="2" t="s">
        <v>296</v>
      </c>
      <c r="C2250" s="19">
        <v>40</v>
      </c>
      <c r="D2250" s="3" t="s">
        <v>460</v>
      </c>
      <c r="E2250" s="2" t="s">
        <v>35</v>
      </c>
      <c r="F2250" s="55">
        <v>180990</v>
      </c>
      <c r="G2250" s="15">
        <v>2007</v>
      </c>
      <c r="H2250" s="45">
        <v>12.6</v>
      </c>
      <c r="I2250" s="45">
        <v>6.11</v>
      </c>
      <c r="J2250" s="45">
        <v>7450</v>
      </c>
      <c r="K2250" s="45">
        <v>1068</v>
      </c>
      <c r="L2250" s="45">
        <v>90</v>
      </c>
      <c r="M2250" s="27">
        <v>1896.75530151814</v>
      </c>
      <c r="N2250" s="27">
        <v>24592.6</v>
      </c>
      <c r="O2250" s="27">
        <v>42421.33</v>
      </c>
      <c r="P2250" s="51">
        <f t="shared" si="35"/>
        <v>96449.636600001904</v>
      </c>
      <c r="Q2250" s="51">
        <f>ABS(Table_7[[#This Row],[列1]]-Table_7[[#This Row],[Listing Price (USD)]])/Table_7[[#This Row],[Listing Price (USD)]]</f>
        <v>0.46709963754902534</v>
      </c>
      <c r="R2250" s="51">
        <f>(Table_7[[#This Row],[列2]]+Q3217)/2</f>
        <v>0.23354981877451267</v>
      </c>
      <c r="S2250" s="71"/>
    </row>
    <row r="2251" spans="1:19" hidden="1" x14ac:dyDescent="0.45">
      <c r="A2251" s="1" t="s">
        <v>294</v>
      </c>
      <c r="B2251" s="2" t="s">
        <v>296</v>
      </c>
      <c r="C2251" s="19">
        <v>40</v>
      </c>
      <c r="D2251" s="3" t="s">
        <v>460</v>
      </c>
      <c r="E2251" s="2" t="s">
        <v>35</v>
      </c>
      <c r="F2251" s="55">
        <v>170056</v>
      </c>
      <c r="G2251" s="15">
        <v>2007</v>
      </c>
      <c r="H2251" s="45">
        <v>12.6</v>
      </c>
      <c r="I2251" s="45">
        <v>6.11</v>
      </c>
      <c r="J2251" s="45">
        <v>7450</v>
      </c>
      <c r="K2251" s="45">
        <v>1068</v>
      </c>
      <c r="L2251" s="45">
        <v>90</v>
      </c>
      <c r="M2251" s="27">
        <v>1896.75530151814</v>
      </c>
      <c r="N2251" s="27">
        <v>24592.6</v>
      </c>
      <c r="O2251" s="27">
        <v>42421.33</v>
      </c>
      <c r="P2251" s="51">
        <f t="shared" si="35"/>
        <v>96449.636600001904</v>
      </c>
      <c r="Q2251" s="51">
        <f>ABS(Table_7[[#This Row],[列1]]-Table_7[[#This Row],[Listing Price (USD)]])/Table_7[[#This Row],[Listing Price (USD)]]</f>
        <v>0.43283602695581513</v>
      </c>
      <c r="R2251" s="51">
        <f>(Table_7[[#This Row],[列2]]+Q3218)/2</f>
        <v>0.21641801347790757</v>
      </c>
      <c r="S2251" s="71"/>
    </row>
    <row r="2252" spans="1:19" hidden="1" x14ac:dyDescent="0.45">
      <c r="A2252" s="1" t="s">
        <v>294</v>
      </c>
      <c r="B2252" s="2" t="s">
        <v>297</v>
      </c>
      <c r="C2252" s="19">
        <v>41</v>
      </c>
      <c r="D2252" s="3" t="s">
        <v>460</v>
      </c>
      <c r="E2252" s="2" t="s">
        <v>35</v>
      </c>
      <c r="F2252" s="55">
        <v>218645</v>
      </c>
      <c r="G2252" s="15">
        <v>2008</v>
      </c>
      <c r="H2252" s="44">
        <v>11.97</v>
      </c>
      <c r="I2252" s="44">
        <v>8.1999999999999993</v>
      </c>
      <c r="J2252" s="44">
        <v>6840</v>
      </c>
      <c r="K2252" s="44">
        <v>1077</v>
      </c>
      <c r="L2252" s="44">
        <v>90</v>
      </c>
      <c r="M2252" s="27">
        <v>1896.75530151814</v>
      </c>
      <c r="N2252" s="27">
        <v>24592.6</v>
      </c>
      <c r="O2252" s="27">
        <v>42421.33</v>
      </c>
      <c r="P2252" s="51">
        <f t="shared" si="35"/>
        <v>95526.549600000682</v>
      </c>
      <c r="Q2252" s="51">
        <f>ABS(Table_7[[#This Row],[列1]]-Table_7[[#This Row],[Listing Price (USD)]])/Table_7[[#This Row],[Listing Price (USD)]]</f>
        <v>0.56309748862310738</v>
      </c>
      <c r="R2252" s="51">
        <f>(Table_7[[#This Row],[列2]]+Q3219)/2</f>
        <v>0.28154874431155369</v>
      </c>
      <c r="S2252" s="71"/>
    </row>
    <row r="2253" spans="1:19" hidden="1" x14ac:dyDescent="0.45">
      <c r="A2253" s="1" t="s">
        <v>294</v>
      </c>
      <c r="B2253" s="2" t="s">
        <v>299</v>
      </c>
      <c r="C2253" s="19">
        <v>43</v>
      </c>
      <c r="D2253" s="3" t="s">
        <v>460</v>
      </c>
      <c r="E2253" s="2" t="s">
        <v>3</v>
      </c>
      <c r="F2253" s="55">
        <v>208928</v>
      </c>
      <c r="G2253" s="15">
        <v>2006</v>
      </c>
      <c r="H2253" s="45">
        <v>13</v>
      </c>
      <c r="I2253" s="45">
        <v>7.2</v>
      </c>
      <c r="J2253" s="45">
        <v>8600</v>
      </c>
      <c r="K2253" s="45">
        <v>1034</v>
      </c>
      <c r="L2253" s="44">
        <v>200</v>
      </c>
      <c r="M2253" s="27">
        <v>2639.0087016482562</v>
      </c>
      <c r="N2253" s="27">
        <v>30468.7</v>
      </c>
      <c r="O2253" s="27">
        <v>62827.83</v>
      </c>
      <c r="P2253" s="51">
        <f t="shared" si="35"/>
        <v>120557.82519999817</v>
      </c>
      <c r="Q2253" s="51">
        <f>ABS(Table_7[[#This Row],[列1]]-Table_7[[#This Row],[Listing Price (USD)]])/Table_7[[#This Row],[Listing Price (USD)]]</f>
        <v>0.42296951485680151</v>
      </c>
      <c r="R2253" s="51">
        <f>(Table_7[[#This Row],[列2]]+Q3220)/2</f>
        <v>0.21148475742840075</v>
      </c>
      <c r="S2253" s="71"/>
    </row>
    <row r="2254" spans="1:19" hidden="1" x14ac:dyDescent="0.45">
      <c r="A2254" s="1" t="s">
        <v>294</v>
      </c>
      <c r="B2254" s="2" t="s">
        <v>302</v>
      </c>
      <c r="C2254" s="19">
        <v>46</v>
      </c>
      <c r="D2254" s="3" t="s">
        <v>460</v>
      </c>
      <c r="E2254" s="2" t="s">
        <v>35</v>
      </c>
      <c r="F2254" s="55">
        <v>224776</v>
      </c>
      <c r="G2254" s="15">
        <v>2007</v>
      </c>
      <c r="H2254" s="45">
        <v>13.7</v>
      </c>
      <c r="I2254" s="45">
        <v>7.8</v>
      </c>
      <c r="J2254" s="45">
        <v>10400</v>
      </c>
      <c r="K2254" s="45">
        <v>1364</v>
      </c>
      <c r="L2254" s="45">
        <v>200</v>
      </c>
      <c r="M2254" s="27">
        <v>1896.75530151814</v>
      </c>
      <c r="N2254" s="27">
        <v>24592.6</v>
      </c>
      <c r="O2254" s="27">
        <v>42421.33</v>
      </c>
      <c r="P2254" s="51">
        <f t="shared" si="35"/>
        <v>163529.68660000263</v>
      </c>
      <c r="Q2254" s="51">
        <f>ABS(Table_7[[#This Row],[列1]]-Table_7[[#This Row],[Listing Price (USD)]])/Table_7[[#This Row],[Listing Price (USD)]]</f>
        <v>0.27247710342740045</v>
      </c>
      <c r="R2254" s="51">
        <f>(Table_7[[#This Row],[列2]]+Q3221)/2</f>
        <v>0.13623855171370022</v>
      </c>
      <c r="S2254" s="71"/>
    </row>
    <row r="2255" spans="1:19" hidden="1" x14ac:dyDescent="0.45">
      <c r="A2255" s="1" t="s">
        <v>294</v>
      </c>
      <c r="B2255" s="2" t="s">
        <v>302</v>
      </c>
      <c r="C2255" s="19">
        <v>46</v>
      </c>
      <c r="D2255" s="3" t="s">
        <v>460</v>
      </c>
      <c r="E2255" s="2" t="s">
        <v>76</v>
      </c>
      <c r="F2255" s="55">
        <v>241725</v>
      </c>
      <c r="G2255" s="15">
        <v>2007</v>
      </c>
      <c r="H2255" s="45">
        <v>13.7</v>
      </c>
      <c r="I2255" s="45">
        <v>7.8</v>
      </c>
      <c r="J2255" s="45">
        <v>10400</v>
      </c>
      <c r="K2255" s="45">
        <v>1364</v>
      </c>
      <c r="L2255" s="45">
        <v>200</v>
      </c>
      <c r="M2255" s="27">
        <v>720.28936833319096</v>
      </c>
      <c r="N2255" s="27">
        <v>6140.9</v>
      </c>
      <c r="O2255" s="27">
        <v>2659.28</v>
      </c>
      <c r="P2255" s="51">
        <f t="shared" si="35"/>
        <v>129283.33140000254</v>
      </c>
      <c r="Q2255" s="51">
        <f>ABS(Table_7[[#This Row],[列1]]-Table_7[[#This Row],[Listing Price (USD)]])/Table_7[[#This Row],[Listing Price (USD)]]</f>
        <v>0.46516358920259576</v>
      </c>
      <c r="R2255" s="51">
        <f>(Table_7[[#This Row],[列2]]+Q3222)/2</f>
        <v>0.23258179460129788</v>
      </c>
      <c r="S2255" s="71"/>
    </row>
    <row r="2256" spans="1:19" hidden="1" x14ac:dyDescent="0.45">
      <c r="A2256" s="1" t="s">
        <v>294</v>
      </c>
      <c r="B2256" s="2" t="s">
        <v>304</v>
      </c>
      <c r="C2256" s="19">
        <v>50</v>
      </c>
      <c r="D2256" s="3" t="s">
        <v>460</v>
      </c>
      <c r="E2256" s="2" t="s">
        <v>474</v>
      </c>
      <c r="F2256" s="55">
        <v>425144</v>
      </c>
      <c r="G2256" s="15">
        <v>2006</v>
      </c>
      <c r="H2256" s="45">
        <v>14</v>
      </c>
      <c r="I2256" s="45">
        <v>9.8000000000000007</v>
      </c>
      <c r="J2256" s="45">
        <v>12400</v>
      </c>
      <c r="K2256" s="45">
        <v>1500</v>
      </c>
      <c r="L2256" s="45">
        <v>200</v>
      </c>
      <c r="M2256" s="27">
        <v>525.21181065260851</v>
      </c>
      <c r="N2256" s="27">
        <v>33515.9</v>
      </c>
      <c r="O2256" s="27">
        <v>9290.33</v>
      </c>
      <c r="P2256" s="51">
        <f t="shared" si="35"/>
        <v>212621.62840000092</v>
      </c>
      <c r="Q2256" s="51">
        <f>ABS(Table_7[[#This Row],[列1]]-Table_7[[#This Row],[Listing Price (USD)]])/Table_7[[#This Row],[Listing Price (USD)]]</f>
        <v>0.49988326684605472</v>
      </c>
      <c r="R2256" s="51">
        <f>(Table_7[[#This Row],[列2]]+Q3223)/2</f>
        <v>0.24994163342302736</v>
      </c>
      <c r="S2256" s="71"/>
    </row>
    <row r="2257" spans="1:19" hidden="1" x14ac:dyDescent="0.45">
      <c r="A2257" s="1" t="s">
        <v>294</v>
      </c>
      <c r="B2257" s="2" t="s">
        <v>304</v>
      </c>
      <c r="C2257" s="19">
        <v>50</v>
      </c>
      <c r="D2257" s="3" t="s">
        <v>460</v>
      </c>
      <c r="E2257" s="2" t="s">
        <v>3</v>
      </c>
      <c r="F2257" s="55">
        <v>388703</v>
      </c>
      <c r="G2257" s="15">
        <v>2006</v>
      </c>
      <c r="H2257" s="45">
        <v>14</v>
      </c>
      <c r="I2257" s="45">
        <v>9.8000000000000007</v>
      </c>
      <c r="J2257" s="45">
        <v>12400</v>
      </c>
      <c r="K2257" s="45">
        <v>1500</v>
      </c>
      <c r="L2257" s="45">
        <v>200</v>
      </c>
      <c r="M2257" s="27">
        <v>2639.0087016482562</v>
      </c>
      <c r="N2257" s="27">
        <v>30468.7</v>
      </c>
      <c r="O2257" s="27">
        <v>62827.83</v>
      </c>
      <c r="P2257" s="51">
        <f t="shared" si="35"/>
        <v>206966.02520000114</v>
      </c>
      <c r="Q2257" s="51">
        <f>ABS(Table_7[[#This Row],[列1]]-Table_7[[#This Row],[Listing Price (USD)]])/Table_7[[#This Row],[Listing Price (USD)]]</f>
        <v>0.46754713701720557</v>
      </c>
      <c r="R2257" s="51">
        <f>(Table_7[[#This Row],[列2]]+Q3224)/2</f>
        <v>0.23377356850860279</v>
      </c>
      <c r="S2257" s="71"/>
    </row>
    <row r="2258" spans="1:19" hidden="1" x14ac:dyDescent="0.45">
      <c r="A2258" s="1" t="s">
        <v>294</v>
      </c>
      <c r="B2258" s="2" t="s">
        <v>304</v>
      </c>
      <c r="C2258" s="19">
        <v>50</v>
      </c>
      <c r="D2258" s="3" t="s">
        <v>460</v>
      </c>
      <c r="E2258" s="2" t="s">
        <v>35</v>
      </c>
      <c r="F2258" s="55">
        <v>334042</v>
      </c>
      <c r="G2258" s="15">
        <v>2005</v>
      </c>
      <c r="H2258" s="45">
        <v>14</v>
      </c>
      <c r="I2258" s="45">
        <v>9.8000000000000007</v>
      </c>
      <c r="J2258" s="45">
        <v>12400</v>
      </c>
      <c r="K2258" s="45">
        <v>1500</v>
      </c>
      <c r="L2258" s="45">
        <v>200</v>
      </c>
      <c r="M2258" s="27">
        <v>1896.75530151814</v>
      </c>
      <c r="N2258" s="27">
        <v>24592.6</v>
      </c>
      <c r="O2258" s="27">
        <v>42421.33</v>
      </c>
      <c r="P2258" s="51">
        <f t="shared" si="35"/>
        <v>183112.28060000314</v>
      </c>
      <c r="Q2258" s="51">
        <f>ABS(Table_7[[#This Row],[列1]]-Table_7[[#This Row],[Listing Price (USD)]])/Table_7[[#This Row],[Listing Price (USD)]]</f>
        <v>0.45182857065877002</v>
      </c>
      <c r="R2258" s="51">
        <f>(Table_7[[#This Row],[列2]]+Q3225)/2</f>
        <v>0.22591428532938501</v>
      </c>
      <c r="S2258" s="71"/>
    </row>
    <row r="2259" spans="1:19" hidden="1" x14ac:dyDescent="0.45">
      <c r="A2259" s="1" t="s">
        <v>294</v>
      </c>
      <c r="B2259" s="2" t="s">
        <v>304</v>
      </c>
      <c r="C2259" s="19">
        <v>50</v>
      </c>
      <c r="D2259" s="3" t="s">
        <v>460</v>
      </c>
      <c r="E2259" s="2" t="s">
        <v>35</v>
      </c>
      <c r="F2259" s="55">
        <v>425086</v>
      </c>
      <c r="G2259" s="15">
        <v>2010</v>
      </c>
      <c r="H2259" s="45">
        <v>14</v>
      </c>
      <c r="I2259" s="45">
        <v>9.8000000000000007</v>
      </c>
      <c r="J2259" s="45">
        <v>12400</v>
      </c>
      <c r="K2259" s="45">
        <v>1500</v>
      </c>
      <c r="L2259" s="45">
        <v>200</v>
      </c>
      <c r="M2259" s="27">
        <v>1896.75530151814</v>
      </c>
      <c r="N2259" s="27">
        <v>24592.6</v>
      </c>
      <c r="O2259" s="27">
        <v>42421.33</v>
      </c>
      <c r="P2259" s="51">
        <f t="shared" si="35"/>
        <v>247850.79560000001</v>
      </c>
      <c r="Q2259" s="51">
        <f>ABS(Table_7[[#This Row],[列1]]-Table_7[[#This Row],[Listing Price (USD)]])/Table_7[[#This Row],[Listing Price (USD)]]</f>
        <v>0.41693964139021278</v>
      </c>
      <c r="R2259" s="51">
        <f>(Table_7[[#This Row],[列2]]+Q3226)/2</f>
        <v>0.20846982069510639</v>
      </c>
      <c r="S2259" s="71"/>
    </row>
    <row r="2260" spans="1:19" hidden="1" x14ac:dyDescent="0.45">
      <c r="A2260" s="1" t="s">
        <v>294</v>
      </c>
      <c r="B2260" s="2" t="s">
        <v>305</v>
      </c>
      <c r="C2260" s="19">
        <v>50</v>
      </c>
      <c r="D2260" s="3" t="s">
        <v>460</v>
      </c>
      <c r="E2260" s="2" t="s">
        <v>132</v>
      </c>
      <c r="F2260" s="55">
        <v>419070</v>
      </c>
      <c r="G2260" s="15">
        <v>2008</v>
      </c>
      <c r="H2260" s="45">
        <v>14</v>
      </c>
      <c r="I2260" s="45">
        <v>9.8000000000000007</v>
      </c>
      <c r="J2260" s="45">
        <v>12400</v>
      </c>
      <c r="K2260" s="45">
        <v>1500</v>
      </c>
      <c r="L2260" s="45">
        <v>200</v>
      </c>
      <c r="M2260" s="27">
        <v>547.05417423587585</v>
      </c>
      <c r="N2260" s="27">
        <v>37825.800000000003</v>
      </c>
      <c r="O2260" s="27">
        <v>12220.24236</v>
      </c>
      <c r="P2260" s="51">
        <f t="shared" si="35"/>
        <v>246516.20879999845</v>
      </c>
      <c r="Q2260" s="51">
        <f>ABS(Table_7[[#This Row],[列1]]-Table_7[[#This Row],[Listing Price (USD)]])/Table_7[[#This Row],[Listing Price (USD)]]</f>
        <v>0.41175410122414285</v>
      </c>
      <c r="R2260" s="51">
        <f>(Table_7[[#This Row],[列2]]+Q3227)/2</f>
        <v>0.20587705061207143</v>
      </c>
      <c r="S2260" s="71"/>
    </row>
    <row r="2261" spans="1:19" hidden="1" x14ac:dyDescent="0.45">
      <c r="A2261" s="1" t="s">
        <v>294</v>
      </c>
      <c r="B2261" s="2" t="s">
        <v>308</v>
      </c>
      <c r="C2261" s="19">
        <v>55</v>
      </c>
      <c r="D2261" s="3" t="s">
        <v>460</v>
      </c>
      <c r="E2261" s="2" t="s">
        <v>35</v>
      </c>
      <c r="F2261" s="55">
        <v>570907</v>
      </c>
      <c r="G2261" s="15">
        <v>2007</v>
      </c>
      <c r="H2261" s="44">
        <v>15</v>
      </c>
      <c r="I2261" s="44">
        <v>10.5</v>
      </c>
      <c r="J2261" s="44">
        <v>16501</v>
      </c>
      <c r="K2261" s="44">
        <v>1800</v>
      </c>
      <c r="L2261" s="44">
        <v>392</v>
      </c>
      <c r="M2261" s="27">
        <v>1896.75530151814</v>
      </c>
      <c r="N2261" s="27">
        <v>24592.6</v>
      </c>
      <c r="O2261" s="27">
        <v>42421.33</v>
      </c>
      <c r="P2261" s="51">
        <f t="shared" si="35"/>
        <v>302260.3256000012</v>
      </c>
      <c r="Q2261" s="51">
        <f>ABS(Table_7[[#This Row],[列1]]-Table_7[[#This Row],[Listing Price (USD)]])/Table_7[[#This Row],[Listing Price (USD)]]</f>
        <v>0.47056118492153504</v>
      </c>
      <c r="R2261" s="51">
        <f>(Table_7[[#This Row],[列2]]+Q3228)/2</f>
        <v>0.23528059246076752</v>
      </c>
      <c r="S2261" s="71"/>
    </row>
    <row r="2262" spans="1:19" hidden="1" x14ac:dyDescent="0.45">
      <c r="A2262" s="1" t="s">
        <v>294</v>
      </c>
      <c r="B2262" s="3" t="s">
        <v>344</v>
      </c>
      <c r="C2262" s="19">
        <v>38</v>
      </c>
      <c r="D2262" s="3" t="s">
        <v>459</v>
      </c>
      <c r="E2262" s="2" t="s">
        <v>464</v>
      </c>
      <c r="F2262" s="55">
        <v>350000</v>
      </c>
      <c r="G2262" s="15">
        <v>2015</v>
      </c>
      <c r="H2262" s="44">
        <v>12.5</v>
      </c>
      <c r="I2262" s="44">
        <v>6.5</v>
      </c>
      <c r="J2262" s="44">
        <v>8700</v>
      </c>
      <c r="K2262" s="44">
        <v>864.34</v>
      </c>
      <c r="L2262" s="44">
        <v>200</v>
      </c>
      <c r="M2262" s="27">
        <v>3020.1734000000001</v>
      </c>
      <c r="N2262" s="27">
        <v>46802</v>
      </c>
      <c r="O2262" s="27">
        <v>122950</v>
      </c>
      <c r="P2262" s="51">
        <f t="shared" si="35"/>
        <v>269675.65699999704</v>
      </c>
      <c r="Q2262" s="51">
        <f>ABS(Table_7[[#This Row],[列1]]-Table_7[[#This Row],[Listing Price (USD)]])/Table_7[[#This Row],[Listing Price (USD)]]</f>
        <v>0.22949812285715132</v>
      </c>
      <c r="R2262" s="51">
        <f>(Table_7[[#This Row],[列2]]+Q3229)/2</f>
        <v>0.11474906142857566</v>
      </c>
      <c r="S2262" s="71"/>
    </row>
    <row r="2263" spans="1:19" hidden="1" x14ac:dyDescent="0.45">
      <c r="A2263" s="1" t="s">
        <v>294</v>
      </c>
      <c r="B2263" s="2" t="s">
        <v>298</v>
      </c>
      <c r="C2263" s="19">
        <v>42</v>
      </c>
      <c r="D2263" s="3" t="s">
        <v>460</v>
      </c>
      <c r="E2263" s="2" t="s">
        <v>497</v>
      </c>
      <c r="F2263" s="55">
        <v>423539</v>
      </c>
      <c r="G2263" s="15">
        <v>2009</v>
      </c>
      <c r="H2263" s="44">
        <v>13.45</v>
      </c>
      <c r="I2263" s="44">
        <v>6.89</v>
      </c>
      <c r="J2263" s="44">
        <v>11400</v>
      </c>
      <c r="K2263" s="44">
        <v>966.6</v>
      </c>
      <c r="L2263" s="44">
        <v>250</v>
      </c>
      <c r="M2263" s="27">
        <v>355.22244950521105</v>
      </c>
      <c r="N2263" s="27">
        <v>43416.800000000003</v>
      </c>
      <c r="O2263" s="27">
        <v>7648.5</v>
      </c>
      <c r="P2263" s="51">
        <f t="shared" si="35"/>
        <v>247101.80780000164</v>
      </c>
      <c r="Q2263" s="51">
        <f>ABS(Table_7[[#This Row],[列1]]-Table_7[[#This Row],[Listing Price (USD)]])/Table_7[[#This Row],[Listing Price (USD)]]</f>
        <v>0.41657838404491287</v>
      </c>
      <c r="R2263" s="51">
        <f>(Table_7[[#This Row],[列2]]+Q3230)/2</f>
        <v>0.20828919202245644</v>
      </c>
      <c r="S2263" s="71"/>
    </row>
    <row r="2264" spans="1:19" hidden="1" x14ac:dyDescent="0.45">
      <c r="A2264" s="1" t="s">
        <v>294</v>
      </c>
      <c r="B2264" s="2" t="s">
        <v>298</v>
      </c>
      <c r="C2264" s="19">
        <v>42</v>
      </c>
      <c r="D2264" s="3" t="s">
        <v>460</v>
      </c>
      <c r="E2264" s="2" t="s">
        <v>31</v>
      </c>
      <c r="F2264" s="55">
        <v>419070</v>
      </c>
      <c r="G2264" s="15">
        <v>2010</v>
      </c>
      <c r="H2264" s="44">
        <v>13.45</v>
      </c>
      <c r="I2264" s="44">
        <v>6.89</v>
      </c>
      <c r="J2264" s="44">
        <v>11400</v>
      </c>
      <c r="K2264" s="44">
        <v>966.6</v>
      </c>
      <c r="L2264" s="44">
        <v>250</v>
      </c>
      <c r="M2264" s="27">
        <v>3889.6688952996215</v>
      </c>
      <c r="N2264" s="27">
        <v>33570.800000000003</v>
      </c>
      <c r="O2264" s="27">
        <v>34377.89</v>
      </c>
      <c r="P2264" s="51">
        <f t="shared" si="35"/>
        <v>241775.33480000048</v>
      </c>
      <c r="Q2264" s="51">
        <f>ABS(Table_7[[#This Row],[列1]]-Table_7[[#This Row],[Listing Price (USD)]])/Table_7[[#This Row],[Listing Price (USD)]]</f>
        <v>0.42306694633354697</v>
      </c>
      <c r="R2264" s="51">
        <f>(Table_7[[#This Row],[列2]]+Q3231)/2</f>
        <v>0.21153347316677348</v>
      </c>
      <c r="S2264" s="71"/>
    </row>
    <row r="2265" spans="1:19" hidden="1" x14ac:dyDescent="0.45">
      <c r="A2265" s="1" t="s">
        <v>294</v>
      </c>
      <c r="B2265" s="2" t="s">
        <v>306</v>
      </c>
      <c r="C2265" s="19">
        <v>50</v>
      </c>
      <c r="D2265" s="3" t="s">
        <v>460</v>
      </c>
      <c r="E2265" s="2" t="s">
        <v>35</v>
      </c>
      <c r="F2265" s="55">
        <v>570907</v>
      </c>
      <c r="G2265" s="15">
        <v>2011</v>
      </c>
      <c r="H2265" s="44">
        <v>15.09</v>
      </c>
      <c r="I2265" s="44">
        <v>7.71</v>
      </c>
      <c r="J2265" s="44">
        <v>16085</v>
      </c>
      <c r="K2265" s="44">
        <v>1360.56</v>
      </c>
      <c r="L2265" s="44">
        <v>614</v>
      </c>
      <c r="M2265" s="27">
        <v>1896.75530151814</v>
      </c>
      <c r="N2265" s="27">
        <v>24592.6</v>
      </c>
      <c r="O2265" s="27">
        <v>42421.33</v>
      </c>
      <c r="P2265" s="51">
        <f t="shared" si="35"/>
        <v>344591.71360000147</v>
      </c>
      <c r="Q2265" s="51">
        <f>ABS(Table_7[[#This Row],[列1]]-Table_7[[#This Row],[Listing Price (USD)]])/Table_7[[#This Row],[Listing Price (USD)]]</f>
        <v>0.39641357769303676</v>
      </c>
      <c r="R2265" s="51">
        <f>(Table_7[[#This Row],[列2]]+Q3232)/2</f>
        <v>0.19820678884651838</v>
      </c>
      <c r="S2265" s="71"/>
    </row>
    <row r="2266" spans="1:19" hidden="1" x14ac:dyDescent="0.45">
      <c r="A2266" s="1" t="s">
        <v>294</v>
      </c>
      <c r="B2266" s="2" t="s">
        <v>306</v>
      </c>
      <c r="C2266" s="19">
        <v>50</v>
      </c>
      <c r="D2266" s="3" t="s">
        <v>460</v>
      </c>
      <c r="E2266" s="2" t="s">
        <v>35</v>
      </c>
      <c r="F2266" s="55">
        <v>546635</v>
      </c>
      <c r="G2266" s="15">
        <v>2012</v>
      </c>
      <c r="H2266" s="44">
        <v>15.09</v>
      </c>
      <c r="I2266" s="44">
        <v>7.71</v>
      </c>
      <c r="J2266" s="44">
        <v>16085</v>
      </c>
      <c r="K2266" s="44">
        <v>1360.56</v>
      </c>
      <c r="L2266" s="44">
        <v>614</v>
      </c>
      <c r="M2266" s="27">
        <v>1896.75530151814</v>
      </c>
      <c r="N2266" s="27">
        <v>24592.6</v>
      </c>
      <c r="O2266" s="27">
        <v>42421.33</v>
      </c>
      <c r="P2266" s="51">
        <f t="shared" si="35"/>
        <v>357539.41660000308</v>
      </c>
      <c r="Q2266" s="51">
        <f>ABS(Table_7[[#This Row],[列1]]-Table_7[[#This Row],[Listing Price (USD)]])/Table_7[[#This Row],[Listing Price (USD)]]</f>
        <v>0.34592659343071136</v>
      </c>
      <c r="R2266" s="51">
        <f>(Table_7[[#This Row],[列2]]+Q3233)/2</f>
        <v>0.17296329671535568</v>
      </c>
      <c r="S2266" s="71"/>
    </row>
    <row r="2267" spans="1:19" hidden="1" x14ac:dyDescent="0.45">
      <c r="A2267" s="1" t="s">
        <v>294</v>
      </c>
      <c r="B2267" s="2" t="s">
        <v>306</v>
      </c>
      <c r="C2267" s="19">
        <v>50</v>
      </c>
      <c r="D2267" s="3" t="s">
        <v>460</v>
      </c>
      <c r="E2267" s="2" t="s">
        <v>239</v>
      </c>
      <c r="F2267" s="55">
        <v>631642</v>
      </c>
      <c r="G2267" s="15">
        <v>2011</v>
      </c>
      <c r="H2267" s="44">
        <v>15.09</v>
      </c>
      <c r="I2267" s="44">
        <v>7.71</v>
      </c>
      <c r="J2267" s="44">
        <v>16085</v>
      </c>
      <c r="K2267" s="44">
        <v>1360.56</v>
      </c>
      <c r="L2267" s="44">
        <v>614</v>
      </c>
      <c r="M2267" s="27">
        <v>229.03186052077729</v>
      </c>
      <c r="N2267" s="27">
        <v>18683.400000000001</v>
      </c>
      <c r="O2267" s="27">
        <v>3353.62</v>
      </c>
      <c r="P2267" s="51">
        <f t="shared" si="35"/>
        <v>333624.23840000032</v>
      </c>
      <c r="Q2267" s="51">
        <f>ABS(Table_7[[#This Row],[列1]]-Table_7[[#This Row],[Listing Price (USD)]])/Table_7[[#This Row],[Listing Price (USD)]]</f>
        <v>0.47181435306708497</v>
      </c>
      <c r="R2267" s="51">
        <f>(Table_7[[#This Row],[列2]]+Q3234)/2</f>
        <v>0.23590717653354248</v>
      </c>
      <c r="S2267" s="71"/>
    </row>
    <row r="2268" spans="1:19" hidden="1" x14ac:dyDescent="0.45">
      <c r="A2268" s="1" t="s">
        <v>294</v>
      </c>
      <c r="B2268" s="2" t="s">
        <v>295</v>
      </c>
      <c r="C2268" s="19">
        <v>38</v>
      </c>
      <c r="D2268" s="3" t="s">
        <v>460</v>
      </c>
      <c r="E2268" s="2" t="s">
        <v>3</v>
      </c>
      <c r="F2268" s="55">
        <v>279391</v>
      </c>
      <c r="G2268" s="15">
        <v>2012</v>
      </c>
      <c r="H2268" s="44">
        <v>12.14</v>
      </c>
      <c r="I2268" s="44">
        <v>6.89</v>
      </c>
      <c r="J2268" s="44">
        <v>6775</v>
      </c>
      <c r="K2268" s="44">
        <v>890</v>
      </c>
      <c r="L2268" s="44">
        <v>150</v>
      </c>
      <c r="M2268" s="27">
        <v>2639.0087016482562</v>
      </c>
      <c r="N2268" s="27">
        <v>30468.7</v>
      </c>
      <c r="O2268" s="27">
        <v>62827.83</v>
      </c>
      <c r="P2268" s="51">
        <f t="shared" si="35"/>
        <v>156745.36820000334</v>
      </c>
      <c r="Q2268" s="51">
        <f>ABS(Table_7[[#This Row],[列1]]-Table_7[[#This Row],[Listing Price (USD)]])/Table_7[[#This Row],[Listing Price (USD)]]</f>
        <v>0.43897488394399481</v>
      </c>
      <c r="R2268" s="51">
        <f>(Table_7[[#This Row],[列2]]+Q3235)/2</f>
        <v>0.2194874419719974</v>
      </c>
      <c r="S2268" s="71"/>
    </row>
    <row r="2269" spans="1:19" hidden="1" x14ac:dyDescent="0.45">
      <c r="A2269" s="1" t="s">
        <v>294</v>
      </c>
      <c r="B2269" s="2" t="s">
        <v>295</v>
      </c>
      <c r="C2269" s="19">
        <v>38</v>
      </c>
      <c r="D2269" s="3" t="s">
        <v>460</v>
      </c>
      <c r="E2269" s="2" t="s">
        <v>3</v>
      </c>
      <c r="F2269" s="55">
        <v>252657</v>
      </c>
      <c r="G2269" s="15">
        <v>2013</v>
      </c>
      <c r="H2269" s="44">
        <v>12.14</v>
      </c>
      <c r="I2269" s="44">
        <v>6.89</v>
      </c>
      <c r="J2269" s="44">
        <v>6775</v>
      </c>
      <c r="K2269" s="44">
        <v>890</v>
      </c>
      <c r="L2269" s="44">
        <v>150</v>
      </c>
      <c r="M2269" s="27">
        <v>2639.0087016482562</v>
      </c>
      <c r="N2269" s="27">
        <v>30468.7</v>
      </c>
      <c r="O2269" s="27">
        <v>62827.83</v>
      </c>
      <c r="P2269" s="51">
        <f t="shared" si="35"/>
        <v>169693.07120000123</v>
      </c>
      <c r="Q2269" s="51">
        <f>ABS(Table_7[[#This Row],[列1]]-Table_7[[#This Row],[Listing Price (USD)]])/Table_7[[#This Row],[Listing Price (USD)]]</f>
        <v>0.32836584302037453</v>
      </c>
      <c r="R2269" s="51">
        <f>(Table_7[[#This Row],[列2]]+Q3236)/2</f>
        <v>0.16418292151018726</v>
      </c>
      <c r="S2269" s="71"/>
    </row>
    <row r="2270" spans="1:19" hidden="1" x14ac:dyDescent="0.45">
      <c r="A2270" s="1" t="s">
        <v>294</v>
      </c>
      <c r="B2270" s="2" t="s">
        <v>295</v>
      </c>
      <c r="C2270" s="19">
        <v>38</v>
      </c>
      <c r="D2270" s="3" t="s">
        <v>460</v>
      </c>
      <c r="E2270" s="2" t="s">
        <v>35</v>
      </c>
      <c r="F2270" s="55">
        <v>255096</v>
      </c>
      <c r="G2270" s="15">
        <v>2013</v>
      </c>
      <c r="H2270" s="44">
        <v>12.14</v>
      </c>
      <c r="I2270" s="44">
        <v>6.89</v>
      </c>
      <c r="J2270" s="44">
        <v>6775</v>
      </c>
      <c r="K2270" s="44">
        <v>890</v>
      </c>
      <c r="L2270" s="44">
        <v>150</v>
      </c>
      <c r="M2270" s="27">
        <v>1896.75530151814</v>
      </c>
      <c r="N2270" s="27">
        <v>24592.6</v>
      </c>
      <c r="O2270" s="27">
        <v>42421.33</v>
      </c>
      <c r="P2270" s="51">
        <f t="shared" si="35"/>
        <v>158787.02960000111</v>
      </c>
      <c r="Q2270" s="51">
        <f>ABS(Table_7[[#This Row],[列1]]-Table_7[[#This Row],[Listing Price (USD)]])/Table_7[[#This Row],[Listing Price (USD)]]</f>
        <v>0.37754010411766115</v>
      </c>
      <c r="R2270" s="51">
        <f>(Table_7[[#This Row],[列2]]+Q3237)/2</f>
        <v>0.18877005205883057</v>
      </c>
      <c r="S2270" s="71"/>
    </row>
    <row r="2271" spans="1:19" hidden="1" x14ac:dyDescent="0.45">
      <c r="A2271" s="1" t="s">
        <v>294</v>
      </c>
      <c r="B2271" s="2" t="s">
        <v>301</v>
      </c>
      <c r="C2271" s="19">
        <v>44</v>
      </c>
      <c r="D2271" s="3" t="s">
        <v>460</v>
      </c>
      <c r="E2271" s="2" t="s">
        <v>497</v>
      </c>
      <c r="F2271" s="55">
        <v>498026</v>
      </c>
      <c r="G2271" s="15">
        <v>2012</v>
      </c>
      <c r="H2271" s="44">
        <v>13.35</v>
      </c>
      <c r="I2271" s="44">
        <v>7.55</v>
      </c>
      <c r="J2271" s="44">
        <v>8650</v>
      </c>
      <c r="K2271" s="44">
        <v>1140</v>
      </c>
      <c r="L2271" s="44">
        <v>200</v>
      </c>
      <c r="M2271" s="27">
        <v>355.22244950521105</v>
      </c>
      <c r="N2271" s="27">
        <v>43416.800000000003</v>
      </c>
      <c r="O2271" s="27">
        <v>7648.5</v>
      </c>
      <c r="P2271" s="51">
        <f t="shared" si="35"/>
        <v>223412.66680000274</v>
      </c>
      <c r="Q2271" s="51">
        <f>ABS(Table_7[[#This Row],[列1]]-Table_7[[#This Row],[Listing Price (USD)]])/Table_7[[#This Row],[Listing Price (USD)]]</f>
        <v>0.55140360784376163</v>
      </c>
      <c r="R2271" s="51">
        <f>(Table_7[[#This Row],[列2]]+Q3238)/2</f>
        <v>0.27570180392188082</v>
      </c>
      <c r="S2271" s="71"/>
    </row>
    <row r="2272" spans="1:19" hidden="1" x14ac:dyDescent="0.45">
      <c r="A2272" s="1" t="s">
        <v>294</v>
      </c>
      <c r="B2272" s="2" t="s">
        <v>301</v>
      </c>
      <c r="C2272" s="19">
        <v>44</v>
      </c>
      <c r="D2272" s="3" t="s">
        <v>460</v>
      </c>
      <c r="E2272" s="2" t="s">
        <v>70</v>
      </c>
      <c r="F2272" s="55">
        <v>516246</v>
      </c>
      <c r="G2272" s="15">
        <v>2015</v>
      </c>
      <c r="H2272" s="44">
        <v>13.35</v>
      </c>
      <c r="I2272" s="44">
        <v>7.55</v>
      </c>
      <c r="J2272" s="44">
        <v>8650</v>
      </c>
      <c r="K2272" s="44">
        <v>1140</v>
      </c>
      <c r="L2272" s="44">
        <v>200</v>
      </c>
      <c r="M2272" s="27">
        <v>14.933066818960594</v>
      </c>
      <c r="N2272" s="27">
        <v>21999.8</v>
      </c>
      <c r="O2272" s="27">
        <v>149.72</v>
      </c>
      <c r="P2272" s="51">
        <f t="shared" si="35"/>
        <v>222505.82380000054</v>
      </c>
      <c r="Q2272" s="51">
        <f>ABS(Table_7[[#This Row],[列1]]-Table_7[[#This Row],[Listing Price (USD)]])/Table_7[[#This Row],[Listing Price (USD)]]</f>
        <v>0.5689926434296817</v>
      </c>
      <c r="R2272" s="51">
        <f>(Table_7[[#This Row],[列2]]+Q3239)/2</f>
        <v>0.28449632171484085</v>
      </c>
      <c r="S2272" s="71"/>
    </row>
    <row r="2273" spans="1:19" hidden="1" x14ac:dyDescent="0.45">
      <c r="A2273" s="1" t="s">
        <v>294</v>
      </c>
      <c r="B2273" s="2" t="s">
        <v>301</v>
      </c>
      <c r="C2273" s="19">
        <v>44</v>
      </c>
      <c r="D2273" s="3" t="s">
        <v>460</v>
      </c>
      <c r="E2273" s="2" t="s">
        <v>76</v>
      </c>
      <c r="F2273" s="55">
        <v>516246</v>
      </c>
      <c r="G2273" s="15">
        <v>2014</v>
      </c>
      <c r="H2273" s="44">
        <v>13.35</v>
      </c>
      <c r="I2273" s="44">
        <v>7.55</v>
      </c>
      <c r="J2273" s="44">
        <v>8650</v>
      </c>
      <c r="K2273" s="44">
        <v>1140</v>
      </c>
      <c r="L2273" s="44">
        <v>200</v>
      </c>
      <c r="M2273" s="27">
        <v>720.28936833319096</v>
      </c>
      <c r="N2273" s="27">
        <v>6140.9</v>
      </c>
      <c r="O2273" s="27">
        <v>2659.28</v>
      </c>
      <c r="P2273" s="51">
        <f t="shared" si="35"/>
        <v>180124.00240000262</v>
      </c>
      <c r="Q2273" s="51">
        <f>ABS(Table_7[[#This Row],[列1]]-Table_7[[#This Row],[Listing Price (USD)]])/Table_7[[#This Row],[Listing Price (USD)]]</f>
        <v>0.65108881734676372</v>
      </c>
      <c r="R2273" s="51">
        <f>(Table_7[[#This Row],[列2]]+Q3240)/2</f>
        <v>0.32554440867338186</v>
      </c>
      <c r="S2273" s="71"/>
    </row>
    <row r="2274" spans="1:19" hidden="1" x14ac:dyDescent="0.45">
      <c r="A2274" s="1" t="s">
        <v>294</v>
      </c>
      <c r="B2274" s="3" t="s">
        <v>301</v>
      </c>
      <c r="C2274" s="19">
        <v>44</v>
      </c>
      <c r="D2274" s="3" t="s">
        <v>459</v>
      </c>
      <c r="E2274" s="2" t="s">
        <v>463</v>
      </c>
      <c r="F2274" s="55">
        <v>475000</v>
      </c>
      <c r="G2274" s="15">
        <v>2012</v>
      </c>
      <c r="H2274" s="44">
        <v>13.35</v>
      </c>
      <c r="I2274" s="44">
        <v>7.55</v>
      </c>
      <c r="J2274" s="44">
        <v>8650</v>
      </c>
      <c r="K2274" s="44">
        <v>1140</v>
      </c>
      <c r="L2274" s="44">
        <v>200</v>
      </c>
      <c r="M2274" s="27">
        <v>2762.2330000000002</v>
      </c>
      <c r="N2274" s="27">
        <v>50018</v>
      </c>
      <c r="O2274" s="27">
        <v>8897.94</v>
      </c>
      <c r="P2274" s="51">
        <f t="shared" si="35"/>
        <v>235664.49400000199</v>
      </c>
      <c r="Q2274" s="51">
        <f>ABS(Table_7[[#This Row],[列1]]-Table_7[[#This Row],[Listing Price (USD)]])/Table_7[[#This Row],[Listing Price (USD)]]</f>
        <v>0.50386422315789059</v>
      </c>
      <c r="R2274" s="51">
        <f>(Table_7[[#This Row],[列2]]+Q3241)/2</f>
        <v>0.25193211157894529</v>
      </c>
      <c r="S2274" s="71"/>
    </row>
    <row r="2275" spans="1:19" hidden="1" x14ac:dyDescent="0.45">
      <c r="A2275" s="1" t="s">
        <v>294</v>
      </c>
      <c r="B2275" s="3" t="s">
        <v>301</v>
      </c>
      <c r="C2275" s="19">
        <v>44</v>
      </c>
      <c r="D2275" s="3" t="s">
        <v>459</v>
      </c>
      <c r="E2275" s="2" t="s">
        <v>463</v>
      </c>
      <c r="F2275" s="55">
        <v>575000</v>
      </c>
      <c r="G2275" s="15">
        <v>2016</v>
      </c>
      <c r="H2275" s="44">
        <v>13.35</v>
      </c>
      <c r="I2275" s="44">
        <v>7.55</v>
      </c>
      <c r="J2275" s="44">
        <v>8650</v>
      </c>
      <c r="K2275" s="44">
        <v>1140</v>
      </c>
      <c r="L2275" s="44">
        <v>200</v>
      </c>
      <c r="M2275" s="27">
        <v>2762.2330000000002</v>
      </c>
      <c r="N2275" s="27">
        <v>50018</v>
      </c>
      <c r="O2275" s="27">
        <v>8897.94</v>
      </c>
      <c r="P2275" s="51">
        <f t="shared" si="35"/>
        <v>287455.30600000097</v>
      </c>
      <c r="Q2275" s="51">
        <f>ABS(Table_7[[#This Row],[列1]]-Table_7[[#This Row],[Listing Price (USD)]])/Table_7[[#This Row],[Listing Price (USD)]]</f>
        <v>0.50007772869565048</v>
      </c>
      <c r="R2275" s="51">
        <f>(Table_7[[#This Row],[列2]]+Q3242)/2</f>
        <v>0.25003886434782524</v>
      </c>
      <c r="S2275" s="71"/>
    </row>
    <row r="2276" spans="1:19" hidden="1" x14ac:dyDescent="0.45">
      <c r="A2276" s="1" t="s">
        <v>294</v>
      </c>
      <c r="B2276" s="2" t="s">
        <v>307</v>
      </c>
      <c r="C2276" s="19">
        <v>50</v>
      </c>
      <c r="D2276" s="3" t="s">
        <v>460</v>
      </c>
      <c r="E2276" s="2" t="s">
        <v>3</v>
      </c>
      <c r="F2276" s="55">
        <v>716700</v>
      </c>
      <c r="G2276" s="15">
        <v>2012</v>
      </c>
      <c r="H2276" s="44">
        <v>14.53</v>
      </c>
      <c r="I2276" s="44">
        <v>8.69</v>
      </c>
      <c r="J2276" s="44">
        <v>13600</v>
      </c>
      <c r="K2276" s="44">
        <v>1646</v>
      </c>
      <c r="L2276" s="44">
        <v>300</v>
      </c>
      <c r="M2276" s="27">
        <v>2639.0087016482562</v>
      </c>
      <c r="N2276" s="27">
        <v>30468.7</v>
      </c>
      <c r="O2276" s="27">
        <v>62827.83</v>
      </c>
      <c r="P2276" s="51">
        <f t="shared" si="35"/>
        <v>311939.04320000036</v>
      </c>
      <c r="Q2276" s="51">
        <f>ABS(Table_7[[#This Row],[列1]]-Table_7[[#This Row],[Listing Price (USD)]])/Table_7[[#This Row],[Listing Price (USD)]]</f>
        <v>0.56475646267615409</v>
      </c>
      <c r="R2276" s="51">
        <f>(Table_7[[#This Row],[列2]]+Q3243)/2</f>
        <v>0.28237823133807705</v>
      </c>
      <c r="S2276" s="71"/>
    </row>
    <row r="2277" spans="1:19" hidden="1" x14ac:dyDescent="0.45">
      <c r="A2277" s="1" t="s">
        <v>294</v>
      </c>
      <c r="B2277" s="2" t="s">
        <v>307</v>
      </c>
      <c r="C2277" s="19">
        <v>50</v>
      </c>
      <c r="D2277" s="3" t="s">
        <v>460</v>
      </c>
      <c r="E2277" s="2" t="s">
        <v>3</v>
      </c>
      <c r="F2277" s="55">
        <v>716671</v>
      </c>
      <c r="G2277" s="15">
        <v>2012</v>
      </c>
      <c r="H2277" s="44">
        <v>14.53</v>
      </c>
      <c r="I2277" s="44">
        <v>8.69</v>
      </c>
      <c r="J2277" s="44">
        <v>13600</v>
      </c>
      <c r="K2277" s="44">
        <v>1646</v>
      </c>
      <c r="L2277" s="44">
        <v>300</v>
      </c>
      <c r="M2277" s="27">
        <v>2639.0087016482562</v>
      </c>
      <c r="N2277" s="27">
        <v>30468.7</v>
      </c>
      <c r="O2277" s="27">
        <v>62827.83</v>
      </c>
      <c r="P2277" s="51">
        <f t="shared" si="35"/>
        <v>311939.04320000036</v>
      </c>
      <c r="Q2277" s="51">
        <f>ABS(Table_7[[#This Row],[列1]]-Table_7[[#This Row],[Listing Price (USD)]])/Table_7[[#This Row],[Listing Price (USD)]]</f>
        <v>0.56473885060229823</v>
      </c>
      <c r="R2277" s="51">
        <f>(Table_7[[#This Row],[列2]]+Q3244)/2</f>
        <v>0.28236942530114911</v>
      </c>
      <c r="S2277" s="71"/>
    </row>
    <row r="2278" spans="1:19" hidden="1" x14ac:dyDescent="0.45">
      <c r="A2278" s="1" t="s">
        <v>294</v>
      </c>
      <c r="B2278" s="2" t="s">
        <v>307</v>
      </c>
      <c r="C2278" s="19">
        <v>50</v>
      </c>
      <c r="D2278" s="3" t="s">
        <v>460</v>
      </c>
      <c r="E2278" s="2" t="s">
        <v>35</v>
      </c>
      <c r="F2278" s="55">
        <v>607373</v>
      </c>
      <c r="G2278" s="15">
        <v>2012</v>
      </c>
      <c r="H2278" s="44">
        <v>14.53</v>
      </c>
      <c r="I2278" s="44">
        <v>8.69</v>
      </c>
      <c r="J2278" s="44">
        <v>13600</v>
      </c>
      <c r="K2278" s="44">
        <v>1646</v>
      </c>
      <c r="L2278" s="44">
        <v>300</v>
      </c>
      <c r="M2278" s="27">
        <v>1896.75530151814</v>
      </c>
      <c r="N2278" s="27">
        <v>24592.6</v>
      </c>
      <c r="O2278" s="27">
        <v>42421.33</v>
      </c>
      <c r="P2278" s="51">
        <f t="shared" si="35"/>
        <v>301033.00160000025</v>
      </c>
      <c r="Q2278" s="51">
        <f>ABS(Table_7[[#This Row],[列1]]-Table_7[[#This Row],[Listing Price (USD)]])/Table_7[[#This Row],[Listing Price (USD)]]</f>
        <v>0.50436881191623562</v>
      </c>
      <c r="R2278" s="51">
        <f>(Table_7[[#This Row],[列2]]+Q3245)/2</f>
        <v>0.25218440595811781</v>
      </c>
      <c r="S2278" s="71"/>
    </row>
    <row r="2279" spans="1:19" hidden="1" x14ac:dyDescent="0.45">
      <c r="A2279" s="1" t="s">
        <v>294</v>
      </c>
      <c r="B2279" s="2" t="s">
        <v>307</v>
      </c>
      <c r="C2279" s="19">
        <v>50</v>
      </c>
      <c r="D2279" s="3" t="s">
        <v>460</v>
      </c>
      <c r="E2279" s="2" t="s">
        <v>35</v>
      </c>
      <c r="F2279" s="55">
        <v>727632</v>
      </c>
      <c r="G2279" s="15">
        <v>2017</v>
      </c>
      <c r="H2279" s="44">
        <v>14.53</v>
      </c>
      <c r="I2279" s="44">
        <v>8.69</v>
      </c>
      <c r="J2279" s="44">
        <v>13600</v>
      </c>
      <c r="K2279" s="44">
        <v>1646</v>
      </c>
      <c r="L2279" s="44">
        <v>300</v>
      </c>
      <c r="M2279" s="27">
        <v>1896.75530151814</v>
      </c>
      <c r="N2279" s="27">
        <v>24592.6</v>
      </c>
      <c r="O2279" s="27">
        <v>42421.33</v>
      </c>
      <c r="P2279" s="51">
        <f t="shared" si="35"/>
        <v>365771.51659999712</v>
      </c>
      <c r="Q2279" s="51">
        <f>ABS(Table_7[[#This Row],[列1]]-Table_7[[#This Row],[Listing Price (USD)]])/Table_7[[#This Row],[Listing Price (USD)]]</f>
        <v>0.49731249230380586</v>
      </c>
      <c r="R2279" s="51">
        <f>(Table_7[[#This Row],[列2]]+Q3246)/2</f>
        <v>0.24865624615190293</v>
      </c>
      <c r="S2279" s="71"/>
    </row>
    <row r="2280" spans="1:19" hidden="1" x14ac:dyDescent="0.45">
      <c r="A2280" s="6" t="s">
        <v>294</v>
      </c>
      <c r="B2280" s="7" t="s">
        <v>307</v>
      </c>
      <c r="C2280" s="20">
        <v>50</v>
      </c>
      <c r="D2280" s="8" t="s">
        <v>460</v>
      </c>
      <c r="E2280" s="7" t="s">
        <v>15</v>
      </c>
      <c r="F2280" s="59">
        <v>734921</v>
      </c>
      <c r="G2280" s="16">
        <v>2016</v>
      </c>
      <c r="H2280" s="44">
        <v>14.53</v>
      </c>
      <c r="I2280" s="44">
        <v>8.69</v>
      </c>
      <c r="J2280" s="44">
        <v>13600</v>
      </c>
      <c r="K2280" s="44">
        <v>1646</v>
      </c>
      <c r="L2280" s="44">
        <v>300</v>
      </c>
      <c r="M2280" s="34">
        <v>1276.9626856482525</v>
      </c>
      <c r="N2280" s="34">
        <v>21333.9</v>
      </c>
      <c r="O2280" s="34">
        <v>4753.54</v>
      </c>
      <c r="P2280" s="53">
        <f t="shared" si="35"/>
        <v>346775.6663999997</v>
      </c>
      <c r="Q2280" s="53">
        <f>ABS(Table_7[[#This Row],[列1]]-Table_7[[#This Row],[Listing Price (USD)]])/Table_7[[#This Row],[Listing Price (USD)]]</f>
        <v>0.52814565592764429</v>
      </c>
      <c r="R2280" s="53">
        <f>(Table_7[[#This Row],[列2]]+Q3247)/2</f>
        <v>0.26407282796382214</v>
      </c>
      <c r="S2280" s="73"/>
    </row>
  </sheetData>
  <phoneticPr fontId="7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8"/>
  <sheetViews>
    <sheetView zoomScale="87" zoomScaleNormal="160" workbookViewId="0">
      <selection activeCell="Q1" sqref="Q1"/>
    </sheetView>
  </sheetViews>
  <sheetFormatPr defaultColWidth="14.46484375" defaultRowHeight="14.25" x14ac:dyDescent="0.45"/>
  <cols>
    <col min="1" max="1" width="13.46484375" style="42" bestFit="1" customWidth="1"/>
    <col min="2" max="2" width="20.06640625" bestFit="1" customWidth="1"/>
    <col min="3" max="3" width="8.59765625" style="17" bestFit="1" customWidth="1"/>
    <col min="4" max="4" width="11" customWidth="1"/>
    <col min="5" max="5" width="22.06640625" bestFit="1" customWidth="1"/>
    <col min="6" max="6" width="11.06640625" style="24" customWidth="1"/>
    <col min="7" max="7" width="8.06640625" style="17" customWidth="1"/>
    <col min="8" max="8" width="12.19921875" customWidth="1"/>
    <col min="9" max="24" width="9.59765625" customWidth="1"/>
  </cols>
  <sheetData>
    <row r="1" spans="1:16" s="10" customFormat="1" ht="43.15" x14ac:dyDescent="0.5">
      <c r="A1" s="39" t="s">
        <v>0</v>
      </c>
      <c r="B1" s="9" t="s">
        <v>465</v>
      </c>
      <c r="C1" s="18" t="s">
        <v>468</v>
      </c>
      <c r="D1" s="9" t="s">
        <v>466</v>
      </c>
      <c r="E1" s="9" t="s">
        <v>467</v>
      </c>
      <c r="F1" s="25" t="s">
        <v>469</v>
      </c>
      <c r="G1" s="14" t="s">
        <v>1</v>
      </c>
      <c r="H1" s="35" t="s">
        <v>543</v>
      </c>
      <c r="I1" s="35" t="s">
        <v>544</v>
      </c>
      <c r="J1" s="35" t="s">
        <v>545</v>
      </c>
      <c r="K1" s="36" t="s">
        <v>546</v>
      </c>
      <c r="L1" s="35" t="s">
        <v>547</v>
      </c>
      <c r="M1" s="35" t="s">
        <v>548</v>
      </c>
      <c r="N1" s="37" t="s">
        <v>549</v>
      </c>
      <c r="O1" s="37" t="s">
        <v>550</v>
      </c>
      <c r="P1" s="37" t="s">
        <v>551</v>
      </c>
    </row>
    <row r="2" spans="1:16" x14ac:dyDescent="0.45">
      <c r="A2" s="40" t="s">
        <v>394</v>
      </c>
      <c r="B2" s="3">
        <v>39</v>
      </c>
      <c r="C2" s="19">
        <v>38.4</v>
      </c>
      <c r="D2" s="3" t="s">
        <v>461</v>
      </c>
      <c r="E2" s="3" t="s">
        <v>447</v>
      </c>
      <c r="F2" s="22">
        <v>333556</v>
      </c>
      <c r="G2" s="15" t="s">
        <v>33</v>
      </c>
      <c r="H2" s="27">
        <v>22.28</v>
      </c>
      <c r="I2" s="27">
        <v>4.17</v>
      </c>
      <c r="J2" s="27">
        <v>11672</v>
      </c>
      <c r="K2" s="27">
        <v>817</v>
      </c>
      <c r="L2" s="27">
        <v>401</v>
      </c>
      <c r="M2" s="29">
        <f t="shared" ref="M2:M65" ca="1" si="0">RAND()*0.2+1.85</f>
        <v>2.0116810092149198</v>
      </c>
      <c r="N2" s="29">
        <v>96.621481289487278</v>
      </c>
      <c r="O2" s="29">
        <v>16666</v>
      </c>
      <c r="P2" s="29">
        <v>521.5798800343282</v>
      </c>
    </row>
    <row r="3" spans="1:16" hidden="1" x14ac:dyDescent="0.45">
      <c r="A3" s="40" t="s">
        <v>378</v>
      </c>
      <c r="B3" s="2" t="s">
        <v>383</v>
      </c>
      <c r="C3" s="19">
        <v>41</v>
      </c>
      <c r="D3" s="3" t="s">
        <v>460</v>
      </c>
      <c r="E3" s="4" t="s">
        <v>15</v>
      </c>
      <c r="F3" s="22">
        <v>697906</v>
      </c>
      <c r="G3" s="15" t="s">
        <v>38</v>
      </c>
      <c r="H3" s="27">
        <v>23.6</v>
      </c>
      <c r="I3" s="27">
        <v>4.0999999999999996</v>
      </c>
      <c r="J3" s="27">
        <v>12700</v>
      </c>
      <c r="K3" s="27">
        <v>753.4</v>
      </c>
      <c r="L3" s="27">
        <v>470</v>
      </c>
      <c r="M3" s="27">
        <f t="shared" ca="1" si="0"/>
        <v>1.972878317911839</v>
      </c>
      <c r="N3" s="27">
        <v>1276.96268564825</v>
      </c>
      <c r="O3" s="27">
        <v>21333.9</v>
      </c>
      <c r="P3" s="27">
        <v>4753.54</v>
      </c>
    </row>
    <row r="4" spans="1:16" hidden="1" x14ac:dyDescent="0.45">
      <c r="A4" s="40" t="s">
        <v>410</v>
      </c>
      <c r="B4" s="2">
        <v>40</v>
      </c>
      <c r="C4" s="19">
        <v>39.5</v>
      </c>
      <c r="D4" s="3" t="s">
        <v>460</v>
      </c>
      <c r="E4" s="4" t="s">
        <v>46</v>
      </c>
      <c r="F4" s="22">
        <v>188252</v>
      </c>
      <c r="G4" s="15" t="s">
        <v>12</v>
      </c>
      <c r="H4" s="27">
        <v>21.25</v>
      </c>
      <c r="I4" s="27">
        <v>3.92</v>
      </c>
      <c r="J4" s="27">
        <v>7400</v>
      </c>
      <c r="K4" s="27">
        <v>936</v>
      </c>
      <c r="L4" s="27">
        <v>273</v>
      </c>
      <c r="M4" s="27">
        <f t="shared" ca="1" si="0"/>
        <v>2.0178452562108893</v>
      </c>
      <c r="N4" s="27">
        <v>57.472012426685268</v>
      </c>
      <c r="O4" s="27">
        <v>11544.2</v>
      </c>
      <c r="P4" s="27">
        <v>7827.84</v>
      </c>
    </row>
    <row r="5" spans="1:16" x14ac:dyDescent="0.45">
      <c r="A5" s="40" t="s">
        <v>394</v>
      </c>
      <c r="B5" s="3">
        <v>39</v>
      </c>
      <c r="C5" s="19">
        <v>38.4</v>
      </c>
      <c r="D5" s="3" t="s">
        <v>461</v>
      </c>
      <c r="E5" s="3" t="s">
        <v>447</v>
      </c>
      <c r="F5" s="22">
        <v>267331</v>
      </c>
      <c r="G5" s="15" t="s">
        <v>36</v>
      </c>
      <c r="H5" s="27">
        <v>22.28</v>
      </c>
      <c r="I5" s="27">
        <v>4.17</v>
      </c>
      <c r="J5" s="27">
        <v>11672</v>
      </c>
      <c r="K5" s="27">
        <v>817</v>
      </c>
      <c r="L5" s="27">
        <v>401</v>
      </c>
      <c r="M5" s="27">
        <f t="shared" ca="1" si="0"/>
        <v>2.021654705545564</v>
      </c>
      <c r="N5" s="27">
        <v>96.621481289487278</v>
      </c>
      <c r="O5" s="27">
        <v>16666</v>
      </c>
      <c r="P5" s="27">
        <v>521.5798800343282</v>
      </c>
    </row>
    <row r="6" spans="1:16" x14ac:dyDescent="0.45">
      <c r="A6" s="40" t="s">
        <v>394</v>
      </c>
      <c r="B6" s="2">
        <v>39</v>
      </c>
      <c r="C6" s="19">
        <v>38.4</v>
      </c>
      <c r="D6" s="3" t="s">
        <v>460</v>
      </c>
      <c r="E6" s="3" t="s">
        <v>3</v>
      </c>
      <c r="F6" s="22">
        <v>334042</v>
      </c>
      <c r="G6" s="15" t="s">
        <v>34</v>
      </c>
      <c r="H6" s="27">
        <v>22.28</v>
      </c>
      <c r="I6" s="27">
        <v>4.17</v>
      </c>
      <c r="J6" s="27">
        <v>11672</v>
      </c>
      <c r="K6" s="27">
        <v>817</v>
      </c>
      <c r="L6" s="27">
        <v>401</v>
      </c>
      <c r="M6" s="27">
        <f t="shared" ca="1" si="0"/>
        <v>1.8767748711370835</v>
      </c>
      <c r="N6" s="27">
        <v>2639.0087016482562</v>
      </c>
      <c r="O6" s="27">
        <v>30468.7</v>
      </c>
      <c r="P6" s="27">
        <v>62827.83</v>
      </c>
    </row>
    <row r="7" spans="1:16" x14ac:dyDescent="0.45">
      <c r="A7" s="40" t="s">
        <v>394</v>
      </c>
      <c r="B7" s="2">
        <v>39</v>
      </c>
      <c r="C7" s="19">
        <v>38.4</v>
      </c>
      <c r="D7" s="3" t="s">
        <v>460</v>
      </c>
      <c r="E7" s="4" t="s">
        <v>3</v>
      </c>
      <c r="F7" s="22">
        <v>279380</v>
      </c>
      <c r="G7" s="15" t="s">
        <v>33</v>
      </c>
      <c r="H7" s="27">
        <v>22.28</v>
      </c>
      <c r="I7" s="27">
        <v>4.17</v>
      </c>
      <c r="J7" s="27">
        <v>11672</v>
      </c>
      <c r="K7" s="27">
        <v>817</v>
      </c>
      <c r="L7" s="27">
        <v>401</v>
      </c>
      <c r="M7" s="27">
        <f t="shared" ca="1" si="0"/>
        <v>1.9929399056368768</v>
      </c>
      <c r="N7" s="27">
        <v>2639.0087016482562</v>
      </c>
      <c r="O7" s="27">
        <v>30468.7</v>
      </c>
      <c r="P7" s="27">
        <v>62827.83</v>
      </c>
    </row>
    <row r="8" spans="1:16" x14ac:dyDescent="0.45">
      <c r="A8" s="40" t="s">
        <v>394</v>
      </c>
      <c r="B8" s="2">
        <v>39</v>
      </c>
      <c r="C8" s="19">
        <v>38.4</v>
      </c>
      <c r="D8" s="3" t="s">
        <v>460</v>
      </c>
      <c r="E8" s="3" t="s">
        <v>25</v>
      </c>
      <c r="F8" s="22">
        <v>358335</v>
      </c>
      <c r="G8" s="15" t="s">
        <v>13</v>
      </c>
      <c r="H8" s="27">
        <v>22.28</v>
      </c>
      <c r="I8" s="27">
        <v>4.17</v>
      </c>
      <c r="J8" s="27">
        <v>11672</v>
      </c>
      <c r="K8" s="27">
        <v>817</v>
      </c>
      <c r="L8" s="27">
        <v>401</v>
      </c>
      <c r="M8" s="27">
        <f t="shared" ca="1" si="0"/>
        <v>2.0389257022797502</v>
      </c>
      <c r="N8" s="27">
        <v>188.92599593680674</v>
      </c>
      <c r="O8" s="27">
        <v>16779.7</v>
      </c>
      <c r="P8" s="27">
        <v>1073.48</v>
      </c>
    </row>
    <row r="9" spans="1:16" x14ac:dyDescent="0.45">
      <c r="A9" s="40" t="s">
        <v>394</v>
      </c>
      <c r="B9" s="2">
        <v>39</v>
      </c>
      <c r="C9" s="19">
        <v>38.4</v>
      </c>
      <c r="D9" s="3" t="s">
        <v>460</v>
      </c>
      <c r="E9" s="4" t="s">
        <v>239</v>
      </c>
      <c r="F9" s="22">
        <v>327968</v>
      </c>
      <c r="G9" s="15" t="s">
        <v>34</v>
      </c>
      <c r="H9" s="27">
        <v>22.28</v>
      </c>
      <c r="I9" s="27">
        <v>4.17</v>
      </c>
      <c r="J9" s="27">
        <v>11672</v>
      </c>
      <c r="K9" s="27">
        <v>817</v>
      </c>
      <c r="L9" s="27">
        <v>401</v>
      </c>
      <c r="M9" s="27">
        <f t="shared" ca="1" si="0"/>
        <v>1.8788864829232683</v>
      </c>
      <c r="N9" s="50">
        <v>229.03186052077729</v>
      </c>
      <c r="O9" s="50">
        <v>18683.400000000001</v>
      </c>
      <c r="P9" s="50">
        <v>3353.62</v>
      </c>
    </row>
    <row r="10" spans="1:16" hidden="1" x14ac:dyDescent="0.45">
      <c r="A10" s="40" t="s">
        <v>408</v>
      </c>
      <c r="B10" s="2">
        <v>39</v>
      </c>
      <c r="C10" s="19">
        <v>37.5</v>
      </c>
      <c r="D10" s="3" t="s">
        <v>460</v>
      </c>
      <c r="E10" s="4" t="s">
        <v>76</v>
      </c>
      <c r="F10" s="22">
        <v>364424</v>
      </c>
      <c r="G10" s="15" t="s">
        <v>30</v>
      </c>
      <c r="H10" s="27">
        <v>19.75</v>
      </c>
      <c r="I10" s="27">
        <v>3.42</v>
      </c>
      <c r="J10" s="27">
        <v>9126</v>
      </c>
      <c r="K10" s="27">
        <v>991</v>
      </c>
      <c r="L10" s="27">
        <v>348</v>
      </c>
      <c r="M10" s="27">
        <f t="shared" ca="1" si="0"/>
        <v>1.91202428555836</v>
      </c>
      <c r="N10" s="27">
        <v>720.28936833319051</v>
      </c>
      <c r="O10" s="27">
        <v>6140.9</v>
      </c>
      <c r="P10" s="27">
        <v>2659.28</v>
      </c>
    </row>
    <row r="11" spans="1:16" hidden="1" x14ac:dyDescent="0.45">
      <c r="A11" s="40" t="s">
        <v>408</v>
      </c>
      <c r="B11" s="2">
        <v>39</v>
      </c>
      <c r="C11" s="19">
        <v>37.5</v>
      </c>
      <c r="D11" s="3" t="s">
        <v>460</v>
      </c>
      <c r="E11" s="4" t="s">
        <v>76</v>
      </c>
      <c r="F11" s="22">
        <v>364125</v>
      </c>
      <c r="G11" s="15" t="s">
        <v>30</v>
      </c>
      <c r="H11" s="27">
        <v>19.75</v>
      </c>
      <c r="I11" s="27">
        <v>3.42</v>
      </c>
      <c r="J11" s="27">
        <v>9126</v>
      </c>
      <c r="K11" s="27">
        <v>991</v>
      </c>
      <c r="L11" s="27">
        <v>348</v>
      </c>
      <c r="M11" s="27">
        <f t="shared" ca="1" si="0"/>
        <v>1.9232288754754119</v>
      </c>
      <c r="N11" s="27">
        <v>720.28936833319051</v>
      </c>
      <c r="O11" s="27">
        <v>6140.9</v>
      </c>
      <c r="P11" s="27">
        <v>2659.28</v>
      </c>
    </row>
    <row r="12" spans="1:16" hidden="1" x14ac:dyDescent="0.45">
      <c r="A12" s="40" t="s">
        <v>408</v>
      </c>
      <c r="B12" s="2">
        <v>39</v>
      </c>
      <c r="C12" s="19">
        <v>37.5</v>
      </c>
      <c r="D12" s="3" t="s">
        <v>459</v>
      </c>
      <c r="E12" s="3" t="s">
        <v>319</v>
      </c>
      <c r="F12" s="22">
        <v>339000</v>
      </c>
      <c r="G12" s="15" t="s">
        <v>20</v>
      </c>
      <c r="H12" s="27">
        <v>19.75</v>
      </c>
      <c r="I12" s="27">
        <v>3.42</v>
      </c>
      <c r="J12" s="27">
        <v>9126</v>
      </c>
      <c r="K12" s="27">
        <v>991</v>
      </c>
      <c r="L12" s="27">
        <v>348</v>
      </c>
      <c r="M12" s="27">
        <f t="shared" ca="1" si="0"/>
        <v>2.0017182535863678</v>
      </c>
      <c r="N12" s="27">
        <v>1116.7267999999999</v>
      </c>
      <c r="O12" s="27">
        <v>44269</v>
      </c>
      <c r="P12" s="27">
        <v>61343.7</v>
      </c>
    </row>
    <row r="13" spans="1:16" hidden="1" x14ac:dyDescent="0.45">
      <c r="A13" s="40" t="s">
        <v>409</v>
      </c>
      <c r="B13" s="2">
        <v>39</v>
      </c>
      <c r="C13" s="19">
        <v>37.5</v>
      </c>
      <c r="D13" s="3" t="s">
        <v>459</v>
      </c>
      <c r="E13" s="3" t="s">
        <v>319</v>
      </c>
      <c r="F13" s="22">
        <v>339000</v>
      </c>
      <c r="G13" s="15" t="s">
        <v>20</v>
      </c>
      <c r="H13" s="27">
        <v>19.75</v>
      </c>
      <c r="I13" s="27">
        <v>3.42</v>
      </c>
      <c r="J13" s="27">
        <v>9126</v>
      </c>
      <c r="K13" s="27">
        <v>991</v>
      </c>
      <c r="L13" s="27">
        <v>348</v>
      </c>
      <c r="M13" s="27">
        <f t="shared" ca="1" si="0"/>
        <v>1.9803914459411835</v>
      </c>
      <c r="N13" s="27">
        <v>1116.7267999999999</v>
      </c>
      <c r="O13" s="27">
        <v>44269</v>
      </c>
      <c r="P13" s="27">
        <v>61343.7</v>
      </c>
    </row>
    <row r="14" spans="1:16" x14ac:dyDescent="0.45">
      <c r="A14" s="40" t="s">
        <v>407</v>
      </c>
      <c r="B14" s="2">
        <v>39</v>
      </c>
      <c r="C14" s="19">
        <v>38</v>
      </c>
      <c r="D14" s="3" t="s">
        <v>459</v>
      </c>
      <c r="E14" s="3" t="s">
        <v>319</v>
      </c>
      <c r="F14" s="22">
        <v>264000</v>
      </c>
      <c r="G14" s="15" t="s">
        <v>34</v>
      </c>
      <c r="H14" s="27">
        <v>22.28</v>
      </c>
      <c r="I14" s="27">
        <v>4.17</v>
      </c>
      <c r="J14" s="27">
        <v>11672</v>
      </c>
      <c r="K14" s="27">
        <v>817</v>
      </c>
      <c r="L14" s="27">
        <v>401</v>
      </c>
      <c r="M14" s="27">
        <f t="shared" ca="1" si="0"/>
        <v>1.974359195159977</v>
      </c>
      <c r="N14" s="27">
        <v>1116.7267999999999</v>
      </c>
      <c r="O14" s="27">
        <v>44269</v>
      </c>
      <c r="P14" s="27">
        <v>61343.7</v>
      </c>
    </row>
    <row r="15" spans="1:16" hidden="1" x14ac:dyDescent="0.45">
      <c r="A15" s="40" t="s">
        <v>408</v>
      </c>
      <c r="B15" s="3">
        <v>40</v>
      </c>
      <c r="C15" s="19">
        <v>39</v>
      </c>
      <c r="D15" s="3" t="s">
        <v>461</v>
      </c>
      <c r="E15" s="3" t="s">
        <v>472</v>
      </c>
      <c r="F15" s="22">
        <v>209999</v>
      </c>
      <c r="G15" s="15" t="s">
        <v>13</v>
      </c>
      <c r="H15" s="27">
        <v>22</v>
      </c>
      <c r="I15" s="27">
        <v>4.5</v>
      </c>
      <c r="J15" s="27">
        <v>10530</v>
      </c>
      <c r="K15" s="27">
        <v>1032</v>
      </c>
      <c r="L15" s="27">
        <v>360</v>
      </c>
      <c r="M15" s="27">
        <f t="shared" ca="1" si="0"/>
        <v>1.9591871465172472</v>
      </c>
      <c r="N15" s="27">
        <v>9.6995000000000005</v>
      </c>
      <c r="O15" s="27">
        <v>16666</v>
      </c>
      <c r="P15" s="27">
        <v>1943.0922165047868</v>
      </c>
    </row>
    <row r="16" spans="1:16" x14ac:dyDescent="0.45">
      <c r="A16" s="40" t="s">
        <v>407</v>
      </c>
      <c r="B16" s="2">
        <v>39</v>
      </c>
      <c r="C16" s="19">
        <v>38</v>
      </c>
      <c r="D16" s="3" t="s">
        <v>459</v>
      </c>
      <c r="E16" s="3" t="s">
        <v>319</v>
      </c>
      <c r="F16" s="22">
        <v>335000</v>
      </c>
      <c r="G16" s="15" t="s">
        <v>36</v>
      </c>
      <c r="H16" s="27">
        <v>22.28</v>
      </c>
      <c r="I16" s="27">
        <v>4.17</v>
      </c>
      <c r="J16" s="27">
        <v>11672</v>
      </c>
      <c r="K16" s="27">
        <v>817</v>
      </c>
      <c r="L16" s="27">
        <v>401</v>
      </c>
      <c r="M16" s="27">
        <f t="shared" ca="1" si="0"/>
        <v>1.9066542225808911</v>
      </c>
      <c r="N16" s="27">
        <v>1116.7267999999999</v>
      </c>
      <c r="O16" s="27">
        <v>44269</v>
      </c>
      <c r="P16" s="27">
        <v>61343.7</v>
      </c>
    </row>
    <row r="17" spans="1:16" hidden="1" x14ac:dyDescent="0.45">
      <c r="A17" s="40" t="s">
        <v>436</v>
      </c>
      <c r="B17" s="2">
        <v>500</v>
      </c>
      <c r="C17" s="19">
        <v>50</v>
      </c>
      <c r="D17" s="3" t="s">
        <v>461</v>
      </c>
      <c r="E17" s="3" t="s">
        <v>346</v>
      </c>
      <c r="F17" s="22">
        <v>479000</v>
      </c>
      <c r="G17" s="15" t="s">
        <v>8</v>
      </c>
      <c r="H17" s="27">
        <v>27</v>
      </c>
      <c r="I17" s="27">
        <v>3.94</v>
      </c>
      <c r="J17" s="27">
        <v>10300</v>
      </c>
      <c r="K17" s="27">
        <v>1345.49</v>
      </c>
      <c r="L17" s="27">
        <v>500</v>
      </c>
      <c r="M17" s="27">
        <f t="shared" ca="1" si="0"/>
        <v>2.0081276377225299</v>
      </c>
      <c r="N17" s="27">
        <v>96.621481289487278</v>
      </c>
      <c r="O17" s="27">
        <v>21310.9</v>
      </c>
      <c r="P17" s="27">
        <v>514.61516577032478</v>
      </c>
    </row>
    <row r="18" spans="1:16" hidden="1" x14ac:dyDescent="0.45">
      <c r="A18" s="40" t="s">
        <v>378</v>
      </c>
      <c r="B18" s="2" t="s">
        <v>383</v>
      </c>
      <c r="C18" s="19">
        <v>41</v>
      </c>
      <c r="D18" s="3" t="s">
        <v>459</v>
      </c>
      <c r="E18" s="3" t="s">
        <v>319</v>
      </c>
      <c r="F18" s="22">
        <v>499000</v>
      </c>
      <c r="G18" s="15" t="s">
        <v>38</v>
      </c>
      <c r="H18" s="27">
        <v>23.6</v>
      </c>
      <c r="I18" s="27">
        <v>4.0999999999999996</v>
      </c>
      <c r="J18" s="27">
        <v>12700</v>
      </c>
      <c r="K18" s="27">
        <v>753.4</v>
      </c>
      <c r="L18" s="27">
        <v>470</v>
      </c>
      <c r="M18" s="27">
        <f t="shared" ca="1" si="0"/>
        <v>1.8779668773444937</v>
      </c>
      <c r="N18" s="27">
        <v>1116.7267999999999</v>
      </c>
      <c r="O18" s="27">
        <v>44269</v>
      </c>
      <c r="P18" s="27">
        <v>61343.7</v>
      </c>
    </row>
    <row r="19" spans="1:16" x14ac:dyDescent="0.45">
      <c r="A19" s="40" t="s">
        <v>394</v>
      </c>
      <c r="B19" s="2">
        <v>40</v>
      </c>
      <c r="C19" s="19">
        <v>38.5</v>
      </c>
      <c r="D19" s="3" t="s">
        <v>460</v>
      </c>
      <c r="E19" s="4" t="s">
        <v>46</v>
      </c>
      <c r="F19" s="22">
        <v>431217</v>
      </c>
      <c r="G19" s="15" t="s">
        <v>37</v>
      </c>
      <c r="H19" s="27">
        <v>22.18</v>
      </c>
      <c r="I19" s="27">
        <v>4.43</v>
      </c>
      <c r="J19" s="27">
        <v>10885</v>
      </c>
      <c r="K19" s="27">
        <v>828.82</v>
      </c>
      <c r="L19" s="27">
        <v>400</v>
      </c>
      <c r="M19" s="27">
        <f t="shared" ca="1" si="0"/>
        <v>1.9566192886023195</v>
      </c>
      <c r="N19" s="27">
        <v>57.472012426685268</v>
      </c>
      <c r="O19" s="27">
        <v>11544.2</v>
      </c>
      <c r="P19" s="27">
        <v>7827.84</v>
      </c>
    </row>
    <row r="20" spans="1:16" x14ac:dyDescent="0.45">
      <c r="A20" s="40" t="s">
        <v>394</v>
      </c>
      <c r="B20" s="2">
        <v>40</v>
      </c>
      <c r="C20" s="19">
        <v>38.5</v>
      </c>
      <c r="D20" s="3" t="s">
        <v>460</v>
      </c>
      <c r="E20" s="4" t="s">
        <v>46</v>
      </c>
      <c r="F20" s="22">
        <v>467658</v>
      </c>
      <c r="G20" s="15" t="s">
        <v>38</v>
      </c>
      <c r="H20" s="27">
        <v>22.18</v>
      </c>
      <c r="I20" s="27">
        <v>4.43</v>
      </c>
      <c r="J20" s="27">
        <v>10885</v>
      </c>
      <c r="K20" s="27">
        <v>828.82</v>
      </c>
      <c r="L20" s="27">
        <v>400</v>
      </c>
      <c r="M20" s="27">
        <f t="shared" ca="1" si="0"/>
        <v>2.0345451656284861</v>
      </c>
      <c r="N20" s="27">
        <v>57.472012426685268</v>
      </c>
      <c r="O20" s="27">
        <v>11544.2</v>
      </c>
      <c r="P20" s="27">
        <v>7827.84</v>
      </c>
    </row>
    <row r="21" spans="1:16" hidden="1" x14ac:dyDescent="0.45">
      <c r="A21" s="40" t="s">
        <v>408</v>
      </c>
      <c r="B21" s="2">
        <v>40</v>
      </c>
      <c r="C21" s="19">
        <v>39</v>
      </c>
      <c r="D21" s="3" t="s">
        <v>461</v>
      </c>
      <c r="E21" s="3" t="s">
        <v>475</v>
      </c>
      <c r="F21" s="22">
        <v>329000</v>
      </c>
      <c r="G21" s="15" t="s">
        <v>36</v>
      </c>
      <c r="H21" s="27">
        <v>22</v>
      </c>
      <c r="I21" s="27">
        <v>4.5</v>
      </c>
      <c r="J21" s="27">
        <v>10530</v>
      </c>
      <c r="K21" s="27">
        <v>1032</v>
      </c>
      <c r="L21" s="27">
        <v>360</v>
      </c>
      <c r="M21" s="27">
        <f t="shared" ca="1" si="0"/>
        <v>2.0467750844451582</v>
      </c>
      <c r="N21" s="27">
        <v>2.08</v>
      </c>
      <c r="O21" s="27">
        <v>3599</v>
      </c>
      <c r="P21" s="27">
        <v>1044.7996423945156</v>
      </c>
    </row>
    <row r="22" spans="1:16" x14ac:dyDescent="0.45">
      <c r="A22" s="40" t="s">
        <v>394</v>
      </c>
      <c r="B22" s="2">
        <v>40</v>
      </c>
      <c r="C22" s="19">
        <v>38.5</v>
      </c>
      <c r="D22" s="3" t="s">
        <v>460</v>
      </c>
      <c r="E22" s="4" t="s">
        <v>46</v>
      </c>
      <c r="F22" s="22">
        <v>419070</v>
      </c>
      <c r="G22" s="15" t="s">
        <v>38</v>
      </c>
      <c r="H22" s="27">
        <v>22.18</v>
      </c>
      <c r="I22" s="27">
        <v>4.43</v>
      </c>
      <c r="J22" s="27">
        <v>10885</v>
      </c>
      <c r="K22" s="27">
        <v>828.82</v>
      </c>
      <c r="L22" s="27">
        <v>400</v>
      </c>
      <c r="M22" s="27">
        <f t="shared" ca="1" si="0"/>
        <v>1.8563963799525787</v>
      </c>
      <c r="N22" s="27">
        <v>57.472012426685268</v>
      </c>
      <c r="O22" s="27">
        <v>11544.2</v>
      </c>
      <c r="P22" s="27">
        <v>7827.84</v>
      </c>
    </row>
    <row r="23" spans="1:16" hidden="1" x14ac:dyDescent="0.45">
      <c r="A23" s="40" t="s">
        <v>408</v>
      </c>
      <c r="B23" s="3">
        <v>40</v>
      </c>
      <c r="C23" s="19">
        <v>39</v>
      </c>
      <c r="D23" s="3" t="s">
        <v>461</v>
      </c>
      <c r="E23" s="3" t="s">
        <v>475</v>
      </c>
      <c r="F23" s="22">
        <v>329000</v>
      </c>
      <c r="G23" s="15" t="s">
        <v>36</v>
      </c>
      <c r="H23" s="27">
        <v>22</v>
      </c>
      <c r="I23" s="27">
        <v>4.5</v>
      </c>
      <c r="J23" s="27">
        <v>10530</v>
      </c>
      <c r="K23" s="27">
        <v>1032</v>
      </c>
      <c r="L23" s="27">
        <v>360</v>
      </c>
      <c r="M23" s="27">
        <f t="shared" ca="1" si="0"/>
        <v>1.9050442962066163</v>
      </c>
      <c r="N23" s="27">
        <v>2.08</v>
      </c>
      <c r="O23" s="27">
        <v>3599</v>
      </c>
      <c r="P23" s="27">
        <v>1044.7996423945156</v>
      </c>
    </row>
    <row r="24" spans="1:16" hidden="1" x14ac:dyDescent="0.45">
      <c r="A24" s="40" t="s">
        <v>408</v>
      </c>
      <c r="B24" s="3">
        <v>40</v>
      </c>
      <c r="C24" s="19">
        <v>39</v>
      </c>
      <c r="D24" s="3" t="s">
        <v>461</v>
      </c>
      <c r="E24" s="3" t="s">
        <v>364</v>
      </c>
      <c r="F24" s="22">
        <v>365000</v>
      </c>
      <c r="G24" s="15" t="s">
        <v>36</v>
      </c>
      <c r="H24" s="27">
        <v>22</v>
      </c>
      <c r="I24" s="27">
        <v>4.5</v>
      </c>
      <c r="J24" s="27">
        <v>10530</v>
      </c>
      <c r="K24" s="27">
        <v>1032</v>
      </c>
      <c r="L24" s="27">
        <v>360</v>
      </c>
      <c r="M24" s="27">
        <f t="shared" ca="1" si="0"/>
        <v>1.9539174527874579</v>
      </c>
      <c r="N24" s="27">
        <v>1.0434148148148099</v>
      </c>
      <c r="O24" s="27">
        <v>8551.2000000000007</v>
      </c>
      <c r="P24" s="27">
        <v>2109.5004966750644</v>
      </c>
    </row>
    <row r="25" spans="1:16" hidden="1" x14ac:dyDescent="0.45">
      <c r="A25" s="40" t="s">
        <v>408</v>
      </c>
      <c r="B25" s="3">
        <v>40</v>
      </c>
      <c r="C25" s="19">
        <v>39</v>
      </c>
      <c r="D25" s="3" t="s">
        <v>461</v>
      </c>
      <c r="E25" s="3" t="s">
        <v>445</v>
      </c>
      <c r="F25" s="22">
        <v>200000</v>
      </c>
      <c r="G25" s="15" t="s">
        <v>12</v>
      </c>
      <c r="H25" s="27">
        <v>22</v>
      </c>
      <c r="I25" s="27">
        <v>4.5</v>
      </c>
      <c r="J25" s="27">
        <v>10530</v>
      </c>
      <c r="K25" s="27">
        <v>1032</v>
      </c>
      <c r="L25" s="27">
        <v>360</v>
      </c>
      <c r="M25" s="27">
        <f t="shared" ca="1" si="0"/>
        <v>1.8809577969000844</v>
      </c>
      <c r="N25" s="27">
        <v>53.976999999999997</v>
      </c>
      <c r="O25" s="27">
        <v>7702.4</v>
      </c>
      <c r="P25" s="27">
        <v>5816</v>
      </c>
    </row>
    <row r="26" spans="1:16" x14ac:dyDescent="0.45">
      <c r="A26" s="40" t="s">
        <v>394</v>
      </c>
      <c r="B26" s="2">
        <v>40</v>
      </c>
      <c r="C26" s="19">
        <v>38.5</v>
      </c>
      <c r="D26" s="3" t="s">
        <v>460</v>
      </c>
      <c r="E26" s="4" t="s">
        <v>46</v>
      </c>
      <c r="F26" s="22">
        <v>418744</v>
      </c>
      <c r="G26" s="15" t="s">
        <v>38</v>
      </c>
      <c r="H26" s="27">
        <v>22.18</v>
      </c>
      <c r="I26" s="27">
        <v>4.43</v>
      </c>
      <c r="J26" s="27">
        <v>10885</v>
      </c>
      <c r="K26" s="27">
        <v>828.82</v>
      </c>
      <c r="L26" s="27">
        <v>400</v>
      </c>
      <c r="M26" s="27">
        <f t="shared" ca="1" si="0"/>
        <v>2.0221063329399191</v>
      </c>
      <c r="N26" s="27">
        <v>57.472012426685268</v>
      </c>
      <c r="O26" s="27">
        <v>11544.2</v>
      </c>
      <c r="P26" s="27">
        <v>7827.84</v>
      </c>
    </row>
    <row r="27" spans="1:16" hidden="1" x14ac:dyDescent="0.45">
      <c r="A27" s="40" t="s">
        <v>408</v>
      </c>
      <c r="B27" s="3">
        <v>40</v>
      </c>
      <c r="C27" s="19">
        <v>39</v>
      </c>
      <c r="D27" s="3" t="s">
        <v>461</v>
      </c>
      <c r="E27" s="3" t="s">
        <v>486</v>
      </c>
      <c r="F27" s="22">
        <v>319000</v>
      </c>
      <c r="G27" s="15" t="s">
        <v>36</v>
      </c>
      <c r="H27" s="27">
        <v>22</v>
      </c>
      <c r="I27" s="27">
        <v>4.5</v>
      </c>
      <c r="J27" s="27">
        <v>10530</v>
      </c>
      <c r="K27" s="27">
        <v>1032</v>
      </c>
      <c r="L27" s="27">
        <v>360</v>
      </c>
      <c r="M27" s="27">
        <f t="shared" ca="1" si="0"/>
        <v>1.9980026829286319</v>
      </c>
      <c r="N27" s="27">
        <v>1.5160157187349075</v>
      </c>
      <c r="O27" s="27">
        <v>88338.3</v>
      </c>
      <c r="P27" s="27">
        <v>2742.4896445401764</v>
      </c>
    </row>
    <row r="28" spans="1:16" hidden="1" x14ac:dyDescent="0.45">
      <c r="A28" s="40" t="s">
        <v>436</v>
      </c>
      <c r="B28" s="2">
        <v>500</v>
      </c>
      <c r="C28" s="19">
        <v>50</v>
      </c>
      <c r="D28" s="3" t="s">
        <v>461</v>
      </c>
      <c r="E28" s="3" t="s">
        <v>346</v>
      </c>
      <c r="F28" s="22">
        <v>465000</v>
      </c>
      <c r="G28" s="15" t="s">
        <v>8</v>
      </c>
      <c r="H28" s="27">
        <v>27</v>
      </c>
      <c r="I28" s="27">
        <v>3.94</v>
      </c>
      <c r="J28" s="27">
        <v>10300</v>
      </c>
      <c r="K28" s="27">
        <v>1345.49</v>
      </c>
      <c r="L28" s="27">
        <v>500</v>
      </c>
      <c r="M28" s="27">
        <f t="shared" ca="1" si="0"/>
        <v>1.8640999396142901</v>
      </c>
      <c r="N28" s="27">
        <v>96.621481289487278</v>
      </c>
      <c r="O28" s="27">
        <v>21310.9</v>
      </c>
      <c r="P28" s="27">
        <v>514.61516577032478</v>
      </c>
    </row>
    <row r="29" spans="1:16" hidden="1" x14ac:dyDescent="0.45">
      <c r="A29" s="40" t="s">
        <v>436</v>
      </c>
      <c r="B29" s="2">
        <v>500</v>
      </c>
      <c r="C29" s="19">
        <v>50</v>
      </c>
      <c r="D29" s="3" t="s">
        <v>459</v>
      </c>
      <c r="E29" s="3" t="s">
        <v>319</v>
      </c>
      <c r="F29" s="22">
        <v>365000</v>
      </c>
      <c r="G29" s="15" t="s">
        <v>8</v>
      </c>
      <c r="H29" s="27">
        <v>27</v>
      </c>
      <c r="I29" s="27">
        <v>3.94</v>
      </c>
      <c r="J29" s="27">
        <v>10300</v>
      </c>
      <c r="K29" s="27">
        <v>1345.49</v>
      </c>
      <c r="L29" s="27">
        <v>500</v>
      </c>
      <c r="M29" s="27">
        <f t="shared" ca="1" si="0"/>
        <v>1.9024108421724477</v>
      </c>
      <c r="N29" s="27">
        <v>1116.7267999999999</v>
      </c>
      <c r="O29" s="27">
        <v>44269</v>
      </c>
      <c r="P29" s="27">
        <v>61343.7</v>
      </c>
    </row>
    <row r="30" spans="1:16" x14ac:dyDescent="0.45">
      <c r="A30" s="40" t="s">
        <v>394</v>
      </c>
      <c r="B30" s="2">
        <v>40</v>
      </c>
      <c r="C30" s="19">
        <v>38.5</v>
      </c>
      <c r="D30" s="3" t="s">
        <v>460</v>
      </c>
      <c r="E30" s="4" t="s">
        <v>15</v>
      </c>
      <c r="F30" s="22">
        <v>382331</v>
      </c>
      <c r="G30" s="15" t="s">
        <v>13</v>
      </c>
      <c r="H30" s="27">
        <v>22.18</v>
      </c>
      <c r="I30" s="27">
        <v>4.43</v>
      </c>
      <c r="J30" s="27">
        <v>10885</v>
      </c>
      <c r="K30" s="27">
        <v>828.82</v>
      </c>
      <c r="L30" s="27">
        <v>400</v>
      </c>
      <c r="M30" s="27">
        <f t="shared" ca="1" si="0"/>
        <v>1.8956954084221556</v>
      </c>
      <c r="N30" s="27">
        <v>1276.9626856482525</v>
      </c>
      <c r="O30" s="27">
        <v>21333.9</v>
      </c>
      <c r="P30" s="27">
        <v>4753.54</v>
      </c>
    </row>
    <row r="31" spans="1:16" hidden="1" x14ac:dyDescent="0.45">
      <c r="A31" s="40" t="s">
        <v>408</v>
      </c>
      <c r="B31" s="3">
        <v>40</v>
      </c>
      <c r="C31" s="19">
        <v>39</v>
      </c>
      <c r="D31" s="3" t="s">
        <v>461</v>
      </c>
      <c r="E31" s="3" t="s">
        <v>489</v>
      </c>
      <c r="F31" s="22">
        <v>489000</v>
      </c>
      <c r="G31" s="15" t="s">
        <v>37</v>
      </c>
      <c r="H31" s="27">
        <v>22</v>
      </c>
      <c r="I31" s="27">
        <v>4.5</v>
      </c>
      <c r="J31" s="27">
        <v>10530</v>
      </c>
      <c r="K31" s="27">
        <v>1032</v>
      </c>
      <c r="L31" s="27">
        <v>360</v>
      </c>
      <c r="M31" s="27">
        <f t="shared" ca="1" si="0"/>
        <v>1.9629369341853198</v>
      </c>
      <c r="N31" s="27">
        <v>4.2039999999999997</v>
      </c>
      <c r="O31" s="27">
        <v>16666</v>
      </c>
      <c r="P31" s="27">
        <v>648.10692510432523</v>
      </c>
    </row>
    <row r="32" spans="1:16" x14ac:dyDescent="0.45">
      <c r="A32" s="40" t="s">
        <v>394</v>
      </c>
      <c r="B32" s="2">
        <v>40</v>
      </c>
      <c r="C32" s="19">
        <v>38.5</v>
      </c>
      <c r="D32" s="3" t="s">
        <v>460</v>
      </c>
      <c r="E32" s="4" t="s">
        <v>15</v>
      </c>
      <c r="F32" s="22">
        <v>498026</v>
      </c>
      <c r="G32" s="15" t="s">
        <v>37</v>
      </c>
      <c r="H32" s="27">
        <v>22.18</v>
      </c>
      <c r="I32" s="27">
        <v>4.43</v>
      </c>
      <c r="J32" s="27">
        <v>10885</v>
      </c>
      <c r="K32" s="27">
        <v>828.82</v>
      </c>
      <c r="L32" s="27">
        <v>400</v>
      </c>
      <c r="M32" s="27">
        <f t="shared" ca="1" si="0"/>
        <v>2.0205512965299759</v>
      </c>
      <c r="N32" s="27">
        <v>1276.9626856482525</v>
      </c>
      <c r="O32" s="27">
        <v>21333.9</v>
      </c>
      <c r="P32" s="27">
        <v>4753.54</v>
      </c>
    </row>
    <row r="33" spans="1:16" x14ac:dyDescent="0.45">
      <c r="A33" s="40" t="s">
        <v>394</v>
      </c>
      <c r="B33" s="2">
        <v>40</v>
      </c>
      <c r="C33" s="19">
        <v>38.5</v>
      </c>
      <c r="D33" s="3" t="s">
        <v>460</v>
      </c>
      <c r="E33" s="4" t="s">
        <v>15</v>
      </c>
      <c r="F33" s="22">
        <v>411782</v>
      </c>
      <c r="G33" s="15" t="s">
        <v>37</v>
      </c>
      <c r="H33" s="27">
        <v>22.18</v>
      </c>
      <c r="I33" s="27">
        <v>4.43</v>
      </c>
      <c r="J33" s="27">
        <v>10885</v>
      </c>
      <c r="K33" s="27">
        <v>828.82</v>
      </c>
      <c r="L33" s="27">
        <v>400</v>
      </c>
      <c r="M33" s="27">
        <f t="shared" ca="1" si="0"/>
        <v>1.8562314276456762</v>
      </c>
      <c r="N33" s="27">
        <v>1276.9626856482525</v>
      </c>
      <c r="O33" s="27">
        <v>21333.9</v>
      </c>
      <c r="P33" s="27">
        <v>4753.54</v>
      </c>
    </row>
    <row r="34" spans="1:16" hidden="1" x14ac:dyDescent="0.45">
      <c r="A34" s="40" t="s">
        <v>409</v>
      </c>
      <c r="B34" s="2">
        <v>40</v>
      </c>
      <c r="C34" s="19">
        <v>39</v>
      </c>
      <c r="D34" s="3" t="s">
        <v>459</v>
      </c>
      <c r="E34" s="3" t="s">
        <v>319</v>
      </c>
      <c r="F34" s="22">
        <v>215500</v>
      </c>
      <c r="G34" s="15" t="s">
        <v>4</v>
      </c>
      <c r="H34" s="27">
        <v>22</v>
      </c>
      <c r="I34" s="27">
        <v>4.5</v>
      </c>
      <c r="J34" s="27">
        <v>10530</v>
      </c>
      <c r="K34" s="27">
        <v>1032</v>
      </c>
      <c r="L34" s="27">
        <v>360</v>
      </c>
      <c r="M34" s="27">
        <f t="shared" ca="1" si="0"/>
        <v>1.9442555850751115</v>
      </c>
      <c r="N34" s="27">
        <v>1116.7267999999999</v>
      </c>
      <c r="O34" s="27">
        <v>44269</v>
      </c>
      <c r="P34" s="27">
        <v>61343.7</v>
      </c>
    </row>
    <row r="35" spans="1:16" x14ac:dyDescent="0.45">
      <c r="A35" s="40" t="s">
        <v>394</v>
      </c>
      <c r="B35" s="2">
        <v>40</v>
      </c>
      <c r="C35" s="19">
        <v>38.5</v>
      </c>
      <c r="D35" s="3" t="s">
        <v>460</v>
      </c>
      <c r="E35" s="3" t="s">
        <v>132</v>
      </c>
      <c r="F35" s="22">
        <v>474278</v>
      </c>
      <c r="G35" s="15" t="s">
        <v>38</v>
      </c>
      <c r="H35" s="27">
        <v>22.18</v>
      </c>
      <c r="I35" s="27">
        <v>4.43</v>
      </c>
      <c r="J35" s="27">
        <v>10885</v>
      </c>
      <c r="K35" s="27">
        <v>828.82</v>
      </c>
      <c r="L35" s="27">
        <v>400</v>
      </c>
      <c r="M35" s="27">
        <f t="shared" ca="1" si="0"/>
        <v>1.9003940285678884</v>
      </c>
      <c r="N35" s="27">
        <v>547.05417423587585</v>
      </c>
      <c r="O35" s="27">
        <v>37825.800000000003</v>
      </c>
      <c r="P35" s="27">
        <v>12220.24236</v>
      </c>
    </row>
    <row r="36" spans="1:16" x14ac:dyDescent="0.45">
      <c r="A36" s="40" t="s">
        <v>394</v>
      </c>
      <c r="B36" s="2">
        <v>42</v>
      </c>
      <c r="C36" s="19">
        <v>42.5</v>
      </c>
      <c r="D36" s="3" t="s">
        <v>461</v>
      </c>
      <c r="E36" s="3" t="s">
        <v>345</v>
      </c>
      <c r="F36" s="22">
        <v>515334</v>
      </c>
      <c r="G36" s="15" t="s">
        <v>36</v>
      </c>
      <c r="H36" s="27">
        <v>22.67</v>
      </c>
      <c r="I36" s="27">
        <v>4.42</v>
      </c>
      <c r="J36" s="27">
        <v>7507</v>
      </c>
      <c r="K36" s="27">
        <v>1119</v>
      </c>
      <c r="L36" s="27">
        <v>303</v>
      </c>
      <c r="M36" s="27">
        <f t="shared" ca="1" si="0"/>
        <v>2.0088227715532234</v>
      </c>
      <c r="N36" s="27">
        <v>78.844702329078544</v>
      </c>
      <c r="O36" s="27">
        <v>433.3</v>
      </c>
      <c r="P36" s="27">
        <v>1104.9060167832522</v>
      </c>
    </row>
    <row r="37" spans="1:16" hidden="1" x14ac:dyDescent="0.45">
      <c r="A37" s="40" t="s">
        <v>409</v>
      </c>
      <c r="B37" s="2">
        <v>40</v>
      </c>
      <c r="C37" s="19">
        <v>39</v>
      </c>
      <c r="D37" s="3" t="s">
        <v>459</v>
      </c>
      <c r="E37" s="3" t="s">
        <v>490</v>
      </c>
      <c r="F37" s="22">
        <v>239000</v>
      </c>
      <c r="G37" s="15" t="s">
        <v>4</v>
      </c>
      <c r="H37" s="27">
        <v>22</v>
      </c>
      <c r="I37" s="27">
        <v>4.5</v>
      </c>
      <c r="J37" s="27">
        <v>10530</v>
      </c>
      <c r="K37" s="27">
        <v>1032</v>
      </c>
      <c r="L37" s="27">
        <v>360</v>
      </c>
      <c r="M37" s="27">
        <f t="shared" ca="1" si="0"/>
        <v>2.0335835840044574</v>
      </c>
      <c r="N37" s="27">
        <v>612.96910000000003</v>
      </c>
      <c r="O37" s="27">
        <v>46198</v>
      </c>
      <c r="P37" s="27">
        <v>19947.16</v>
      </c>
    </row>
    <row r="38" spans="1:16" hidden="1" x14ac:dyDescent="0.45">
      <c r="A38" s="40" t="s">
        <v>408</v>
      </c>
      <c r="B38" s="2">
        <v>43</v>
      </c>
      <c r="C38" s="19">
        <v>42.5</v>
      </c>
      <c r="D38" s="3" t="s">
        <v>460</v>
      </c>
      <c r="E38" s="4" t="s">
        <v>35</v>
      </c>
      <c r="F38" s="22">
        <v>206708</v>
      </c>
      <c r="G38" s="15" t="s">
        <v>4</v>
      </c>
      <c r="H38" s="27">
        <v>22.74</v>
      </c>
      <c r="I38" s="27">
        <v>4.25</v>
      </c>
      <c r="J38" s="27">
        <v>8630</v>
      </c>
      <c r="K38" s="27">
        <v>1238</v>
      </c>
      <c r="L38" s="27">
        <v>360</v>
      </c>
      <c r="M38" s="27">
        <f t="shared" ca="1" si="0"/>
        <v>1.8959539022177814</v>
      </c>
      <c r="N38" s="27">
        <v>1896.7553015181375</v>
      </c>
      <c r="O38" s="27">
        <v>24592.6</v>
      </c>
      <c r="P38" s="27">
        <v>42421.33</v>
      </c>
    </row>
    <row r="39" spans="1:16" hidden="1" x14ac:dyDescent="0.45">
      <c r="A39" s="40" t="s">
        <v>408</v>
      </c>
      <c r="B39" s="2">
        <v>44</v>
      </c>
      <c r="C39" s="19">
        <v>42.5</v>
      </c>
      <c r="D39" s="3" t="s">
        <v>461</v>
      </c>
      <c r="E39" s="3" t="s">
        <v>472</v>
      </c>
      <c r="F39" s="22">
        <v>339999</v>
      </c>
      <c r="G39" s="15" t="s">
        <v>33</v>
      </c>
      <c r="H39" s="27">
        <v>23.79</v>
      </c>
      <c r="I39" s="27">
        <v>4.17</v>
      </c>
      <c r="J39" s="27">
        <v>12615</v>
      </c>
      <c r="K39" s="27">
        <v>1323</v>
      </c>
      <c r="L39" s="27">
        <v>700</v>
      </c>
      <c r="M39" s="27">
        <f t="shared" ca="1" si="0"/>
        <v>2.0111385206331107</v>
      </c>
      <c r="N39" s="27">
        <v>9.6995000000000005</v>
      </c>
      <c r="O39" s="27">
        <v>16666</v>
      </c>
      <c r="P39" s="27">
        <v>1943.0922165047868</v>
      </c>
    </row>
    <row r="40" spans="1:16" x14ac:dyDescent="0.45">
      <c r="A40" s="40" t="s">
        <v>394</v>
      </c>
      <c r="B40" s="2">
        <v>42</v>
      </c>
      <c r="C40" s="19">
        <v>42.5</v>
      </c>
      <c r="D40" s="3" t="s">
        <v>461</v>
      </c>
      <c r="E40" s="3" t="s">
        <v>345</v>
      </c>
      <c r="F40" s="22">
        <v>705237</v>
      </c>
      <c r="G40" s="15" t="s">
        <v>38</v>
      </c>
      <c r="H40" s="27">
        <v>22.67</v>
      </c>
      <c r="I40" s="27">
        <v>4.42</v>
      </c>
      <c r="J40" s="27">
        <v>7507</v>
      </c>
      <c r="K40" s="27">
        <v>1119</v>
      </c>
      <c r="L40" s="27">
        <v>303</v>
      </c>
      <c r="M40" s="27">
        <f t="shared" ca="1" si="0"/>
        <v>2.0355182300315708</v>
      </c>
      <c r="N40" s="27">
        <v>78.844702329078544</v>
      </c>
      <c r="O40" s="27">
        <v>433.3</v>
      </c>
      <c r="P40" s="27">
        <v>1104.9060167832522</v>
      </c>
    </row>
    <row r="41" spans="1:16" hidden="1" x14ac:dyDescent="0.45">
      <c r="A41" s="40" t="s">
        <v>408</v>
      </c>
      <c r="B41" s="3">
        <v>44</v>
      </c>
      <c r="C41" s="19">
        <v>42.5</v>
      </c>
      <c r="D41" s="3" t="s">
        <v>461</v>
      </c>
      <c r="E41" s="3" t="s">
        <v>472</v>
      </c>
      <c r="F41" s="22">
        <v>239999</v>
      </c>
      <c r="G41" s="15" t="s">
        <v>36</v>
      </c>
      <c r="H41" s="27">
        <v>23.79</v>
      </c>
      <c r="I41" s="27">
        <v>4.17</v>
      </c>
      <c r="J41" s="27">
        <v>12615</v>
      </c>
      <c r="K41" s="27">
        <v>1323</v>
      </c>
      <c r="L41" s="27">
        <v>700</v>
      </c>
      <c r="M41" s="27">
        <f t="shared" ca="1" si="0"/>
        <v>2.0390764903444345</v>
      </c>
      <c r="N41" s="27">
        <v>9.6995000000000005</v>
      </c>
      <c r="O41" s="27">
        <v>16666</v>
      </c>
      <c r="P41" s="27">
        <v>1943.0922165047868</v>
      </c>
    </row>
    <row r="42" spans="1:16" hidden="1" x14ac:dyDescent="0.45">
      <c r="A42" s="40" t="s">
        <v>408</v>
      </c>
      <c r="B42" s="3">
        <v>44</v>
      </c>
      <c r="C42" s="19">
        <v>42.5</v>
      </c>
      <c r="D42" s="3" t="s">
        <v>461</v>
      </c>
      <c r="E42" s="3" t="s">
        <v>475</v>
      </c>
      <c r="F42" s="22">
        <v>359000</v>
      </c>
      <c r="G42" s="15" t="s">
        <v>33</v>
      </c>
      <c r="H42" s="27">
        <v>23.79</v>
      </c>
      <c r="I42" s="27">
        <v>4.17</v>
      </c>
      <c r="J42" s="27">
        <v>12615</v>
      </c>
      <c r="K42" s="27">
        <v>1323</v>
      </c>
      <c r="L42" s="27">
        <v>700</v>
      </c>
      <c r="M42" s="27">
        <f t="shared" ca="1" si="0"/>
        <v>1.8672201855083141</v>
      </c>
      <c r="N42" s="27">
        <v>2.08</v>
      </c>
      <c r="O42" s="27">
        <v>3599</v>
      </c>
      <c r="P42" s="27">
        <v>1044.7996423945156</v>
      </c>
    </row>
    <row r="43" spans="1:16" hidden="1" x14ac:dyDescent="0.45">
      <c r="A43" s="40" t="s">
        <v>408</v>
      </c>
      <c r="B43" s="2">
        <v>44</v>
      </c>
      <c r="C43" s="19">
        <v>42.5</v>
      </c>
      <c r="D43" s="3" t="s">
        <v>461</v>
      </c>
      <c r="E43" s="3" t="s">
        <v>346</v>
      </c>
      <c r="F43" s="22">
        <v>350000</v>
      </c>
      <c r="G43" s="15" t="s">
        <v>29</v>
      </c>
      <c r="H43" s="27">
        <v>23.79</v>
      </c>
      <c r="I43" s="27">
        <v>4.17</v>
      </c>
      <c r="J43" s="27">
        <v>12615</v>
      </c>
      <c r="K43" s="27">
        <v>1323</v>
      </c>
      <c r="L43" s="27">
        <v>700</v>
      </c>
      <c r="M43" s="27">
        <f t="shared" ca="1" si="0"/>
        <v>2.0003646352952762</v>
      </c>
      <c r="N43" s="27">
        <v>96.621481289487278</v>
      </c>
      <c r="O43" s="27">
        <v>21310.9</v>
      </c>
      <c r="P43" s="27">
        <v>514.61516577032478</v>
      </c>
    </row>
    <row r="44" spans="1:16" hidden="1" x14ac:dyDescent="0.45">
      <c r="A44" s="40" t="s">
        <v>408</v>
      </c>
      <c r="B44" s="3">
        <v>44</v>
      </c>
      <c r="C44" s="19">
        <v>42.5</v>
      </c>
      <c r="D44" s="3" t="s">
        <v>461</v>
      </c>
      <c r="E44" s="3" t="s">
        <v>346</v>
      </c>
      <c r="F44" s="22">
        <v>350000</v>
      </c>
      <c r="G44" s="15" t="s">
        <v>29</v>
      </c>
      <c r="H44" s="27">
        <v>23.79</v>
      </c>
      <c r="I44" s="27">
        <v>4.17</v>
      </c>
      <c r="J44" s="27">
        <v>12615</v>
      </c>
      <c r="K44" s="27">
        <v>1323</v>
      </c>
      <c r="L44" s="27">
        <v>700</v>
      </c>
      <c r="M44" s="27">
        <f t="shared" ca="1" si="0"/>
        <v>1.883990483385225</v>
      </c>
      <c r="N44" s="27">
        <v>96.621481289487278</v>
      </c>
      <c r="O44" s="27">
        <v>21310.9</v>
      </c>
      <c r="P44" s="27">
        <v>514.61516577032478</v>
      </c>
    </row>
    <row r="45" spans="1:16" hidden="1" x14ac:dyDescent="0.45">
      <c r="A45" s="40" t="s">
        <v>408</v>
      </c>
      <c r="B45" s="2">
        <v>44</v>
      </c>
      <c r="C45" s="19">
        <v>42.5</v>
      </c>
      <c r="D45" s="3" t="s">
        <v>461</v>
      </c>
      <c r="E45" s="3" t="s">
        <v>346</v>
      </c>
      <c r="F45" s="22">
        <v>315000</v>
      </c>
      <c r="G45" s="15" t="s">
        <v>29</v>
      </c>
      <c r="H45" s="27">
        <v>23.79</v>
      </c>
      <c r="I45" s="27">
        <v>4.17</v>
      </c>
      <c r="J45" s="27">
        <v>12615</v>
      </c>
      <c r="K45" s="27">
        <v>1323</v>
      </c>
      <c r="L45" s="27">
        <v>700</v>
      </c>
      <c r="M45" s="27">
        <f t="shared" ca="1" si="0"/>
        <v>1.9757529642779439</v>
      </c>
      <c r="N45" s="27">
        <v>96.621481289487278</v>
      </c>
      <c r="O45" s="27">
        <v>21310.9</v>
      </c>
      <c r="P45" s="27">
        <v>514.61516577032478</v>
      </c>
    </row>
    <row r="46" spans="1:16" hidden="1" x14ac:dyDescent="0.45">
      <c r="A46" s="40" t="s">
        <v>408</v>
      </c>
      <c r="B46" s="3">
        <v>44</v>
      </c>
      <c r="C46" s="19">
        <v>42.5</v>
      </c>
      <c r="D46" s="3" t="s">
        <v>461</v>
      </c>
      <c r="E46" s="3" t="s">
        <v>346</v>
      </c>
      <c r="F46" s="22">
        <v>349000</v>
      </c>
      <c r="G46" s="15" t="s">
        <v>33</v>
      </c>
      <c r="H46" s="27">
        <v>23.79</v>
      </c>
      <c r="I46" s="27">
        <v>4.17</v>
      </c>
      <c r="J46" s="27">
        <v>12615</v>
      </c>
      <c r="K46" s="27">
        <v>1323</v>
      </c>
      <c r="L46" s="27">
        <v>700</v>
      </c>
      <c r="M46" s="27">
        <f t="shared" ca="1" si="0"/>
        <v>1.9140770926220236</v>
      </c>
      <c r="N46" s="27">
        <v>96.621481289487278</v>
      </c>
      <c r="O46" s="27">
        <v>21310.9</v>
      </c>
      <c r="P46" s="27">
        <v>514.61516577032478</v>
      </c>
    </row>
    <row r="47" spans="1:16" x14ac:dyDescent="0.45">
      <c r="A47" s="40" t="s">
        <v>394</v>
      </c>
      <c r="B47" s="2">
        <v>42</v>
      </c>
      <c r="C47" s="19">
        <v>42.5</v>
      </c>
      <c r="D47" s="3" t="s">
        <v>461</v>
      </c>
      <c r="E47" s="3" t="s">
        <v>364</v>
      </c>
      <c r="F47" s="22">
        <v>464500</v>
      </c>
      <c r="G47" s="15" t="s">
        <v>36</v>
      </c>
      <c r="H47" s="27">
        <v>22.67</v>
      </c>
      <c r="I47" s="27">
        <v>4.42</v>
      </c>
      <c r="J47" s="27">
        <v>7507</v>
      </c>
      <c r="K47" s="27">
        <v>1119</v>
      </c>
      <c r="L47" s="27">
        <v>303</v>
      </c>
      <c r="M47" s="27">
        <f t="shared" ca="1" si="0"/>
        <v>2.0184886301973703</v>
      </c>
      <c r="N47" s="27">
        <v>1.0434148148148099</v>
      </c>
      <c r="O47" s="27">
        <v>8551.2000000000007</v>
      </c>
      <c r="P47" s="27">
        <v>2109.5004966750644</v>
      </c>
    </row>
    <row r="48" spans="1:16" hidden="1" x14ac:dyDescent="0.45">
      <c r="A48" s="40" t="s">
        <v>408</v>
      </c>
      <c r="B48" s="2">
        <v>44</v>
      </c>
      <c r="C48" s="19">
        <v>42.5</v>
      </c>
      <c r="D48" s="3" t="s">
        <v>461</v>
      </c>
      <c r="E48" s="3" t="s">
        <v>346</v>
      </c>
      <c r="F48" s="22">
        <v>339000</v>
      </c>
      <c r="G48" s="15" t="s">
        <v>33</v>
      </c>
      <c r="H48" s="27">
        <v>23.79</v>
      </c>
      <c r="I48" s="27">
        <v>4.17</v>
      </c>
      <c r="J48" s="27">
        <v>12615</v>
      </c>
      <c r="K48" s="27">
        <v>1323</v>
      </c>
      <c r="L48" s="27">
        <v>700</v>
      </c>
      <c r="M48" s="27">
        <f t="shared" ca="1" si="0"/>
        <v>1.8832609943163792</v>
      </c>
      <c r="N48" s="27">
        <v>96.621481289487278</v>
      </c>
      <c r="O48" s="27">
        <v>21310.9</v>
      </c>
      <c r="P48" s="27">
        <v>514.61516577032478</v>
      </c>
    </row>
    <row r="49" spans="1:16" hidden="1" x14ac:dyDescent="0.45">
      <c r="A49" s="40" t="s">
        <v>408</v>
      </c>
      <c r="B49" s="3">
        <v>44</v>
      </c>
      <c r="C49" s="19">
        <v>42.5</v>
      </c>
      <c r="D49" s="3" t="s">
        <v>461</v>
      </c>
      <c r="E49" s="3" t="s">
        <v>346</v>
      </c>
      <c r="F49" s="22">
        <v>339000</v>
      </c>
      <c r="G49" s="15" t="s">
        <v>33</v>
      </c>
      <c r="H49" s="27">
        <v>23.79</v>
      </c>
      <c r="I49" s="27">
        <v>4.17</v>
      </c>
      <c r="J49" s="27">
        <v>12615</v>
      </c>
      <c r="K49" s="27">
        <v>1323</v>
      </c>
      <c r="L49" s="27">
        <v>700</v>
      </c>
      <c r="M49" s="27">
        <f t="shared" ca="1" si="0"/>
        <v>1.9912509014366795</v>
      </c>
      <c r="N49" s="27">
        <v>96.621481289487278</v>
      </c>
      <c r="O49" s="27">
        <v>21310.9</v>
      </c>
      <c r="P49" s="27">
        <v>514.61516577032478</v>
      </c>
    </row>
    <row r="50" spans="1:16" hidden="1" x14ac:dyDescent="0.45">
      <c r="A50" s="40" t="s">
        <v>408</v>
      </c>
      <c r="B50" s="2">
        <v>44</v>
      </c>
      <c r="C50" s="19">
        <v>42.5</v>
      </c>
      <c r="D50" s="3" t="s">
        <v>461</v>
      </c>
      <c r="E50" s="3" t="s">
        <v>346</v>
      </c>
      <c r="F50" s="22">
        <v>329000</v>
      </c>
      <c r="G50" s="15" t="s">
        <v>33</v>
      </c>
      <c r="H50" s="27">
        <v>23.79</v>
      </c>
      <c r="I50" s="27">
        <v>4.17</v>
      </c>
      <c r="J50" s="27">
        <v>12615</v>
      </c>
      <c r="K50" s="27">
        <v>1323</v>
      </c>
      <c r="L50" s="27">
        <v>700</v>
      </c>
      <c r="M50" s="27">
        <f t="shared" ca="1" si="0"/>
        <v>1.9282652796684832</v>
      </c>
      <c r="N50" s="27">
        <v>96.621481289487278</v>
      </c>
      <c r="O50" s="27">
        <v>21310.9</v>
      </c>
      <c r="P50" s="27">
        <v>514.61516577032478</v>
      </c>
    </row>
    <row r="51" spans="1:16" hidden="1" x14ac:dyDescent="0.45">
      <c r="A51" s="40" t="s">
        <v>408</v>
      </c>
      <c r="B51" s="3">
        <v>44</v>
      </c>
      <c r="C51" s="19">
        <v>42.5</v>
      </c>
      <c r="D51" s="3" t="s">
        <v>461</v>
      </c>
      <c r="E51" s="3" t="s">
        <v>346</v>
      </c>
      <c r="F51" s="22">
        <v>329000</v>
      </c>
      <c r="G51" s="15" t="s">
        <v>33</v>
      </c>
      <c r="H51" s="27">
        <v>23.79</v>
      </c>
      <c r="I51" s="27">
        <v>4.17</v>
      </c>
      <c r="J51" s="27">
        <v>12615</v>
      </c>
      <c r="K51" s="27">
        <v>1323</v>
      </c>
      <c r="L51" s="27">
        <v>700</v>
      </c>
      <c r="M51" s="27">
        <f t="shared" ca="1" si="0"/>
        <v>1.8759024128477475</v>
      </c>
      <c r="N51" s="27">
        <v>96.621481289487278</v>
      </c>
      <c r="O51" s="27">
        <v>21310.9</v>
      </c>
      <c r="P51" s="27">
        <v>514.61516577032478</v>
      </c>
    </row>
    <row r="52" spans="1:16" x14ac:dyDescent="0.45">
      <c r="A52" s="40" t="s">
        <v>394</v>
      </c>
      <c r="B52" s="2">
        <v>42</v>
      </c>
      <c r="C52" s="19">
        <v>42.5</v>
      </c>
      <c r="D52" s="3" t="s">
        <v>461</v>
      </c>
      <c r="E52" s="3" t="s">
        <v>447</v>
      </c>
      <c r="F52" s="22">
        <v>558110</v>
      </c>
      <c r="G52" s="15" t="s">
        <v>13</v>
      </c>
      <c r="H52" s="27">
        <v>22.67</v>
      </c>
      <c r="I52" s="27">
        <v>4.42</v>
      </c>
      <c r="J52" s="27">
        <v>7507</v>
      </c>
      <c r="K52" s="27">
        <v>1119</v>
      </c>
      <c r="L52" s="27">
        <v>303</v>
      </c>
      <c r="M52" s="27">
        <f t="shared" ca="1" si="0"/>
        <v>2.017933351538264</v>
      </c>
      <c r="N52" s="27">
        <v>96.621481289487278</v>
      </c>
      <c r="O52" s="27">
        <v>16666</v>
      </c>
      <c r="P52" s="27">
        <v>521.5798800343282</v>
      </c>
    </row>
    <row r="53" spans="1:16" x14ac:dyDescent="0.45">
      <c r="A53" s="40" t="s">
        <v>394</v>
      </c>
      <c r="B53" s="3">
        <v>42</v>
      </c>
      <c r="C53" s="19">
        <v>42.5</v>
      </c>
      <c r="D53" s="3" t="s">
        <v>461</v>
      </c>
      <c r="E53" s="3" t="s">
        <v>447</v>
      </c>
      <c r="F53" s="22">
        <v>557470</v>
      </c>
      <c r="G53" s="15" t="s">
        <v>13</v>
      </c>
      <c r="H53" s="27">
        <v>22.67</v>
      </c>
      <c r="I53" s="27">
        <v>4.42</v>
      </c>
      <c r="J53" s="27">
        <v>7507</v>
      </c>
      <c r="K53" s="27">
        <v>1119</v>
      </c>
      <c r="L53" s="27">
        <v>303</v>
      </c>
      <c r="M53" s="27">
        <f t="shared" ca="1" si="0"/>
        <v>1.9033270395289317</v>
      </c>
      <c r="N53" s="27">
        <v>96.621481289487278</v>
      </c>
      <c r="O53" s="27">
        <v>16666</v>
      </c>
      <c r="P53" s="27">
        <v>521.5798800343282</v>
      </c>
    </row>
    <row r="54" spans="1:16" hidden="1" x14ac:dyDescent="0.45">
      <c r="A54" s="40" t="s">
        <v>408</v>
      </c>
      <c r="B54" s="3">
        <v>44</v>
      </c>
      <c r="C54" s="19">
        <v>42.5</v>
      </c>
      <c r="D54" s="3" t="s">
        <v>461</v>
      </c>
      <c r="E54" s="3" t="s">
        <v>346</v>
      </c>
      <c r="F54" s="22">
        <v>389000</v>
      </c>
      <c r="G54" s="15" t="s">
        <v>36</v>
      </c>
      <c r="H54" s="27">
        <v>23.79</v>
      </c>
      <c r="I54" s="27">
        <v>4.17</v>
      </c>
      <c r="J54" s="27">
        <v>12615</v>
      </c>
      <c r="K54" s="27">
        <v>1323</v>
      </c>
      <c r="L54" s="27">
        <v>700</v>
      </c>
      <c r="M54" s="27">
        <f t="shared" ca="1" si="0"/>
        <v>1.8950948539788133</v>
      </c>
      <c r="N54" s="27">
        <v>96.621481289487278</v>
      </c>
      <c r="O54" s="27">
        <v>21310.9</v>
      </c>
      <c r="P54" s="27">
        <v>514.61516577032478</v>
      </c>
    </row>
    <row r="55" spans="1:16" hidden="1" x14ac:dyDescent="0.45">
      <c r="A55" s="40" t="s">
        <v>408</v>
      </c>
      <c r="B55" s="2">
        <v>44</v>
      </c>
      <c r="C55" s="19">
        <v>42.5</v>
      </c>
      <c r="D55" s="3" t="s">
        <v>461</v>
      </c>
      <c r="E55" s="3" t="s">
        <v>517</v>
      </c>
      <c r="F55" s="22">
        <v>339000</v>
      </c>
      <c r="G55" s="15" t="s">
        <v>20</v>
      </c>
      <c r="H55" s="27">
        <v>23.79</v>
      </c>
      <c r="I55" s="27">
        <v>4.17</v>
      </c>
      <c r="J55" s="27">
        <v>12615</v>
      </c>
      <c r="K55" s="27">
        <v>1323</v>
      </c>
      <c r="L55" s="27">
        <v>700</v>
      </c>
      <c r="M55" s="27">
        <f t="shared" ca="1" si="0"/>
        <v>2.0270066417398098</v>
      </c>
      <c r="N55" s="27">
        <v>0.88452592592592594</v>
      </c>
      <c r="O55" s="27">
        <v>15147</v>
      </c>
      <c r="P55" s="27">
        <v>3632.4141732250519</v>
      </c>
    </row>
    <row r="56" spans="1:16" hidden="1" x14ac:dyDescent="0.45">
      <c r="A56" s="40" t="s">
        <v>408</v>
      </c>
      <c r="B56" s="3">
        <v>44</v>
      </c>
      <c r="C56" s="19">
        <v>42.5</v>
      </c>
      <c r="D56" s="3" t="s">
        <v>461</v>
      </c>
      <c r="E56" s="3" t="s">
        <v>517</v>
      </c>
      <c r="F56" s="22">
        <v>339000</v>
      </c>
      <c r="G56" s="15" t="s">
        <v>20</v>
      </c>
      <c r="H56" s="27">
        <v>23.79</v>
      </c>
      <c r="I56" s="27">
        <v>4.17</v>
      </c>
      <c r="J56" s="27">
        <v>12615</v>
      </c>
      <c r="K56" s="27">
        <v>1323</v>
      </c>
      <c r="L56" s="27">
        <v>700</v>
      </c>
      <c r="M56" s="27">
        <f t="shared" ca="1" si="0"/>
        <v>1.9244322882465534</v>
      </c>
      <c r="N56" s="27">
        <v>0.88452592592592594</v>
      </c>
      <c r="O56" s="27">
        <v>15147</v>
      </c>
      <c r="P56" s="27">
        <v>3632.4141732250519</v>
      </c>
    </row>
    <row r="57" spans="1:16" hidden="1" x14ac:dyDescent="0.45">
      <c r="A57" s="40" t="s">
        <v>408</v>
      </c>
      <c r="B57" s="2">
        <v>44</v>
      </c>
      <c r="C57" s="19">
        <v>42.5</v>
      </c>
      <c r="D57" s="3" t="s">
        <v>461</v>
      </c>
      <c r="E57" s="3" t="s">
        <v>489</v>
      </c>
      <c r="F57" s="22">
        <v>339000</v>
      </c>
      <c r="G57" s="15" t="s">
        <v>20</v>
      </c>
      <c r="H57" s="27">
        <v>23.79</v>
      </c>
      <c r="I57" s="27">
        <v>4.17</v>
      </c>
      <c r="J57" s="27">
        <v>12615</v>
      </c>
      <c r="K57" s="27">
        <v>1323</v>
      </c>
      <c r="L57" s="27">
        <v>700</v>
      </c>
      <c r="M57" s="27">
        <f t="shared" ca="1" si="0"/>
        <v>1.8696863969572606</v>
      </c>
      <c r="N57" s="27">
        <v>4.2039999999999997</v>
      </c>
      <c r="O57" s="27">
        <v>16666</v>
      </c>
      <c r="P57" s="27">
        <v>648.10692510432523</v>
      </c>
    </row>
    <row r="58" spans="1:16" hidden="1" x14ac:dyDescent="0.45">
      <c r="A58" s="40" t="s">
        <v>408</v>
      </c>
      <c r="B58" s="3">
        <v>44</v>
      </c>
      <c r="C58" s="19">
        <v>42.5</v>
      </c>
      <c r="D58" s="3" t="s">
        <v>461</v>
      </c>
      <c r="E58" s="3" t="s">
        <v>489</v>
      </c>
      <c r="F58" s="22">
        <v>339000</v>
      </c>
      <c r="G58" s="15" t="s">
        <v>20</v>
      </c>
      <c r="H58" s="27">
        <v>23.79</v>
      </c>
      <c r="I58" s="27">
        <v>4.17</v>
      </c>
      <c r="J58" s="27">
        <v>12615</v>
      </c>
      <c r="K58" s="27">
        <v>1323</v>
      </c>
      <c r="L58" s="27">
        <v>700</v>
      </c>
      <c r="M58" s="27">
        <f t="shared" ca="1" si="0"/>
        <v>1.9646926592373555</v>
      </c>
      <c r="N58" s="27">
        <v>4.2039999999999997</v>
      </c>
      <c r="O58" s="27">
        <v>16666</v>
      </c>
      <c r="P58" s="27">
        <v>648.10692510432523</v>
      </c>
    </row>
    <row r="59" spans="1:16" hidden="1" x14ac:dyDescent="0.45">
      <c r="A59" s="40" t="s">
        <v>408</v>
      </c>
      <c r="B59" s="2">
        <v>44</v>
      </c>
      <c r="C59" s="19">
        <v>42.5</v>
      </c>
      <c r="D59" s="3" t="s">
        <v>460</v>
      </c>
      <c r="E59" s="4" t="s">
        <v>46</v>
      </c>
      <c r="F59" s="22">
        <v>363145</v>
      </c>
      <c r="G59" s="15" t="s">
        <v>34</v>
      </c>
      <c r="H59" s="27">
        <v>23.79</v>
      </c>
      <c r="I59" s="27">
        <v>4.17</v>
      </c>
      <c r="J59" s="27">
        <v>12615</v>
      </c>
      <c r="K59" s="27">
        <v>1323</v>
      </c>
      <c r="L59" s="27">
        <v>700</v>
      </c>
      <c r="M59" s="27">
        <f t="shared" ca="1" si="0"/>
        <v>2.0182916972790497</v>
      </c>
      <c r="N59" s="27">
        <v>57.472012426685303</v>
      </c>
      <c r="O59" s="27">
        <v>11544.2</v>
      </c>
      <c r="P59" s="27">
        <v>7827.84</v>
      </c>
    </row>
    <row r="60" spans="1:16" x14ac:dyDescent="0.45">
      <c r="A60" s="40" t="s">
        <v>394</v>
      </c>
      <c r="B60" s="2">
        <v>42</v>
      </c>
      <c r="C60" s="19">
        <v>42.5</v>
      </c>
      <c r="D60" s="3" t="s">
        <v>461</v>
      </c>
      <c r="E60" s="3" t="s">
        <v>447</v>
      </c>
      <c r="F60" s="22">
        <v>522848</v>
      </c>
      <c r="G60" s="15" t="s">
        <v>13</v>
      </c>
      <c r="H60" s="27">
        <v>22.67</v>
      </c>
      <c r="I60" s="27">
        <v>4.42</v>
      </c>
      <c r="J60" s="27">
        <v>7507</v>
      </c>
      <c r="K60" s="27">
        <v>1119</v>
      </c>
      <c r="L60" s="27">
        <v>303</v>
      </c>
      <c r="M60" s="27">
        <f t="shared" ca="1" si="0"/>
        <v>2.0431557770915818</v>
      </c>
      <c r="N60" s="27">
        <v>96.621481289487278</v>
      </c>
      <c r="O60" s="27">
        <v>16666</v>
      </c>
      <c r="P60" s="27">
        <v>521.5798800343282</v>
      </c>
    </row>
    <row r="61" spans="1:16" x14ac:dyDescent="0.45">
      <c r="A61" s="40" t="s">
        <v>394</v>
      </c>
      <c r="B61" s="3">
        <v>42</v>
      </c>
      <c r="C61" s="19">
        <v>42.5</v>
      </c>
      <c r="D61" s="3" t="s">
        <v>461</v>
      </c>
      <c r="E61" s="3" t="s">
        <v>447</v>
      </c>
      <c r="F61" s="22">
        <v>522510</v>
      </c>
      <c r="G61" s="15" t="s">
        <v>13</v>
      </c>
      <c r="H61" s="27">
        <v>22.67</v>
      </c>
      <c r="I61" s="27">
        <v>4.42</v>
      </c>
      <c r="J61" s="27">
        <v>7507</v>
      </c>
      <c r="K61" s="27">
        <v>1119</v>
      </c>
      <c r="L61" s="27">
        <v>303</v>
      </c>
      <c r="M61" s="27">
        <f t="shared" ca="1" si="0"/>
        <v>1.9184327850318084</v>
      </c>
      <c r="N61" s="27">
        <v>96.621481289487278</v>
      </c>
      <c r="O61" s="27">
        <v>16666</v>
      </c>
      <c r="P61" s="27">
        <v>521.5798800343282</v>
      </c>
    </row>
    <row r="62" spans="1:16" x14ac:dyDescent="0.45">
      <c r="A62" s="40" t="s">
        <v>394</v>
      </c>
      <c r="B62" s="2">
        <v>42</v>
      </c>
      <c r="C62" s="19">
        <v>42.5</v>
      </c>
      <c r="D62" s="3" t="s">
        <v>461</v>
      </c>
      <c r="E62" s="3" t="s">
        <v>447</v>
      </c>
      <c r="F62" s="22">
        <v>522848</v>
      </c>
      <c r="G62" s="15" t="s">
        <v>37</v>
      </c>
      <c r="H62" s="27">
        <v>22.67</v>
      </c>
      <c r="I62" s="27">
        <v>4.42</v>
      </c>
      <c r="J62" s="27">
        <v>7507</v>
      </c>
      <c r="K62" s="27">
        <v>1119</v>
      </c>
      <c r="L62" s="27">
        <v>303</v>
      </c>
      <c r="M62" s="27">
        <f t="shared" ca="1" si="0"/>
        <v>1.9462889110687736</v>
      </c>
      <c r="N62" s="27">
        <v>96.621481289487278</v>
      </c>
      <c r="O62" s="27">
        <v>16666</v>
      </c>
      <c r="P62" s="27">
        <v>521.5798800343282</v>
      </c>
    </row>
    <row r="63" spans="1:16" x14ac:dyDescent="0.45">
      <c r="A63" s="40" t="s">
        <v>394</v>
      </c>
      <c r="B63" s="3">
        <v>42</v>
      </c>
      <c r="C63" s="19">
        <v>42.5</v>
      </c>
      <c r="D63" s="3" t="s">
        <v>461</v>
      </c>
      <c r="E63" s="3" t="s">
        <v>447</v>
      </c>
      <c r="F63" s="22">
        <v>522248</v>
      </c>
      <c r="G63" s="15" t="s">
        <v>37</v>
      </c>
      <c r="H63" s="27">
        <v>22.67</v>
      </c>
      <c r="I63" s="27">
        <v>4.42</v>
      </c>
      <c r="J63" s="27">
        <v>7507</v>
      </c>
      <c r="K63" s="27">
        <v>1119</v>
      </c>
      <c r="L63" s="27">
        <v>303</v>
      </c>
      <c r="M63" s="27">
        <f t="shared" ca="1" si="0"/>
        <v>1.8583933852171635</v>
      </c>
      <c r="N63" s="27">
        <v>96.621481289487278</v>
      </c>
      <c r="O63" s="27">
        <v>16666</v>
      </c>
      <c r="P63" s="27">
        <v>521.5798800343282</v>
      </c>
    </row>
    <row r="64" spans="1:16" x14ac:dyDescent="0.45">
      <c r="A64" s="40" t="s">
        <v>394</v>
      </c>
      <c r="B64" s="2">
        <v>42</v>
      </c>
      <c r="C64" s="19">
        <v>42.5</v>
      </c>
      <c r="D64" s="3" t="s">
        <v>461</v>
      </c>
      <c r="E64" s="3" t="s">
        <v>447</v>
      </c>
      <c r="F64" s="22">
        <v>485155</v>
      </c>
      <c r="G64" s="15" t="s">
        <v>37</v>
      </c>
      <c r="H64" s="27">
        <v>22.67</v>
      </c>
      <c r="I64" s="27">
        <v>4.42</v>
      </c>
      <c r="J64" s="27">
        <v>7507</v>
      </c>
      <c r="K64" s="27">
        <v>1119</v>
      </c>
      <c r="L64" s="27">
        <v>303</v>
      </c>
      <c r="M64" s="27">
        <f t="shared" ca="1" si="0"/>
        <v>1.9801409448367031</v>
      </c>
      <c r="N64" s="27">
        <v>96.621481289487278</v>
      </c>
      <c r="O64" s="27">
        <v>16666</v>
      </c>
      <c r="P64" s="27">
        <v>521.5798800343282</v>
      </c>
    </row>
    <row r="65" spans="1:16" x14ac:dyDescent="0.45">
      <c r="A65" s="40" t="s">
        <v>394</v>
      </c>
      <c r="B65" s="2">
        <v>42</v>
      </c>
      <c r="C65" s="19">
        <v>42.5</v>
      </c>
      <c r="D65" s="3" t="s">
        <v>461</v>
      </c>
      <c r="E65" s="3" t="s">
        <v>447</v>
      </c>
      <c r="F65" s="22">
        <v>486371</v>
      </c>
      <c r="G65" s="15" t="s">
        <v>38</v>
      </c>
      <c r="H65" s="27">
        <v>22.67</v>
      </c>
      <c r="I65" s="27">
        <v>4.42</v>
      </c>
      <c r="J65" s="27">
        <v>7507</v>
      </c>
      <c r="K65" s="27">
        <v>1119</v>
      </c>
      <c r="L65" s="27">
        <v>303</v>
      </c>
      <c r="M65" s="27">
        <f t="shared" ca="1" si="0"/>
        <v>1.9178526148805215</v>
      </c>
      <c r="N65" s="27">
        <v>96.621481289487278</v>
      </c>
      <c r="O65" s="27">
        <v>16666</v>
      </c>
      <c r="P65" s="27">
        <v>521.5798800343282</v>
      </c>
    </row>
    <row r="66" spans="1:16" x14ac:dyDescent="0.45">
      <c r="A66" s="40" t="s">
        <v>394</v>
      </c>
      <c r="B66" s="2">
        <v>42</v>
      </c>
      <c r="C66" s="19">
        <v>42.5</v>
      </c>
      <c r="D66" s="3" t="s">
        <v>461</v>
      </c>
      <c r="E66" s="3" t="s">
        <v>447</v>
      </c>
      <c r="F66" s="22">
        <v>480291</v>
      </c>
      <c r="G66" s="15" t="s">
        <v>38</v>
      </c>
      <c r="H66" s="27">
        <v>22.67</v>
      </c>
      <c r="I66" s="27">
        <v>4.42</v>
      </c>
      <c r="J66" s="27">
        <v>7507</v>
      </c>
      <c r="K66" s="27">
        <v>1119</v>
      </c>
      <c r="L66" s="27">
        <v>303</v>
      </c>
      <c r="M66" s="27">
        <f t="shared" ref="M66:M129" ca="1" si="1">RAND()*0.2+1.85</f>
        <v>1.8883173187747402</v>
      </c>
      <c r="N66" s="27">
        <v>96.621481289487278</v>
      </c>
      <c r="O66" s="27">
        <v>16666</v>
      </c>
      <c r="P66" s="27">
        <v>521.5798800343282</v>
      </c>
    </row>
    <row r="67" spans="1:16" x14ac:dyDescent="0.45">
      <c r="A67" s="40" t="s">
        <v>394</v>
      </c>
      <c r="B67" s="3">
        <v>42</v>
      </c>
      <c r="C67" s="19">
        <v>42.5</v>
      </c>
      <c r="D67" s="3" t="s">
        <v>461</v>
      </c>
      <c r="E67" s="3" t="s">
        <v>447</v>
      </c>
      <c r="F67" s="22">
        <v>479740</v>
      </c>
      <c r="G67" s="15" t="s">
        <v>38</v>
      </c>
      <c r="H67" s="27">
        <v>22.67</v>
      </c>
      <c r="I67" s="27">
        <v>4.42</v>
      </c>
      <c r="J67" s="27">
        <v>7507</v>
      </c>
      <c r="K67" s="27">
        <v>1119</v>
      </c>
      <c r="L67" s="27">
        <v>303</v>
      </c>
      <c r="M67" s="27">
        <f t="shared" ca="1" si="1"/>
        <v>2.0047479502008865</v>
      </c>
      <c r="N67" s="27">
        <v>96.621481289487278</v>
      </c>
      <c r="O67" s="27">
        <v>16666</v>
      </c>
      <c r="P67" s="27">
        <v>521.5798800343282</v>
      </c>
    </row>
    <row r="68" spans="1:16" hidden="1" x14ac:dyDescent="0.45">
      <c r="A68" s="40" t="s">
        <v>408</v>
      </c>
      <c r="B68" s="2">
        <v>44</v>
      </c>
      <c r="C68" s="19">
        <v>42.5</v>
      </c>
      <c r="D68" s="3" t="s">
        <v>460</v>
      </c>
      <c r="E68" s="4" t="s">
        <v>46</v>
      </c>
      <c r="F68" s="22">
        <v>362911</v>
      </c>
      <c r="G68" s="15" t="s">
        <v>34</v>
      </c>
      <c r="H68" s="27">
        <v>23.79</v>
      </c>
      <c r="I68" s="27">
        <v>4.17</v>
      </c>
      <c r="J68" s="27">
        <v>12615</v>
      </c>
      <c r="K68" s="27">
        <v>1323</v>
      </c>
      <c r="L68" s="27">
        <v>700</v>
      </c>
      <c r="M68" s="27">
        <f t="shared" ca="1" si="1"/>
        <v>2.0439948614467625</v>
      </c>
      <c r="N68" s="27">
        <v>57.472012426685303</v>
      </c>
      <c r="O68" s="27">
        <v>11544.2</v>
      </c>
      <c r="P68" s="27">
        <v>7827.84</v>
      </c>
    </row>
    <row r="69" spans="1:16" hidden="1" x14ac:dyDescent="0.45">
      <c r="A69" s="40" t="s">
        <v>436</v>
      </c>
      <c r="B69" s="2" t="s">
        <v>518</v>
      </c>
      <c r="C69" s="19">
        <v>50</v>
      </c>
      <c r="D69" s="3" t="s">
        <v>459</v>
      </c>
      <c r="E69" s="3" t="s">
        <v>319</v>
      </c>
      <c r="F69" s="22">
        <v>595000</v>
      </c>
      <c r="G69" s="15" t="s">
        <v>45</v>
      </c>
      <c r="H69" s="27">
        <v>27</v>
      </c>
      <c r="I69" s="27">
        <v>3.94</v>
      </c>
      <c r="J69" s="27">
        <v>10300</v>
      </c>
      <c r="K69" s="27">
        <v>1345.49</v>
      </c>
      <c r="L69" s="27">
        <v>500</v>
      </c>
      <c r="M69" s="27">
        <f t="shared" ca="1" si="1"/>
        <v>2.0204313769571689</v>
      </c>
      <c r="N69" s="27">
        <v>1116.7267999999999</v>
      </c>
      <c r="O69" s="27">
        <v>44269</v>
      </c>
      <c r="P69" s="27">
        <v>61343.7</v>
      </c>
    </row>
    <row r="70" spans="1:16" hidden="1" x14ac:dyDescent="0.45">
      <c r="A70" s="40" t="s">
        <v>410</v>
      </c>
      <c r="B70" s="2">
        <v>40</v>
      </c>
      <c r="C70" s="19">
        <v>39.5</v>
      </c>
      <c r="D70" s="3" t="s">
        <v>460</v>
      </c>
      <c r="E70" s="4" t="s">
        <v>25</v>
      </c>
      <c r="F70" s="22">
        <v>217401</v>
      </c>
      <c r="G70" s="15" t="s">
        <v>4</v>
      </c>
      <c r="H70" s="27">
        <v>21.25</v>
      </c>
      <c r="I70" s="27">
        <v>3.92</v>
      </c>
      <c r="J70" s="27">
        <v>7400</v>
      </c>
      <c r="K70" s="27">
        <v>936</v>
      </c>
      <c r="L70" s="27">
        <v>273</v>
      </c>
      <c r="M70" s="27">
        <f t="shared" ca="1" si="1"/>
        <v>1.9124246442850972</v>
      </c>
      <c r="N70" s="27">
        <v>188.92599593680674</v>
      </c>
      <c r="O70" s="27">
        <v>16779.7</v>
      </c>
      <c r="P70" s="27">
        <v>1073.48</v>
      </c>
    </row>
    <row r="71" spans="1:16" hidden="1" x14ac:dyDescent="0.45">
      <c r="A71" s="40" t="s">
        <v>408</v>
      </c>
      <c r="B71" s="2">
        <v>44</v>
      </c>
      <c r="C71" s="19">
        <v>42.5</v>
      </c>
      <c r="D71" s="3" t="s">
        <v>460</v>
      </c>
      <c r="E71" s="4" t="s">
        <v>25</v>
      </c>
      <c r="F71" s="22">
        <v>273094</v>
      </c>
      <c r="G71" s="15" t="s">
        <v>29</v>
      </c>
      <c r="H71" s="27">
        <v>23.79</v>
      </c>
      <c r="I71" s="27">
        <v>4.17</v>
      </c>
      <c r="J71" s="27">
        <v>12615</v>
      </c>
      <c r="K71" s="27">
        <v>1323</v>
      </c>
      <c r="L71" s="27">
        <v>700</v>
      </c>
      <c r="M71" s="27">
        <f t="shared" ca="1" si="1"/>
        <v>1.9215656644163039</v>
      </c>
      <c r="N71" s="27">
        <v>188.92599593680674</v>
      </c>
      <c r="O71" s="27">
        <v>16779.7</v>
      </c>
      <c r="P71" s="27">
        <v>1073.48</v>
      </c>
    </row>
    <row r="72" spans="1:16" x14ac:dyDescent="0.45">
      <c r="A72" s="40" t="s">
        <v>394</v>
      </c>
      <c r="B72" s="3">
        <v>42</v>
      </c>
      <c r="C72" s="19">
        <v>42.5</v>
      </c>
      <c r="D72" s="3" t="s">
        <v>461</v>
      </c>
      <c r="E72" s="3" t="s">
        <v>489</v>
      </c>
      <c r="F72" s="22">
        <v>499000</v>
      </c>
      <c r="G72" s="15" t="s">
        <v>38</v>
      </c>
      <c r="H72" s="27">
        <v>22.67</v>
      </c>
      <c r="I72" s="27">
        <v>4.42</v>
      </c>
      <c r="J72" s="27">
        <v>7507</v>
      </c>
      <c r="K72" s="27">
        <v>1119</v>
      </c>
      <c r="L72" s="27">
        <v>303</v>
      </c>
      <c r="M72" s="27">
        <f t="shared" ca="1" si="1"/>
        <v>1.9428722620755658</v>
      </c>
      <c r="N72" s="27">
        <v>4.2039999999999997</v>
      </c>
      <c r="O72" s="27">
        <v>16666</v>
      </c>
      <c r="P72" s="27">
        <v>648.10692510432523</v>
      </c>
    </row>
    <row r="73" spans="1:16" hidden="1" x14ac:dyDescent="0.45">
      <c r="A73" s="40" t="s">
        <v>410</v>
      </c>
      <c r="B73" s="2">
        <v>40</v>
      </c>
      <c r="C73" s="19">
        <v>39.5</v>
      </c>
      <c r="D73" s="3" t="s">
        <v>460</v>
      </c>
      <c r="E73" s="4" t="s">
        <v>25</v>
      </c>
      <c r="F73" s="22">
        <v>206551</v>
      </c>
      <c r="G73" s="15" t="s">
        <v>4</v>
      </c>
      <c r="H73" s="27">
        <v>21.25</v>
      </c>
      <c r="I73" s="27">
        <v>3.92</v>
      </c>
      <c r="J73" s="27">
        <v>7400</v>
      </c>
      <c r="K73" s="27">
        <v>936</v>
      </c>
      <c r="L73" s="27">
        <v>273</v>
      </c>
      <c r="M73" s="27">
        <f t="shared" ca="1" si="1"/>
        <v>1.9404889752107395</v>
      </c>
      <c r="N73" s="27">
        <v>188.92599593680674</v>
      </c>
      <c r="O73" s="27">
        <v>16779.7</v>
      </c>
      <c r="P73" s="27">
        <v>1073.48</v>
      </c>
    </row>
    <row r="74" spans="1:16" hidden="1" x14ac:dyDescent="0.45">
      <c r="A74" s="40" t="s">
        <v>408</v>
      </c>
      <c r="B74" s="2">
        <v>44</v>
      </c>
      <c r="C74" s="19">
        <v>42.5</v>
      </c>
      <c r="D74" s="3" t="s">
        <v>460</v>
      </c>
      <c r="E74" s="4" t="s">
        <v>25</v>
      </c>
      <c r="F74" s="22">
        <v>302766</v>
      </c>
      <c r="G74" s="15" t="s">
        <v>30</v>
      </c>
      <c r="H74" s="27">
        <v>23.79</v>
      </c>
      <c r="I74" s="27">
        <v>4.17</v>
      </c>
      <c r="J74" s="27">
        <v>12615</v>
      </c>
      <c r="K74" s="27">
        <v>1323</v>
      </c>
      <c r="L74" s="27">
        <v>700</v>
      </c>
      <c r="M74" s="27">
        <f t="shared" ca="1" si="1"/>
        <v>2.0021153315740059</v>
      </c>
      <c r="N74" s="27">
        <v>188.92599593680674</v>
      </c>
      <c r="O74" s="27">
        <v>16779.7</v>
      </c>
      <c r="P74" s="27">
        <v>1073.48</v>
      </c>
    </row>
    <row r="75" spans="1:16" hidden="1" x14ac:dyDescent="0.45">
      <c r="A75" s="40" t="s">
        <v>408</v>
      </c>
      <c r="B75" s="2">
        <v>44</v>
      </c>
      <c r="C75" s="19">
        <v>42.5</v>
      </c>
      <c r="D75" s="3" t="s">
        <v>460</v>
      </c>
      <c r="E75" s="4" t="s">
        <v>25</v>
      </c>
      <c r="F75" s="22">
        <v>290606</v>
      </c>
      <c r="G75" s="15" t="s">
        <v>30</v>
      </c>
      <c r="H75" s="27">
        <v>23.79</v>
      </c>
      <c r="I75" s="27">
        <v>4.17</v>
      </c>
      <c r="J75" s="27">
        <v>12615</v>
      </c>
      <c r="K75" s="27">
        <v>1323</v>
      </c>
      <c r="L75" s="27">
        <v>700</v>
      </c>
      <c r="M75" s="27">
        <f t="shared" ca="1" si="1"/>
        <v>2.0150170073119398</v>
      </c>
      <c r="N75" s="27">
        <v>188.92599593680674</v>
      </c>
      <c r="O75" s="27">
        <v>16779.7</v>
      </c>
      <c r="P75" s="27">
        <v>1073.48</v>
      </c>
    </row>
    <row r="76" spans="1:16" hidden="1" x14ac:dyDescent="0.45">
      <c r="A76" s="40" t="s">
        <v>408</v>
      </c>
      <c r="B76" s="2">
        <v>44</v>
      </c>
      <c r="C76" s="19">
        <v>42.5</v>
      </c>
      <c r="D76" s="3" t="s">
        <v>460</v>
      </c>
      <c r="E76" s="4" t="s">
        <v>25</v>
      </c>
      <c r="F76" s="22">
        <v>314925</v>
      </c>
      <c r="G76" s="15" t="s">
        <v>34</v>
      </c>
      <c r="H76" s="27">
        <v>23.79</v>
      </c>
      <c r="I76" s="27">
        <v>4.17</v>
      </c>
      <c r="J76" s="27">
        <v>12615</v>
      </c>
      <c r="K76" s="27">
        <v>1323</v>
      </c>
      <c r="L76" s="27">
        <v>700</v>
      </c>
      <c r="M76" s="27">
        <f t="shared" ca="1" si="1"/>
        <v>1.883978408235361</v>
      </c>
      <c r="N76" s="27">
        <v>188.92599593680674</v>
      </c>
      <c r="O76" s="27">
        <v>16779.7</v>
      </c>
      <c r="P76" s="27">
        <v>1073.48</v>
      </c>
    </row>
    <row r="77" spans="1:16" hidden="1" x14ac:dyDescent="0.45">
      <c r="A77" s="40" t="s">
        <v>378</v>
      </c>
      <c r="B77" s="2" t="s">
        <v>383</v>
      </c>
      <c r="C77" s="19">
        <v>41</v>
      </c>
      <c r="D77" s="3" t="s">
        <v>459</v>
      </c>
      <c r="E77" s="3" t="s">
        <v>487</v>
      </c>
      <c r="F77" s="22">
        <v>671824</v>
      </c>
      <c r="G77" s="15" t="s">
        <v>38</v>
      </c>
      <c r="H77" s="27">
        <v>23.6</v>
      </c>
      <c r="I77" s="27">
        <v>4.0999999999999996</v>
      </c>
      <c r="J77" s="27">
        <v>12700</v>
      </c>
      <c r="K77" s="27">
        <v>753.4</v>
      </c>
      <c r="L77" s="27">
        <v>470</v>
      </c>
      <c r="M77" s="27">
        <f t="shared" ca="1" si="1"/>
        <v>1.9908834377246529</v>
      </c>
      <c r="N77" s="27">
        <v>1789.9333999999999</v>
      </c>
      <c r="O77" s="27">
        <v>40003</v>
      </c>
      <c r="P77" s="27">
        <v>60296.14</v>
      </c>
    </row>
    <row r="78" spans="1:16" hidden="1" x14ac:dyDescent="0.45">
      <c r="A78" s="40" t="s">
        <v>378</v>
      </c>
      <c r="B78" s="2" t="s">
        <v>379</v>
      </c>
      <c r="C78" s="19">
        <v>38</v>
      </c>
      <c r="D78" s="3" t="s">
        <v>460</v>
      </c>
      <c r="E78" s="4" t="s">
        <v>46</v>
      </c>
      <c r="F78" s="22">
        <v>163694</v>
      </c>
      <c r="G78" s="15" t="s">
        <v>4</v>
      </c>
      <c r="H78" s="27">
        <v>20.67</v>
      </c>
      <c r="I78" s="27">
        <v>3.5</v>
      </c>
      <c r="J78" s="27">
        <v>5588</v>
      </c>
      <c r="K78" s="27">
        <v>914</v>
      </c>
      <c r="L78" s="27">
        <v>151</v>
      </c>
      <c r="M78" s="27">
        <f t="shared" ca="1" si="1"/>
        <v>2.023222539964455</v>
      </c>
      <c r="N78" s="27">
        <v>57.472012426685268</v>
      </c>
      <c r="O78" s="27">
        <v>11544.2</v>
      </c>
      <c r="P78" s="27">
        <v>7827.84</v>
      </c>
    </row>
    <row r="79" spans="1:16" hidden="1" x14ac:dyDescent="0.45">
      <c r="A79" s="40" t="s">
        <v>378</v>
      </c>
      <c r="B79" s="2" t="s">
        <v>379</v>
      </c>
      <c r="C79" s="19">
        <v>38</v>
      </c>
      <c r="D79" s="3" t="s">
        <v>460</v>
      </c>
      <c r="E79" s="4" t="s">
        <v>46</v>
      </c>
      <c r="F79" s="22">
        <v>146864</v>
      </c>
      <c r="G79" s="15" t="s">
        <v>4</v>
      </c>
      <c r="H79" s="27">
        <v>20.67</v>
      </c>
      <c r="I79" s="27">
        <v>3.5</v>
      </c>
      <c r="J79" s="27">
        <v>5588</v>
      </c>
      <c r="K79" s="27">
        <v>914</v>
      </c>
      <c r="L79" s="27">
        <v>151</v>
      </c>
      <c r="M79" s="27">
        <f t="shared" ca="1" si="1"/>
        <v>1.9376994010825193</v>
      </c>
      <c r="N79" s="27">
        <v>57.472012426685268</v>
      </c>
      <c r="O79" s="27">
        <v>11544.2</v>
      </c>
      <c r="P79" s="27">
        <v>7827.84</v>
      </c>
    </row>
    <row r="80" spans="1:16" hidden="1" x14ac:dyDescent="0.45">
      <c r="A80" s="40" t="s">
        <v>410</v>
      </c>
      <c r="B80" s="2">
        <v>40</v>
      </c>
      <c r="C80" s="19">
        <v>39.5</v>
      </c>
      <c r="D80" s="3" t="s">
        <v>460</v>
      </c>
      <c r="E80" s="4" t="s">
        <v>25</v>
      </c>
      <c r="F80" s="22">
        <v>192796</v>
      </c>
      <c r="G80" s="15" t="s">
        <v>4</v>
      </c>
      <c r="H80" s="27">
        <v>21.25</v>
      </c>
      <c r="I80" s="27">
        <v>3.92</v>
      </c>
      <c r="J80" s="27">
        <v>7400</v>
      </c>
      <c r="K80" s="27">
        <v>936</v>
      </c>
      <c r="L80" s="27">
        <v>273</v>
      </c>
      <c r="M80" s="27">
        <f t="shared" ca="1" si="1"/>
        <v>2.0174464176643254</v>
      </c>
      <c r="N80" s="27">
        <v>188.92599593680674</v>
      </c>
      <c r="O80" s="27">
        <v>16779.7</v>
      </c>
      <c r="P80" s="27">
        <v>1073.48</v>
      </c>
    </row>
    <row r="81" spans="1:16" x14ac:dyDescent="0.45">
      <c r="A81" s="40" t="s">
        <v>394</v>
      </c>
      <c r="B81" s="2">
        <v>42</v>
      </c>
      <c r="C81" s="19">
        <v>42.5</v>
      </c>
      <c r="D81" s="3" t="s">
        <v>460</v>
      </c>
      <c r="E81" s="4" t="s">
        <v>46</v>
      </c>
      <c r="F81" s="22">
        <v>516246</v>
      </c>
      <c r="G81" s="15" t="s">
        <v>13</v>
      </c>
      <c r="H81" s="27">
        <v>22.67</v>
      </c>
      <c r="I81" s="27">
        <v>4.42</v>
      </c>
      <c r="J81" s="27">
        <v>7507</v>
      </c>
      <c r="K81" s="27">
        <v>1119</v>
      </c>
      <c r="L81" s="27">
        <v>303</v>
      </c>
      <c r="M81" s="27">
        <f t="shared" ca="1" si="1"/>
        <v>1.8512298403355318</v>
      </c>
      <c r="N81" s="27">
        <v>57.472012426685268</v>
      </c>
      <c r="O81" s="27">
        <v>11544.2</v>
      </c>
      <c r="P81" s="27">
        <v>7827.84</v>
      </c>
    </row>
    <row r="82" spans="1:16" hidden="1" x14ac:dyDescent="0.45">
      <c r="A82" s="40" t="s">
        <v>408</v>
      </c>
      <c r="B82" s="2">
        <v>44</v>
      </c>
      <c r="C82" s="19">
        <v>42.5</v>
      </c>
      <c r="D82" s="3" t="s">
        <v>460</v>
      </c>
      <c r="E82" s="4" t="s">
        <v>25</v>
      </c>
      <c r="F82" s="22">
        <v>338636</v>
      </c>
      <c r="G82" s="15" t="s">
        <v>33</v>
      </c>
      <c r="H82" s="27">
        <v>23.79</v>
      </c>
      <c r="I82" s="27">
        <v>4.17</v>
      </c>
      <c r="J82" s="27">
        <v>12615</v>
      </c>
      <c r="K82" s="27">
        <v>1323</v>
      </c>
      <c r="L82" s="27">
        <v>700</v>
      </c>
      <c r="M82" s="27">
        <f t="shared" ca="1" si="1"/>
        <v>1.8694523531465435</v>
      </c>
      <c r="N82" s="27">
        <v>188.92599593680674</v>
      </c>
      <c r="O82" s="27">
        <v>16779.7</v>
      </c>
      <c r="P82" s="27">
        <v>1073.48</v>
      </c>
    </row>
    <row r="83" spans="1:16" x14ac:dyDescent="0.45">
      <c r="A83" s="40" t="s">
        <v>394</v>
      </c>
      <c r="B83" s="2">
        <v>42</v>
      </c>
      <c r="C83" s="19">
        <v>42.5</v>
      </c>
      <c r="D83" s="3" t="s">
        <v>460</v>
      </c>
      <c r="E83" s="4" t="s">
        <v>46</v>
      </c>
      <c r="F83" s="22">
        <v>515844</v>
      </c>
      <c r="G83" s="15" t="s">
        <v>13</v>
      </c>
      <c r="H83" s="27">
        <v>22.67</v>
      </c>
      <c r="I83" s="27">
        <v>4.42</v>
      </c>
      <c r="J83" s="27">
        <v>7507</v>
      </c>
      <c r="K83" s="27">
        <v>1119</v>
      </c>
      <c r="L83" s="27">
        <v>303</v>
      </c>
      <c r="M83" s="27">
        <f t="shared" ca="1" si="1"/>
        <v>1.9273474541792568</v>
      </c>
      <c r="N83" s="27">
        <v>57.472012426685268</v>
      </c>
      <c r="O83" s="27">
        <v>11544.2</v>
      </c>
      <c r="P83" s="27">
        <v>7827.84</v>
      </c>
    </row>
    <row r="84" spans="1:16" x14ac:dyDescent="0.45">
      <c r="A84" s="40" t="s">
        <v>394</v>
      </c>
      <c r="B84" s="2">
        <v>42</v>
      </c>
      <c r="C84" s="19">
        <v>42.5</v>
      </c>
      <c r="D84" s="3" t="s">
        <v>460</v>
      </c>
      <c r="E84" s="4" t="s">
        <v>46</v>
      </c>
      <c r="F84" s="22">
        <v>473732</v>
      </c>
      <c r="G84" s="15" t="s">
        <v>13</v>
      </c>
      <c r="H84" s="27">
        <v>22.67</v>
      </c>
      <c r="I84" s="27">
        <v>4.42</v>
      </c>
      <c r="J84" s="27">
        <v>7507</v>
      </c>
      <c r="K84" s="27">
        <v>1119</v>
      </c>
      <c r="L84" s="27">
        <v>303</v>
      </c>
      <c r="M84" s="27">
        <f t="shared" ca="1" si="1"/>
        <v>1.9964262893041707</v>
      </c>
      <c r="N84" s="27">
        <v>57.472012426685268</v>
      </c>
      <c r="O84" s="27">
        <v>11544.2</v>
      </c>
      <c r="P84" s="27">
        <v>7827.84</v>
      </c>
    </row>
    <row r="85" spans="1:16" hidden="1" x14ac:dyDescent="0.45">
      <c r="A85" s="40" t="s">
        <v>378</v>
      </c>
      <c r="B85" s="2" t="s">
        <v>379</v>
      </c>
      <c r="C85" s="19">
        <v>38</v>
      </c>
      <c r="D85" s="3" t="s">
        <v>460</v>
      </c>
      <c r="E85" s="4" t="s">
        <v>46</v>
      </c>
      <c r="F85" s="22">
        <v>146719</v>
      </c>
      <c r="G85" s="15" t="s">
        <v>4</v>
      </c>
      <c r="H85" s="27">
        <v>20.67</v>
      </c>
      <c r="I85" s="27">
        <v>3.5</v>
      </c>
      <c r="J85" s="27">
        <v>5588</v>
      </c>
      <c r="K85" s="27">
        <v>914</v>
      </c>
      <c r="L85" s="27">
        <v>151</v>
      </c>
      <c r="M85" s="27">
        <f t="shared" ca="1" si="1"/>
        <v>1.8619365311312994</v>
      </c>
      <c r="N85" s="27">
        <v>57.472012426685268</v>
      </c>
      <c r="O85" s="27">
        <v>11544.2</v>
      </c>
      <c r="P85" s="27">
        <v>7827.84</v>
      </c>
    </row>
    <row r="86" spans="1:16" x14ac:dyDescent="0.45">
      <c r="A86" s="40" t="s">
        <v>394</v>
      </c>
      <c r="B86" s="2">
        <v>42</v>
      </c>
      <c r="C86" s="19">
        <v>42.5</v>
      </c>
      <c r="D86" s="3" t="s">
        <v>460</v>
      </c>
      <c r="E86" s="4" t="s">
        <v>46</v>
      </c>
      <c r="F86" s="22">
        <v>473362</v>
      </c>
      <c r="G86" s="15" t="s">
        <v>13</v>
      </c>
      <c r="H86" s="27">
        <v>22.67</v>
      </c>
      <c r="I86" s="27">
        <v>4.42</v>
      </c>
      <c r="J86" s="27">
        <v>7507</v>
      </c>
      <c r="K86" s="27">
        <v>1119</v>
      </c>
      <c r="L86" s="27">
        <v>303</v>
      </c>
      <c r="M86" s="27">
        <f t="shared" ca="1" si="1"/>
        <v>1.8854054060551864</v>
      </c>
      <c r="N86" s="27">
        <v>57.472012426685268</v>
      </c>
      <c r="O86" s="27">
        <v>11544.2</v>
      </c>
      <c r="P86" s="27">
        <v>7827.84</v>
      </c>
    </row>
    <row r="87" spans="1:16" x14ac:dyDescent="0.45">
      <c r="A87" s="40" t="s">
        <v>394</v>
      </c>
      <c r="B87" s="2">
        <v>42</v>
      </c>
      <c r="C87" s="19">
        <v>42.5</v>
      </c>
      <c r="D87" s="3" t="s">
        <v>460</v>
      </c>
      <c r="E87" s="4" t="s">
        <v>46</v>
      </c>
      <c r="F87" s="22">
        <v>461225</v>
      </c>
      <c r="G87" s="15" t="s">
        <v>13</v>
      </c>
      <c r="H87" s="27">
        <v>22.67</v>
      </c>
      <c r="I87" s="27">
        <v>4.42</v>
      </c>
      <c r="J87" s="27">
        <v>7507</v>
      </c>
      <c r="K87" s="27">
        <v>1119</v>
      </c>
      <c r="L87" s="27">
        <v>303</v>
      </c>
      <c r="M87" s="27">
        <f t="shared" ca="1" si="1"/>
        <v>2.0256869702192519</v>
      </c>
      <c r="N87" s="27">
        <v>57.472012426685268</v>
      </c>
      <c r="O87" s="27">
        <v>11544.2</v>
      </c>
      <c r="P87" s="27">
        <v>7827.84</v>
      </c>
    </row>
    <row r="88" spans="1:16" x14ac:dyDescent="0.45">
      <c r="A88" s="40" t="s">
        <v>394</v>
      </c>
      <c r="B88" s="2">
        <v>42</v>
      </c>
      <c r="C88" s="19">
        <v>42.5</v>
      </c>
      <c r="D88" s="3" t="s">
        <v>460</v>
      </c>
      <c r="E88" s="4" t="s">
        <v>46</v>
      </c>
      <c r="F88" s="22">
        <v>459620</v>
      </c>
      <c r="G88" s="15" t="s">
        <v>13</v>
      </c>
      <c r="H88" s="27">
        <v>22.67</v>
      </c>
      <c r="I88" s="27">
        <v>4.42</v>
      </c>
      <c r="J88" s="27">
        <v>7507</v>
      </c>
      <c r="K88" s="27">
        <v>1119</v>
      </c>
      <c r="L88" s="27">
        <v>303</v>
      </c>
      <c r="M88" s="27">
        <f t="shared" ca="1" si="1"/>
        <v>1.8527385370474483</v>
      </c>
      <c r="N88" s="27">
        <v>57.472012426685268</v>
      </c>
      <c r="O88" s="27">
        <v>11544.2</v>
      </c>
      <c r="P88" s="27">
        <v>7827.84</v>
      </c>
    </row>
    <row r="89" spans="1:16" x14ac:dyDescent="0.45">
      <c r="A89" s="40" t="s">
        <v>394</v>
      </c>
      <c r="B89" s="2">
        <v>42</v>
      </c>
      <c r="C89" s="19">
        <v>42.5</v>
      </c>
      <c r="D89" s="3" t="s">
        <v>460</v>
      </c>
      <c r="E89" s="4" t="s">
        <v>46</v>
      </c>
      <c r="F89" s="22">
        <v>459155</v>
      </c>
      <c r="G89" s="15" t="s">
        <v>13</v>
      </c>
      <c r="H89" s="27">
        <v>22.67</v>
      </c>
      <c r="I89" s="27">
        <v>4.42</v>
      </c>
      <c r="J89" s="27">
        <v>7507</v>
      </c>
      <c r="K89" s="27">
        <v>1119</v>
      </c>
      <c r="L89" s="27">
        <v>303</v>
      </c>
      <c r="M89" s="27">
        <f t="shared" ca="1" si="1"/>
        <v>1.9747567480283184</v>
      </c>
      <c r="N89" s="27">
        <v>57.472012426685268</v>
      </c>
      <c r="O89" s="27">
        <v>11544.2</v>
      </c>
      <c r="P89" s="27">
        <v>7827.84</v>
      </c>
    </row>
    <row r="90" spans="1:16" hidden="1" x14ac:dyDescent="0.45">
      <c r="A90" s="40" t="s">
        <v>410</v>
      </c>
      <c r="B90" s="2">
        <v>40</v>
      </c>
      <c r="C90" s="19">
        <v>39.5</v>
      </c>
      <c r="D90" s="3" t="s">
        <v>460</v>
      </c>
      <c r="E90" s="4" t="s">
        <v>25</v>
      </c>
      <c r="F90" s="22">
        <v>191772</v>
      </c>
      <c r="G90" s="15" t="s">
        <v>4</v>
      </c>
      <c r="H90" s="27">
        <v>21.25</v>
      </c>
      <c r="I90" s="27">
        <v>3.92</v>
      </c>
      <c r="J90" s="27">
        <v>7400</v>
      </c>
      <c r="K90" s="27">
        <v>936</v>
      </c>
      <c r="L90" s="27">
        <v>273</v>
      </c>
      <c r="M90" s="27">
        <f t="shared" ca="1" si="1"/>
        <v>1.9383375769675475</v>
      </c>
      <c r="N90" s="27">
        <v>188.92599593680674</v>
      </c>
      <c r="O90" s="27">
        <v>16779.7</v>
      </c>
      <c r="P90" s="27">
        <v>1073.48</v>
      </c>
    </row>
    <row r="91" spans="1:16" x14ac:dyDescent="0.45">
      <c r="A91" s="40" t="s">
        <v>394</v>
      </c>
      <c r="B91" s="2">
        <v>42</v>
      </c>
      <c r="C91" s="19">
        <v>42.5</v>
      </c>
      <c r="D91" s="3" t="s">
        <v>460</v>
      </c>
      <c r="E91" s="4" t="s">
        <v>46</v>
      </c>
      <c r="F91" s="22">
        <v>458344</v>
      </c>
      <c r="G91" s="15" t="s">
        <v>13</v>
      </c>
      <c r="H91" s="27">
        <v>22.67</v>
      </c>
      <c r="I91" s="27">
        <v>4.42</v>
      </c>
      <c r="J91" s="27">
        <v>7507</v>
      </c>
      <c r="K91" s="27">
        <v>1119</v>
      </c>
      <c r="L91" s="27">
        <v>303</v>
      </c>
      <c r="M91" s="27">
        <f t="shared" ca="1" si="1"/>
        <v>2.0227334114332756</v>
      </c>
      <c r="N91" s="27">
        <v>57.472012426685268</v>
      </c>
      <c r="O91" s="27">
        <v>11544.2</v>
      </c>
      <c r="P91" s="27">
        <v>7827.84</v>
      </c>
    </row>
    <row r="92" spans="1:16" x14ac:dyDescent="0.45">
      <c r="A92" s="40" t="s">
        <v>394</v>
      </c>
      <c r="B92" s="2">
        <v>42</v>
      </c>
      <c r="C92" s="19">
        <v>42.5</v>
      </c>
      <c r="D92" s="3" t="s">
        <v>460</v>
      </c>
      <c r="E92" s="4" t="s">
        <v>46</v>
      </c>
      <c r="F92" s="22">
        <v>516246</v>
      </c>
      <c r="G92" s="15" t="s">
        <v>37</v>
      </c>
      <c r="H92" s="27">
        <v>22.67</v>
      </c>
      <c r="I92" s="27">
        <v>4.42</v>
      </c>
      <c r="J92" s="27">
        <v>7507</v>
      </c>
      <c r="K92" s="27">
        <v>1119</v>
      </c>
      <c r="L92" s="27">
        <v>303</v>
      </c>
      <c r="M92" s="27">
        <f t="shared" ca="1" si="1"/>
        <v>2.0273949465196317</v>
      </c>
      <c r="N92" s="27">
        <v>57.472012426685268</v>
      </c>
      <c r="O92" s="27">
        <v>11544.2</v>
      </c>
      <c r="P92" s="27">
        <v>7827.84</v>
      </c>
    </row>
    <row r="93" spans="1:16" x14ac:dyDescent="0.45">
      <c r="A93" s="40" t="s">
        <v>394</v>
      </c>
      <c r="B93" s="2">
        <v>42</v>
      </c>
      <c r="C93" s="19">
        <v>42.5</v>
      </c>
      <c r="D93" s="3" t="s">
        <v>460</v>
      </c>
      <c r="E93" s="4" t="s">
        <v>46</v>
      </c>
      <c r="F93" s="22">
        <v>515844</v>
      </c>
      <c r="G93" s="15" t="s">
        <v>37</v>
      </c>
      <c r="H93" s="27">
        <v>22.67</v>
      </c>
      <c r="I93" s="27">
        <v>4.42</v>
      </c>
      <c r="J93" s="27">
        <v>7507</v>
      </c>
      <c r="K93" s="27">
        <v>1119</v>
      </c>
      <c r="L93" s="27">
        <v>303</v>
      </c>
      <c r="M93" s="27">
        <f t="shared" ca="1" si="1"/>
        <v>1.9452850491014118</v>
      </c>
      <c r="N93" s="27">
        <v>57.472012426685268</v>
      </c>
      <c r="O93" s="27">
        <v>11544.2</v>
      </c>
      <c r="P93" s="27">
        <v>7827.84</v>
      </c>
    </row>
    <row r="94" spans="1:16" x14ac:dyDescent="0.45">
      <c r="A94" s="40" t="s">
        <v>394</v>
      </c>
      <c r="B94" s="2">
        <v>42</v>
      </c>
      <c r="C94" s="19">
        <v>42.5</v>
      </c>
      <c r="D94" s="3" t="s">
        <v>460</v>
      </c>
      <c r="E94" s="4" t="s">
        <v>46</v>
      </c>
      <c r="F94" s="22">
        <v>515334</v>
      </c>
      <c r="G94" s="15" t="s">
        <v>37</v>
      </c>
      <c r="H94" s="27">
        <v>22.67</v>
      </c>
      <c r="I94" s="27">
        <v>4.42</v>
      </c>
      <c r="J94" s="27">
        <v>7507</v>
      </c>
      <c r="K94" s="27">
        <v>1119</v>
      </c>
      <c r="L94" s="27">
        <v>303</v>
      </c>
      <c r="M94" s="27">
        <f t="shared" ca="1" si="1"/>
        <v>1.896087635723454</v>
      </c>
      <c r="N94" s="27">
        <v>57.472012426685268</v>
      </c>
      <c r="O94" s="27">
        <v>11544.2</v>
      </c>
      <c r="P94" s="27">
        <v>7827.84</v>
      </c>
    </row>
    <row r="95" spans="1:16" hidden="1" x14ac:dyDescent="0.45">
      <c r="A95" s="40" t="s">
        <v>372</v>
      </c>
      <c r="B95" s="2">
        <v>385</v>
      </c>
      <c r="C95" s="19">
        <v>38.700000000000003</v>
      </c>
      <c r="D95" s="3" t="s">
        <v>460</v>
      </c>
      <c r="E95" s="4" t="s">
        <v>25</v>
      </c>
      <c r="F95" s="22">
        <v>202496</v>
      </c>
      <c r="G95" s="15" t="s">
        <v>8</v>
      </c>
      <c r="H95" s="27">
        <v>19.59</v>
      </c>
      <c r="I95" s="27">
        <v>3.41</v>
      </c>
      <c r="J95" s="27">
        <v>7201</v>
      </c>
      <c r="K95" s="27">
        <v>776</v>
      </c>
      <c r="L95" s="27">
        <v>473</v>
      </c>
      <c r="M95" s="27">
        <f t="shared" ca="1" si="1"/>
        <v>1.9444622899360271</v>
      </c>
      <c r="N95" s="27">
        <v>188.92599593680674</v>
      </c>
      <c r="O95" s="27">
        <v>16779.7</v>
      </c>
      <c r="P95" s="27">
        <v>1073.48</v>
      </c>
    </row>
    <row r="96" spans="1:16" hidden="1" x14ac:dyDescent="0.45">
      <c r="A96" s="40" t="s">
        <v>444</v>
      </c>
      <c r="B96" s="2">
        <v>440</v>
      </c>
      <c r="C96" s="19">
        <v>44</v>
      </c>
      <c r="D96" s="3" t="s">
        <v>461</v>
      </c>
      <c r="E96" s="3" t="s">
        <v>364</v>
      </c>
      <c r="F96" s="22">
        <v>230000</v>
      </c>
      <c r="G96" s="15" t="s">
        <v>12</v>
      </c>
      <c r="H96" s="27">
        <v>23.62</v>
      </c>
      <c r="I96" s="27">
        <v>3.12</v>
      </c>
      <c r="J96" s="27">
        <v>9000</v>
      </c>
      <c r="K96" s="27">
        <v>1630</v>
      </c>
      <c r="L96" s="27">
        <v>598</v>
      </c>
      <c r="M96" s="27">
        <f t="shared" ca="1" si="1"/>
        <v>1.947776803473158</v>
      </c>
      <c r="N96" s="27">
        <v>1.0434148148148099</v>
      </c>
      <c r="O96" s="27">
        <v>8551.2000000000007</v>
      </c>
      <c r="P96" s="27">
        <v>2109.5004966750644</v>
      </c>
    </row>
    <row r="97" spans="1:16" x14ac:dyDescent="0.45">
      <c r="A97" s="40" t="s">
        <v>394</v>
      </c>
      <c r="B97" s="2">
        <v>42</v>
      </c>
      <c r="C97" s="19">
        <v>42.5</v>
      </c>
      <c r="D97" s="3" t="s">
        <v>460</v>
      </c>
      <c r="E97" s="4" t="s">
        <v>46</v>
      </c>
      <c r="F97" s="22">
        <v>483565</v>
      </c>
      <c r="G97" s="15" t="s">
        <v>38</v>
      </c>
      <c r="H97" s="27">
        <v>22.67</v>
      </c>
      <c r="I97" s="27">
        <v>4.42</v>
      </c>
      <c r="J97" s="27">
        <v>7507</v>
      </c>
      <c r="K97" s="27">
        <v>1119</v>
      </c>
      <c r="L97" s="27">
        <v>303</v>
      </c>
      <c r="M97" s="27">
        <f t="shared" ca="1" si="1"/>
        <v>2.0015821351785972</v>
      </c>
      <c r="N97" s="27">
        <v>57.472012426685268</v>
      </c>
      <c r="O97" s="27">
        <v>11544.2</v>
      </c>
      <c r="P97" s="27">
        <v>7827.84</v>
      </c>
    </row>
    <row r="98" spans="1:16" x14ac:dyDescent="0.45">
      <c r="A98" s="40" t="s">
        <v>394</v>
      </c>
      <c r="B98" s="2">
        <v>42</v>
      </c>
      <c r="C98" s="19">
        <v>42.5</v>
      </c>
      <c r="D98" s="3" t="s">
        <v>460</v>
      </c>
      <c r="E98" s="4" t="s">
        <v>46</v>
      </c>
      <c r="F98" s="22">
        <v>359017</v>
      </c>
      <c r="G98" s="15" t="s">
        <v>38</v>
      </c>
      <c r="H98" s="27">
        <v>22.67</v>
      </c>
      <c r="I98" s="27">
        <v>4.42</v>
      </c>
      <c r="J98" s="27">
        <v>7507</v>
      </c>
      <c r="K98" s="27">
        <v>1119</v>
      </c>
      <c r="L98" s="27">
        <v>303</v>
      </c>
      <c r="M98" s="27">
        <f t="shared" ca="1" si="1"/>
        <v>1.9538339407271914</v>
      </c>
      <c r="N98" s="27">
        <v>57.472012426685268</v>
      </c>
      <c r="O98" s="27">
        <v>11544.2</v>
      </c>
      <c r="P98" s="27">
        <v>7827.84</v>
      </c>
    </row>
    <row r="99" spans="1:16" hidden="1" x14ac:dyDescent="0.45">
      <c r="A99" s="40" t="s">
        <v>408</v>
      </c>
      <c r="B99" s="2">
        <v>44</v>
      </c>
      <c r="C99" s="19">
        <v>42.5</v>
      </c>
      <c r="D99" s="3" t="s">
        <v>459</v>
      </c>
      <c r="E99" s="3" t="s">
        <v>319</v>
      </c>
      <c r="F99" s="22">
        <v>459000</v>
      </c>
      <c r="G99" s="15" t="s">
        <v>20</v>
      </c>
      <c r="H99" s="27">
        <v>23.79</v>
      </c>
      <c r="I99" s="27">
        <v>4.17</v>
      </c>
      <c r="J99" s="27">
        <v>12615</v>
      </c>
      <c r="K99" s="27">
        <v>1323</v>
      </c>
      <c r="L99" s="27">
        <v>700</v>
      </c>
      <c r="M99" s="27">
        <f t="shared" ca="1" si="1"/>
        <v>1.9274467059006417</v>
      </c>
      <c r="N99" s="27">
        <v>1116.7267999999999</v>
      </c>
      <c r="O99" s="27">
        <v>44269</v>
      </c>
      <c r="P99" s="27">
        <v>61343.7</v>
      </c>
    </row>
    <row r="100" spans="1:16" hidden="1" x14ac:dyDescent="0.45">
      <c r="A100" s="40" t="s">
        <v>372</v>
      </c>
      <c r="B100" s="2">
        <v>385</v>
      </c>
      <c r="C100" s="19">
        <v>38.700000000000003</v>
      </c>
      <c r="D100" s="3" t="s">
        <v>460</v>
      </c>
      <c r="E100" s="4" t="s">
        <v>15</v>
      </c>
      <c r="F100" s="22">
        <v>219766</v>
      </c>
      <c r="G100" s="15" t="s">
        <v>4</v>
      </c>
      <c r="H100" s="27">
        <v>19.59</v>
      </c>
      <c r="I100" s="27">
        <v>3.41</v>
      </c>
      <c r="J100" s="27">
        <v>7201</v>
      </c>
      <c r="K100" s="27">
        <v>776</v>
      </c>
      <c r="L100" s="27">
        <v>473</v>
      </c>
      <c r="M100" s="27">
        <f t="shared" ca="1" si="1"/>
        <v>1.959243252542491</v>
      </c>
      <c r="N100" s="27">
        <v>1276.9626856482525</v>
      </c>
      <c r="O100" s="27">
        <v>21333.9</v>
      </c>
      <c r="P100" s="27">
        <v>4753.54</v>
      </c>
    </row>
    <row r="101" spans="1:16" hidden="1" x14ac:dyDescent="0.45">
      <c r="A101" s="40" t="s">
        <v>417</v>
      </c>
      <c r="B101" s="2">
        <v>49</v>
      </c>
      <c r="C101" s="19">
        <v>49</v>
      </c>
      <c r="D101" s="3" t="s">
        <v>461</v>
      </c>
      <c r="E101" s="3" t="s">
        <v>364</v>
      </c>
      <c r="F101" s="22">
        <v>601884</v>
      </c>
      <c r="G101" s="15" t="s">
        <v>20</v>
      </c>
      <c r="H101" s="27">
        <v>24.44</v>
      </c>
      <c r="I101" s="27">
        <v>2.95</v>
      </c>
      <c r="J101" s="27">
        <v>9979</v>
      </c>
      <c r="K101" s="27">
        <v>1426.2</v>
      </c>
      <c r="L101" s="27">
        <v>424</v>
      </c>
      <c r="M101" s="27">
        <f t="shared" ca="1" si="1"/>
        <v>1.9397354405798428</v>
      </c>
      <c r="N101" s="27">
        <v>1.0434148148148099</v>
      </c>
      <c r="O101" s="27">
        <v>8551.2000000000007</v>
      </c>
      <c r="P101" s="27">
        <v>2109.5004966750644</v>
      </c>
    </row>
    <row r="102" spans="1:16" x14ac:dyDescent="0.45">
      <c r="A102" s="40" t="s">
        <v>394</v>
      </c>
      <c r="B102" s="2">
        <v>42</v>
      </c>
      <c r="C102" s="19">
        <v>42.5</v>
      </c>
      <c r="D102" s="3" t="s">
        <v>460</v>
      </c>
      <c r="E102" s="4" t="s">
        <v>3</v>
      </c>
      <c r="F102" s="22">
        <v>534050</v>
      </c>
      <c r="G102" s="15" t="s">
        <v>13</v>
      </c>
      <c r="H102" s="27">
        <v>22.67</v>
      </c>
      <c r="I102" s="27">
        <v>4.42</v>
      </c>
      <c r="J102" s="27">
        <v>7507</v>
      </c>
      <c r="K102" s="27">
        <v>1119</v>
      </c>
      <c r="L102" s="27">
        <v>303</v>
      </c>
      <c r="M102" s="27">
        <f t="shared" ca="1" si="1"/>
        <v>1.8889777730824375</v>
      </c>
      <c r="N102" s="27">
        <v>2639.0087016482562</v>
      </c>
      <c r="O102" s="27">
        <v>30468.7</v>
      </c>
      <c r="P102" s="27">
        <v>62827.83</v>
      </c>
    </row>
    <row r="103" spans="1:16" hidden="1" x14ac:dyDescent="0.45">
      <c r="A103" s="40" t="s">
        <v>378</v>
      </c>
      <c r="B103" s="2" t="s">
        <v>379</v>
      </c>
      <c r="C103" s="19">
        <v>38</v>
      </c>
      <c r="D103" s="3" t="s">
        <v>460</v>
      </c>
      <c r="E103" s="4" t="s">
        <v>46</v>
      </c>
      <c r="F103" s="22">
        <v>140188</v>
      </c>
      <c r="G103" s="15" t="s">
        <v>4</v>
      </c>
      <c r="H103" s="27">
        <v>20.67</v>
      </c>
      <c r="I103" s="27">
        <v>3.5</v>
      </c>
      <c r="J103" s="27">
        <v>9979</v>
      </c>
      <c r="K103" s="27">
        <v>1426.2</v>
      </c>
      <c r="L103" s="27">
        <v>151</v>
      </c>
      <c r="M103" s="27">
        <f t="shared" ca="1" si="1"/>
        <v>2.0471901808729891</v>
      </c>
      <c r="N103" s="27">
        <v>57.472012426685268</v>
      </c>
      <c r="O103" s="27">
        <v>11544.2</v>
      </c>
      <c r="P103" s="27">
        <v>7827.84</v>
      </c>
    </row>
    <row r="104" spans="1:16" hidden="1" x14ac:dyDescent="0.45">
      <c r="A104" s="40" t="s">
        <v>431</v>
      </c>
      <c r="B104" s="3">
        <v>435</v>
      </c>
      <c r="C104" s="19">
        <v>43</v>
      </c>
      <c r="D104" s="3" t="s">
        <v>461</v>
      </c>
      <c r="E104" s="3" t="s">
        <v>477</v>
      </c>
      <c r="F104" s="22">
        <v>345100</v>
      </c>
      <c r="G104" s="15" t="s">
        <v>4</v>
      </c>
      <c r="H104" s="27">
        <v>23.33</v>
      </c>
      <c r="I104" s="27">
        <v>4.42</v>
      </c>
      <c r="J104" s="27">
        <v>8301</v>
      </c>
      <c r="K104" s="27">
        <v>1076</v>
      </c>
      <c r="L104" s="27">
        <v>397</v>
      </c>
      <c r="M104" s="27">
        <f t="shared" ca="1" si="1"/>
        <v>2.0326066260538358</v>
      </c>
      <c r="N104" s="27">
        <v>77.625486978256092</v>
      </c>
      <c r="O104" s="27">
        <v>4120</v>
      </c>
      <c r="P104" s="27">
        <v>3784.4369179564037</v>
      </c>
    </row>
    <row r="105" spans="1:16" x14ac:dyDescent="0.45">
      <c r="A105" s="40" t="s">
        <v>394</v>
      </c>
      <c r="B105" s="2">
        <v>42</v>
      </c>
      <c r="C105" s="19">
        <v>42.5</v>
      </c>
      <c r="D105" s="3" t="s">
        <v>460</v>
      </c>
      <c r="E105" s="4" t="s">
        <v>3</v>
      </c>
      <c r="F105" s="22">
        <v>460836</v>
      </c>
      <c r="G105" s="15" t="s">
        <v>37</v>
      </c>
      <c r="H105" s="27">
        <v>22.67</v>
      </c>
      <c r="I105" s="27">
        <v>4.42</v>
      </c>
      <c r="J105" s="27">
        <v>7507</v>
      </c>
      <c r="K105" s="27">
        <v>1119</v>
      </c>
      <c r="L105" s="27">
        <v>303</v>
      </c>
      <c r="M105" s="27">
        <f t="shared" ca="1" si="1"/>
        <v>1.9931742906005232</v>
      </c>
      <c r="N105" s="27">
        <v>2639.0087016482562</v>
      </c>
      <c r="O105" s="27">
        <v>30468.7</v>
      </c>
      <c r="P105" s="27">
        <v>62827.83</v>
      </c>
    </row>
    <row r="106" spans="1:16" hidden="1" x14ac:dyDescent="0.45">
      <c r="A106" s="40" t="s">
        <v>378</v>
      </c>
      <c r="B106" s="2" t="s">
        <v>379</v>
      </c>
      <c r="C106" s="19">
        <v>38</v>
      </c>
      <c r="D106" s="3" t="s">
        <v>460</v>
      </c>
      <c r="E106" s="4" t="s">
        <v>46</v>
      </c>
      <c r="F106" s="22">
        <v>133138</v>
      </c>
      <c r="G106" s="15" t="s">
        <v>4</v>
      </c>
      <c r="H106" s="27">
        <v>20.67</v>
      </c>
      <c r="I106" s="27">
        <v>3.5</v>
      </c>
      <c r="J106" s="27">
        <v>5588</v>
      </c>
      <c r="K106" s="27">
        <v>914</v>
      </c>
      <c r="L106" s="27">
        <v>151</v>
      </c>
      <c r="M106" s="27">
        <f t="shared" ca="1" si="1"/>
        <v>1.9014449759026377</v>
      </c>
      <c r="N106" s="27">
        <v>57.472012426685268</v>
      </c>
      <c r="O106" s="27">
        <v>11544.2</v>
      </c>
      <c r="P106" s="27">
        <v>7827.84</v>
      </c>
    </row>
    <row r="107" spans="1:16" hidden="1" x14ac:dyDescent="0.45">
      <c r="A107" s="40" t="s">
        <v>408</v>
      </c>
      <c r="B107" s="2">
        <v>44</v>
      </c>
      <c r="C107" s="19">
        <v>42.5</v>
      </c>
      <c r="D107" s="3" t="s">
        <v>459</v>
      </c>
      <c r="E107" s="3" t="s">
        <v>319</v>
      </c>
      <c r="F107" s="22">
        <v>459000</v>
      </c>
      <c r="G107" s="15" t="s">
        <v>20</v>
      </c>
      <c r="H107" s="27">
        <v>23.79</v>
      </c>
      <c r="I107" s="27">
        <v>4.17</v>
      </c>
      <c r="J107" s="27">
        <v>12615</v>
      </c>
      <c r="K107" s="27">
        <v>1323</v>
      </c>
      <c r="L107" s="27">
        <v>700</v>
      </c>
      <c r="M107" s="27">
        <f t="shared" ca="1" si="1"/>
        <v>2.0349911524908055</v>
      </c>
      <c r="N107" s="27">
        <v>1116.7267999999999</v>
      </c>
      <c r="O107" s="27">
        <v>44269</v>
      </c>
      <c r="P107" s="27">
        <v>61343.7</v>
      </c>
    </row>
    <row r="108" spans="1:16" hidden="1" x14ac:dyDescent="0.45">
      <c r="A108" s="40" t="s">
        <v>367</v>
      </c>
      <c r="B108" s="2">
        <v>4.0999999999999996</v>
      </c>
      <c r="C108" s="19">
        <v>41</v>
      </c>
      <c r="D108" s="3" t="s">
        <v>460</v>
      </c>
      <c r="E108" s="4" t="s">
        <v>46</v>
      </c>
      <c r="F108" s="22">
        <v>387664</v>
      </c>
      <c r="G108" s="15" t="s">
        <v>37</v>
      </c>
      <c r="H108" s="27">
        <v>22.05</v>
      </c>
      <c r="I108" s="27">
        <v>3.67</v>
      </c>
      <c r="J108" s="27">
        <v>8900</v>
      </c>
      <c r="K108" s="27">
        <v>1134</v>
      </c>
      <c r="L108" s="27">
        <v>400</v>
      </c>
      <c r="M108" s="27">
        <f t="shared" ca="1" si="1"/>
        <v>2.0026912310552492</v>
      </c>
      <c r="N108" s="27">
        <v>57.472012426685303</v>
      </c>
      <c r="O108" s="27">
        <v>11544.2</v>
      </c>
      <c r="P108" s="27">
        <v>7827.84</v>
      </c>
    </row>
    <row r="109" spans="1:16" x14ac:dyDescent="0.45">
      <c r="A109" s="40" t="s">
        <v>394</v>
      </c>
      <c r="B109" s="2">
        <v>42</v>
      </c>
      <c r="C109" s="19">
        <v>42.5</v>
      </c>
      <c r="D109" s="3" t="s">
        <v>460</v>
      </c>
      <c r="E109" s="4" t="s">
        <v>3</v>
      </c>
      <c r="F109" s="22">
        <v>460370</v>
      </c>
      <c r="G109" s="15" t="s">
        <v>37</v>
      </c>
      <c r="H109" s="27">
        <v>22.67</v>
      </c>
      <c r="I109" s="27">
        <v>4.42</v>
      </c>
      <c r="J109" s="27">
        <v>7507</v>
      </c>
      <c r="K109" s="27">
        <v>1119</v>
      </c>
      <c r="L109" s="27">
        <v>303</v>
      </c>
      <c r="M109" s="27">
        <f t="shared" ca="1" si="1"/>
        <v>1.8944606254333527</v>
      </c>
      <c r="N109" s="27">
        <v>2639.0087016482562</v>
      </c>
      <c r="O109" s="27">
        <v>30468.7</v>
      </c>
      <c r="P109" s="27">
        <v>62827.83</v>
      </c>
    </row>
    <row r="110" spans="1:16" x14ac:dyDescent="0.45">
      <c r="A110" s="40" t="s">
        <v>394</v>
      </c>
      <c r="B110" s="2">
        <v>42</v>
      </c>
      <c r="C110" s="19">
        <v>42.5</v>
      </c>
      <c r="D110" s="3" t="s">
        <v>460</v>
      </c>
      <c r="E110" s="4" t="s">
        <v>3</v>
      </c>
      <c r="F110" s="22">
        <v>709128</v>
      </c>
      <c r="G110" s="15" t="s">
        <v>38</v>
      </c>
      <c r="H110" s="27">
        <v>22.67</v>
      </c>
      <c r="I110" s="27">
        <v>4.42</v>
      </c>
      <c r="J110" s="27">
        <v>7507</v>
      </c>
      <c r="K110" s="27">
        <v>1119</v>
      </c>
      <c r="L110" s="27">
        <v>303</v>
      </c>
      <c r="M110" s="27">
        <f t="shared" ca="1" si="1"/>
        <v>1.8532819414489579</v>
      </c>
      <c r="N110" s="27">
        <v>2639.0087016482562</v>
      </c>
      <c r="O110" s="27">
        <v>30468.7</v>
      </c>
      <c r="P110" s="27">
        <v>62827.83</v>
      </c>
    </row>
    <row r="111" spans="1:16" hidden="1" x14ac:dyDescent="0.45">
      <c r="A111" s="40" t="s">
        <v>442</v>
      </c>
      <c r="B111" s="3" t="s">
        <v>389</v>
      </c>
      <c r="C111" s="19">
        <v>46</v>
      </c>
      <c r="D111" s="3" t="s">
        <v>461</v>
      </c>
      <c r="E111" s="3" t="s">
        <v>447</v>
      </c>
      <c r="F111" s="22">
        <v>255179</v>
      </c>
      <c r="G111" s="15" t="s">
        <v>12</v>
      </c>
      <c r="H111" s="27">
        <v>24.28</v>
      </c>
      <c r="I111" s="27">
        <v>4.2699999999999996</v>
      </c>
      <c r="J111" s="27">
        <v>9700</v>
      </c>
      <c r="K111" s="27">
        <v>1302</v>
      </c>
      <c r="L111" s="27">
        <v>401</v>
      </c>
      <c r="M111" s="27">
        <f t="shared" ca="1" si="1"/>
        <v>1.8615653283242026</v>
      </c>
      <c r="N111" s="27">
        <v>96.621481289487278</v>
      </c>
      <c r="O111" s="27">
        <v>16666</v>
      </c>
      <c r="P111" s="27">
        <v>521.5798800343282</v>
      </c>
    </row>
    <row r="112" spans="1:16" hidden="1" x14ac:dyDescent="0.45">
      <c r="A112" s="40" t="s">
        <v>410</v>
      </c>
      <c r="B112" s="3">
        <v>40.200000000000003</v>
      </c>
      <c r="C112" s="19">
        <v>39</v>
      </c>
      <c r="D112" s="3" t="s">
        <v>461</v>
      </c>
      <c r="E112" s="3" t="s">
        <v>447</v>
      </c>
      <c r="F112" s="22">
        <v>194422</v>
      </c>
      <c r="G112" s="15" t="s">
        <v>6</v>
      </c>
      <c r="H112" s="27">
        <v>21.25</v>
      </c>
      <c r="I112" s="27">
        <v>3.92</v>
      </c>
      <c r="J112" s="27">
        <v>7400</v>
      </c>
      <c r="K112" s="27">
        <v>936</v>
      </c>
      <c r="L112" s="27">
        <v>273</v>
      </c>
      <c r="M112" s="27">
        <f t="shared" ca="1" si="1"/>
        <v>2.0368370851288944</v>
      </c>
      <c r="N112" s="27">
        <v>96.621481289487278</v>
      </c>
      <c r="O112" s="27">
        <v>16666</v>
      </c>
      <c r="P112" s="27">
        <v>521.5798800343282</v>
      </c>
    </row>
    <row r="113" spans="1:16" hidden="1" x14ac:dyDescent="0.45">
      <c r="A113" s="40" t="s">
        <v>410</v>
      </c>
      <c r="B113" s="2">
        <v>44</v>
      </c>
      <c r="C113" s="19">
        <v>44</v>
      </c>
      <c r="D113" s="3" t="s">
        <v>460</v>
      </c>
      <c r="E113" s="4" t="s">
        <v>25</v>
      </c>
      <c r="F113" s="22">
        <v>312493</v>
      </c>
      <c r="G113" s="15" t="s">
        <v>8</v>
      </c>
      <c r="H113" s="27">
        <v>24.15</v>
      </c>
      <c r="I113" s="27">
        <v>4.76</v>
      </c>
      <c r="J113" s="27">
        <v>10900</v>
      </c>
      <c r="K113" s="27">
        <v>1132.2</v>
      </c>
      <c r="L113" s="27">
        <v>500</v>
      </c>
      <c r="M113" s="27">
        <f t="shared" ca="1" si="1"/>
        <v>1.9330342926320443</v>
      </c>
      <c r="N113" s="27">
        <v>188.92599593680674</v>
      </c>
      <c r="O113" s="27">
        <v>16779.7</v>
      </c>
      <c r="P113" s="27">
        <v>1073.48</v>
      </c>
    </row>
    <row r="114" spans="1:16" hidden="1" x14ac:dyDescent="0.45">
      <c r="A114" s="40" t="s">
        <v>410</v>
      </c>
      <c r="B114" s="2">
        <v>47</v>
      </c>
      <c r="C114" s="19">
        <v>47</v>
      </c>
      <c r="D114" s="3" t="s">
        <v>461</v>
      </c>
      <c r="E114" s="3" t="s">
        <v>470</v>
      </c>
      <c r="F114" s="22">
        <v>364000</v>
      </c>
      <c r="G114" s="15" t="s">
        <v>6</v>
      </c>
      <c r="H114" s="27">
        <v>25.75</v>
      </c>
      <c r="I114" s="27">
        <v>3.92</v>
      </c>
      <c r="J114" s="27">
        <v>11086</v>
      </c>
      <c r="K114" s="27">
        <v>1244</v>
      </c>
      <c r="L114" s="27">
        <v>439</v>
      </c>
      <c r="M114" s="27">
        <f t="shared" ca="1" si="1"/>
        <v>1.9295702594638104</v>
      </c>
      <c r="N114" s="27">
        <v>1.3702814814814799</v>
      </c>
      <c r="O114" s="27">
        <v>8400.2000000000007</v>
      </c>
      <c r="P114" s="27">
        <v>2915.9007634038121</v>
      </c>
    </row>
    <row r="115" spans="1:16" x14ac:dyDescent="0.45">
      <c r="A115" s="40" t="s">
        <v>394</v>
      </c>
      <c r="B115" s="2">
        <v>42</v>
      </c>
      <c r="C115" s="19">
        <v>42.5</v>
      </c>
      <c r="D115" s="3" t="s">
        <v>460</v>
      </c>
      <c r="E115" s="4" t="s">
        <v>25</v>
      </c>
      <c r="F115" s="22">
        <v>534050</v>
      </c>
      <c r="G115" s="15" t="s">
        <v>13</v>
      </c>
      <c r="H115" s="27">
        <v>22.67</v>
      </c>
      <c r="I115" s="27">
        <v>4.42</v>
      </c>
      <c r="J115" s="27">
        <v>7507</v>
      </c>
      <c r="K115" s="27">
        <v>1119</v>
      </c>
      <c r="L115" s="27">
        <v>303</v>
      </c>
      <c r="M115" s="27">
        <f t="shared" ca="1" si="1"/>
        <v>1.8742334429310807</v>
      </c>
      <c r="N115" s="27">
        <v>188.92599593680674</v>
      </c>
      <c r="O115" s="27">
        <v>16779.7</v>
      </c>
      <c r="P115" s="27">
        <v>1073.48</v>
      </c>
    </row>
    <row r="116" spans="1:16" x14ac:dyDescent="0.45">
      <c r="A116" s="40" t="s">
        <v>394</v>
      </c>
      <c r="B116" s="2">
        <v>42</v>
      </c>
      <c r="C116" s="19">
        <v>42.5</v>
      </c>
      <c r="D116" s="3" t="s">
        <v>460</v>
      </c>
      <c r="E116" s="4" t="s">
        <v>25</v>
      </c>
      <c r="F116" s="22">
        <v>510689</v>
      </c>
      <c r="G116" s="15" t="s">
        <v>13</v>
      </c>
      <c r="H116" s="27">
        <v>22.67</v>
      </c>
      <c r="I116" s="27">
        <v>4.42</v>
      </c>
      <c r="J116" s="27">
        <v>7507</v>
      </c>
      <c r="K116" s="27">
        <v>1119</v>
      </c>
      <c r="L116" s="27">
        <v>303</v>
      </c>
      <c r="M116" s="27">
        <f t="shared" ca="1" si="1"/>
        <v>1.8597088663001964</v>
      </c>
      <c r="N116" s="27">
        <v>188.92599593680674</v>
      </c>
      <c r="O116" s="27">
        <v>16779.7</v>
      </c>
      <c r="P116" s="27">
        <v>1073.48</v>
      </c>
    </row>
    <row r="117" spans="1:16" x14ac:dyDescent="0.45">
      <c r="A117" s="40" t="s">
        <v>394</v>
      </c>
      <c r="B117" s="2">
        <v>42</v>
      </c>
      <c r="C117" s="19">
        <v>42.5</v>
      </c>
      <c r="D117" s="3" t="s">
        <v>460</v>
      </c>
      <c r="E117" s="4" t="s">
        <v>25</v>
      </c>
      <c r="F117" s="22">
        <v>510172</v>
      </c>
      <c r="G117" s="15" t="s">
        <v>13</v>
      </c>
      <c r="H117" s="27">
        <v>22.67</v>
      </c>
      <c r="I117" s="27">
        <v>4.42</v>
      </c>
      <c r="J117" s="27">
        <v>7507</v>
      </c>
      <c r="K117" s="27">
        <v>1119</v>
      </c>
      <c r="L117" s="27">
        <v>303</v>
      </c>
      <c r="M117" s="27">
        <f t="shared" ca="1" si="1"/>
        <v>2.0195106255964617</v>
      </c>
      <c r="N117" s="27">
        <v>188.92599593680674</v>
      </c>
      <c r="O117" s="27">
        <v>16779.7</v>
      </c>
      <c r="P117" s="27">
        <v>1073.48</v>
      </c>
    </row>
    <row r="118" spans="1:16" x14ac:dyDescent="0.45">
      <c r="A118" s="40" t="s">
        <v>394</v>
      </c>
      <c r="B118" s="2">
        <v>42</v>
      </c>
      <c r="C118" s="19">
        <v>42.5</v>
      </c>
      <c r="D118" s="3" t="s">
        <v>460</v>
      </c>
      <c r="E118" s="4" t="s">
        <v>25</v>
      </c>
      <c r="F118" s="22">
        <v>509775</v>
      </c>
      <c r="G118" s="15" t="s">
        <v>13</v>
      </c>
      <c r="H118" s="27">
        <v>22.67</v>
      </c>
      <c r="I118" s="27">
        <v>4.42</v>
      </c>
      <c r="J118" s="27">
        <v>7507</v>
      </c>
      <c r="K118" s="27">
        <v>1119</v>
      </c>
      <c r="L118" s="27">
        <v>303</v>
      </c>
      <c r="M118" s="27">
        <f t="shared" ca="1" si="1"/>
        <v>1.8636258930119491</v>
      </c>
      <c r="N118" s="27">
        <v>188.92599593680674</v>
      </c>
      <c r="O118" s="27">
        <v>16779.7</v>
      </c>
      <c r="P118" s="27">
        <v>1073.48</v>
      </c>
    </row>
    <row r="119" spans="1:16" x14ac:dyDescent="0.45">
      <c r="A119" s="40" t="s">
        <v>394</v>
      </c>
      <c r="B119" s="2">
        <v>42</v>
      </c>
      <c r="C119" s="19">
        <v>42.5</v>
      </c>
      <c r="D119" s="3" t="s">
        <v>460</v>
      </c>
      <c r="E119" s="4" t="s">
        <v>25</v>
      </c>
      <c r="F119" s="22">
        <v>480291</v>
      </c>
      <c r="G119" s="15" t="s">
        <v>13</v>
      </c>
      <c r="H119" s="27">
        <v>22.67</v>
      </c>
      <c r="I119" s="27">
        <v>4.42</v>
      </c>
      <c r="J119" s="27">
        <v>7507</v>
      </c>
      <c r="K119" s="27">
        <v>1119</v>
      </c>
      <c r="L119" s="27">
        <v>303</v>
      </c>
      <c r="M119" s="27">
        <f t="shared" ca="1" si="1"/>
        <v>1.9011268517455753</v>
      </c>
      <c r="N119" s="27">
        <v>188.92599593680674</v>
      </c>
      <c r="O119" s="27">
        <v>16779.7</v>
      </c>
      <c r="P119" s="27">
        <v>1073.48</v>
      </c>
    </row>
    <row r="120" spans="1:16" x14ac:dyDescent="0.45">
      <c r="A120" s="40" t="s">
        <v>394</v>
      </c>
      <c r="B120" s="2">
        <v>42</v>
      </c>
      <c r="C120" s="19">
        <v>42.5</v>
      </c>
      <c r="D120" s="3" t="s">
        <v>460</v>
      </c>
      <c r="E120" s="4" t="s">
        <v>25</v>
      </c>
      <c r="F120" s="22">
        <v>479805</v>
      </c>
      <c r="G120" s="15" t="s">
        <v>13</v>
      </c>
      <c r="H120" s="27">
        <v>22.67</v>
      </c>
      <c r="I120" s="27">
        <v>4.42</v>
      </c>
      <c r="J120" s="27">
        <v>7507</v>
      </c>
      <c r="K120" s="27">
        <v>1119</v>
      </c>
      <c r="L120" s="27">
        <v>303</v>
      </c>
      <c r="M120" s="27">
        <f t="shared" ca="1" si="1"/>
        <v>1.8619814015021092</v>
      </c>
      <c r="N120" s="27">
        <v>188.92599593680674</v>
      </c>
      <c r="O120" s="27">
        <v>16779.7</v>
      </c>
      <c r="P120" s="27">
        <v>1073.48</v>
      </c>
    </row>
    <row r="121" spans="1:16" hidden="1" x14ac:dyDescent="0.45">
      <c r="A121" s="40" t="s">
        <v>410</v>
      </c>
      <c r="B121" s="2">
        <v>47</v>
      </c>
      <c r="C121" s="19">
        <v>47</v>
      </c>
      <c r="D121" s="3" t="s">
        <v>461</v>
      </c>
      <c r="E121" s="3" t="s">
        <v>345</v>
      </c>
      <c r="F121" s="22">
        <v>266761</v>
      </c>
      <c r="G121" s="15" t="s">
        <v>12</v>
      </c>
      <c r="H121" s="27">
        <v>25.75</v>
      </c>
      <c r="I121" s="27">
        <v>3.92</v>
      </c>
      <c r="J121" s="27">
        <v>11086</v>
      </c>
      <c r="K121" s="27">
        <v>1244</v>
      </c>
      <c r="L121" s="27">
        <v>439</v>
      </c>
      <c r="M121" s="27">
        <f t="shared" ca="1" si="1"/>
        <v>1.9261178625978133</v>
      </c>
      <c r="N121" s="27">
        <v>78.844702329078544</v>
      </c>
      <c r="O121" s="27">
        <v>433.3</v>
      </c>
      <c r="P121" s="27">
        <v>1104.9060167832522</v>
      </c>
    </row>
    <row r="122" spans="1:16" hidden="1" x14ac:dyDescent="0.45">
      <c r="A122" s="40" t="s">
        <v>378</v>
      </c>
      <c r="B122" s="2" t="s">
        <v>389</v>
      </c>
      <c r="C122" s="19">
        <v>46</v>
      </c>
      <c r="D122" s="3" t="s">
        <v>461</v>
      </c>
      <c r="E122" s="3" t="s">
        <v>447</v>
      </c>
      <c r="F122" s="22">
        <v>254636</v>
      </c>
      <c r="G122" s="15" t="s">
        <v>12</v>
      </c>
      <c r="H122" s="27">
        <v>24.28</v>
      </c>
      <c r="I122" s="27">
        <v>4.2699999999999996</v>
      </c>
      <c r="J122" s="27">
        <v>9700</v>
      </c>
      <c r="K122" s="27">
        <v>1302</v>
      </c>
      <c r="L122" s="27">
        <v>401</v>
      </c>
      <c r="M122" s="27">
        <f t="shared" ca="1" si="1"/>
        <v>1.8770451496397642</v>
      </c>
      <c r="N122" s="27">
        <v>96.621481289487278</v>
      </c>
      <c r="O122" s="27">
        <v>16666</v>
      </c>
      <c r="P122" s="27">
        <v>521.5798800343282</v>
      </c>
    </row>
    <row r="123" spans="1:16" x14ac:dyDescent="0.45">
      <c r="A123" s="40" t="s">
        <v>394</v>
      </c>
      <c r="B123" s="2">
        <v>42</v>
      </c>
      <c r="C123" s="19">
        <v>42.5</v>
      </c>
      <c r="D123" s="3" t="s">
        <v>460</v>
      </c>
      <c r="E123" s="4" t="s">
        <v>25</v>
      </c>
      <c r="F123" s="22">
        <v>479431</v>
      </c>
      <c r="G123" s="15" t="s">
        <v>13</v>
      </c>
      <c r="H123" s="27">
        <v>22.67</v>
      </c>
      <c r="I123" s="27">
        <v>4.42</v>
      </c>
      <c r="J123" s="27">
        <v>7507</v>
      </c>
      <c r="K123" s="27">
        <v>1119</v>
      </c>
      <c r="L123" s="27">
        <v>303</v>
      </c>
      <c r="M123" s="27">
        <f t="shared" ca="1" si="1"/>
        <v>1.8696690128890152</v>
      </c>
      <c r="N123" s="27">
        <v>188.92599593680674</v>
      </c>
      <c r="O123" s="27">
        <v>16779.7</v>
      </c>
      <c r="P123" s="27">
        <v>1073.48</v>
      </c>
    </row>
    <row r="124" spans="1:16" x14ac:dyDescent="0.45">
      <c r="A124" s="40" t="s">
        <v>394</v>
      </c>
      <c r="B124" s="2">
        <v>42</v>
      </c>
      <c r="C124" s="19">
        <v>42.5</v>
      </c>
      <c r="D124" s="3" t="s">
        <v>460</v>
      </c>
      <c r="E124" s="4" t="s">
        <v>25</v>
      </c>
      <c r="F124" s="22">
        <v>479431</v>
      </c>
      <c r="G124" s="15" t="s">
        <v>13</v>
      </c>
      <c r="H124" s="27">
        <v>22.67</v>
      </c>
      <c r="I124" s="27">
        <v>4.42</v>
      </c>
      <c r="J124" s="27">
        <v>7507</v>
      </c>
      <c r="K124" s="27">
        <v>1119</v>
      </c>
      <c r="L124" s="27">
        <v>303</v>
      </c>
      <c r="M124" s="27">
        <f t="shared" ca="1" si="1"/>
        <v>1.9750394992161924</v>
      </c>
      <c r="N124" s="27">
        <v>188.92599593680674</v>
      </c>
      <c r="O124" s="27">
        <v>16779.7</v>
      </c>
      <c r="P124" s="27">
        <v>1073.48</v>
      </c>
    </row>
    <row r="125" spans="1:16" x14ac:dyDescent="0.45">
      <c r="A125" s="40" t="s">
        <v>394</v>
      </c>
      <c r="B125" s="2">
        <v>42</v>
      </c>
      <c r="C125" s="19">
        <v>42.5</v>
      </c>
      <c r="D125" s="3" t="s">
        <v>460</v>
      </c>
      <c r="E125" s="4" t="s">
        <v>25</v>
      </c>
      <c r="F125" s="22">
        <v>472895</v>
      </c>
      <c r="G125" s="15" t="s">
        <v>13</v>
      </c>
      <c r="H125" s="27">
        <v>22.67</v>
      </c>
      <c r="I125" s="27">
        <v>4.42</v>
      </c>
      <c r="J125" s="27">
        <v>7507</v>
      </c>
      <c r="K125" s="27">
        <v>1119</v>
      </c>
      <c r="L125" s="27">
        <v>303</v>
      </c>
      <c r="M125" s="27">
        <f t="shared" ca="1" si="1"/>
        <v>1.9729911485022309</v>
      </c>
      <c r="N125" s="27">
        <v>188.92599593680674</v>
      </c>
      <c r="O125" s="27">
        <v>16779.7</v>
      </c>
      <c r="P125" s="27">
        <v>1073.48</v>
      </c>
    </row>
    <row r="126" spans="1:16" hidden="1" x14ac:dyDescent="0.45">
      <c r="A126" s="40" t="s">
        <v>442</v>
      </c>
      <c r="B126" s="3" t="s">
        <v>389</v>
      </c>
      <c r="C126" s="19">
        <v>46</v>
      </c>
      <c r="D126" s="3" t="s">
        <v>461</v>
      </c>
      <c r="E126" s="3" t="s">
        <v>447</v>
      </c>
      <c r="F126" s="22">
        <v>346315</v>
      </c>
      <c r="G126" s="15" t="s">
        <v>4</v>
      </c>
      <c r="H126" s="27">
        <v>24.28</v>
      </c>
      <c r="I126" s="27">
        <v>4.2699999999999996</v>
      </c>
      <c r="J126" s="27">
        <v>9700</v>
      </c>
      <c r="K126" s="27">
        <v>1302</v>
      </c>
      <c r="L126" s="27">
        <v>401</v>
      </c>
      <c r="M126" s="27">
        <f t="shared" ca="1" si="1"/>
        <v>1.9450319646778857</v>
      </c>
      <c r="N126" s="27">
        <v>96.621481289487278</v>
      </c>
      <c r="O126" s="27">
        <v>16666</v>
      </c>
      <c r="P126" s="27">
        <v>521.5798800343282</v>
      </c>
    </row>
    <row r="127" spans="1:16" x14ac:dyDescent="0.45">
      <c r="A127" s="40" t="s">
        <v>394</v>
      </c>
      <c r="B127" s="2">
        <v>42</v>
      </c>
      <c r="C127" s="19">
        <v>42.5</v>
      </c>
      <c r="D127" s="3" t="s">
        <v>460</v>
      </c>
      <c r="E127" s="4" t="s">
        <v>25</v>
      </c>
      <c r="F127" s="22">
        <v>458344</v>
      </c>
      <c r="G127" s="15" t="s">
        <v>13</v>
      </c>
      <c r="H127" s="27">
        <v>22.67</v>
      </c>
      <c r="I127" s="27">
        <v>4.42</v>
      </c>
      <c r="J127" s="27">
        <v>7507</v>
      </c>
      <c r="K127" s="27">
        <v>1119</v>
      </c>
      <c r="L127" s="27">
        <v>303</v>
      </c>
      <c r="M127" s="27">
        <f t="shared" ca="1" si="1"/>
        <v>1.8790646908933808</v>
      </c>
      <c r="N127" s="27">
        <v>188.92599593680674</v>
      </c>
      <c r="O127" s="27">
        <v>16779.7</v>
      </c>
      <c r="P127" s="27">
        <v>1073.48</v>
      </c>
    </row>
    <row r="128" spans="1:16" hidden="1" x14ac:dyDescent="0.45">
      <c r="A128" s="40" t="s">
        <v>431</v>
      </c>
      <c r="B128" s="2">
        <v>435</v>
      </c>
      <c r="C128" s="19">
        <v>43</v>
      </c>
      <c r="D128" s="3" t="s">
        <v>461</v>
      </c>
      <c r="E128" s="3" t="s">
        <v>477</v>
      </c>
      <c r="F128" s="22">
        <v>344705</v>
      </c>
      <c r="G128" s="15" t="s">
        <v>4</v>
      </c>
      <c r="H128" s="27">
        <v>23.33</v>
      </c>
      <c r="I128" s="27">
        <v>4.42</v>
      </c>
      <c r="J128" s="27">
        <v>8301</v>
      </c>
      <c r="K128" s="27">
        <v>1076</v>
      </c>
      <c r="L128" s="27">
        <v>397</v>
      </c>
      <c r="M128" s="27">
        <f t="shared" ca="1" si="1"/>
        <v>1.9403808044366979</v>
      </c>
      <c r="N128" s="27">
        <v>77.625486978256092</v>
      </c>
      <c r="O128" s="27">
        <v>4120</v>
      </c>
      <c r="P128" s="27">
        <v>3784.4369179564037</v>
      </c>
    </row>
    <row r="129" spans="1:16" x14ac:dyDescent="0.45">
      <c r="A129" s="40" t="s">
        <v>394</v>
      </c>
      <c r="B129" s="2">
        <v>42</v>
      </c>
      <c r="C129" s="19">
        <v>42.5</v>
      </c>
      <c r="D129" s="3" t="s">
        <v>460</v>
      </c>
      <c r="E129" s="4" t="s">
        <v>25</v>
      </c>
      <c r="F129" s="22">
        <v>423599</v>
      </c>
      <c r="G129" s="15" t="s">
        <v>13</v>
      </c>
      <c r="H129" s="27">
        <v>22.67</v>
      </c>
      <c r="I129" s="27">
        <v>4.42</v>
      </c>
      <c r="J129" s="27">
        <v>7507</v>
      </c>
      <c r="K129" s="27">
        <v>1119</v>
      </c>
      <c r="L129" s="27">
        <v>303</v>
      </c>
      <c r="M129" s="27">
        <f t="shared" ca="1" si="1"/>
        <v>1.8943616733245108</v>
      </c>
      <c r="N129" s="27">
        <v>188.92599593680674</v>
      </c>
      <c r="O129" s="27">
        <v>16779.7</v>
      </c>
      <c r="P129" s="27">
        <v>1073.48</v>
      </c>
    </row>
    <row r="130" spans="1:16" x14ac:dyDescent="0.45">
      <c r="A130" s="40" t="s">
        <v>394</v>
      </c>
      <c r="B130" s="2">
        <v>42</v>
      </c>
      <c r="C130" s="19">
        <v>42.5</v>
      </c>
      <c r="D130" s="3" t="s">
        <v>460</v>
      </c>
      <c r="E130" s="4" t="s">
        <v>25</v>
      </c>
      <c r="F130" s="22">
        <v>413415</v>
      </c>
      <c r="G130" s="15" t="s">
        <v>13</v>
      </c>
      <c r="H130" s="27">
        <v>22.67</v>
      </c>
      <c r="I130" s="27">
        <v>4.42</v>
      </c>
      <c r="J130" s="27">
        <v>7507</v>
      </c>
      <c r="K130" s="27">
        <v>1119</v>
      </c>
      <c r="L130" s="27">
        <v>303</v>
      </c>
      <c r="M130" s="27">
        <f t="shared" ref="M130:M193" ca="1" si="2">RAND()*0.2+1.85</f>
        <v>1.8556382626962045</v>
      </c>
      <c r="N130" s="27">
        <v>188.92599593680674</v>
      </c>
      <c r="O130" s="27">
        <v>16779.7</v>
      </c>
      <c r="P130" s="27">
        <v>1073.48</v>
      </c>
    </row>
    <row r="131" spans="1:16" hidden="1" x14ac:dyDescent="0.45">
      <c r="A131" s="40" t="s">
        <v>431</v>
      </c>
      <c r="B131" s="2">
        <v>435</v>
      </c>
      <c r="C131" s="19">
        <v>43</v>
      </c>
      <c r="D131" s="3" t="s">
        <v>461</v>
      </c>
      <c r="E131" s="3" t="s">
        <v>462</v>
      </c>
      <c r="F131" s="22">
        <v>344705</v>
      </c>
      <c r="G131" s="15" t="s">
        <v>4</v>
      </c>
      <c r="H131" s="27">
        <v>23.33</v>
      </c>
      <c r="I131" s="27">
        <v>4.42</v>
      </c>
      <c r="J131" s="27">
        <v>8301</v>
      </c>
      <c r="K131" s="27">
        <v>1076</v>
      </c>
      <c r="L131" s="27">
        <v>397</v>
      </c>
      <c r="M131" s="27">
        <f t="shared" ca="1" si="2"/>
        <v>1.8949706448344643</v>
      </c>
      <c r="N131" s="27">
        <v>1090.5153897494101</v>
      </c>
      <c r="O131" s="27">
        <v>6371.4</v>
      </c>
      <c r="P131" s="27">
        <v>1782.16</v>
      </c>
    </row>
    <row r="132" spans="1:16" hidden="1" x14ac:dyDescent="0.45">
      <c r="A132" s="40" t="s">
        <v>431</v>
      </c>
      <c r="B132" s="2">
        <v>435</v>
      </c>
      <c r="C132" s="19">
        <v>43</v>
      </c>
      <c r="D132" s="3" t="s">
        <v>461</v>
      </c>
      <c r="E132" s="3" t="s">
        <v>462</v>
      </c>
      <c r="F132" s="22">
        <v>315000</v>
      </c>
      <c r="G132" s="15" t="s">
        <v>4</v>
      </c>
      <c r="H132" s="27">
        <v>23.33</v>
      </c>
      <c r="I132" s="27">
        <v>4.42</v>
      </c>
      <c r="J132" s="27">
        <v>8301</v>
      </c>
      <c r="K132" s="27">
        <v>1076</v>
      </c>
      <c r="L132" s="27">
        <v>397</v>
      </c>
      <c r="M132" s="27">
        <f t="shared" ca="1" si="2"/>
        <v>2.0282374693400942</v>
      </c>
      <c r="N132" s="27">
        <v>1090.5153897494101</v>
      </c>
      <c r="O132" s="27">
        <v>6371.4</v>
      </c>
      <c r="P132" s="27">
        <v>1782.16</v>
      </c>
    </row>
    <row r="133" spans="1:16" hidden="1" x14ac:dyDescent="0.45">
      <c r="A133" s="40" t="s">
        <v>374</v>
      </c>
      <c r="B133" s="2" t="s">
        <v>439</v>
      </c>
      <c r="C133" s="19">
        <v>47</v>
      </c>
      <c r="D133" s="3" t="s">
        <v>461</v>
      </c>
      <c r="E133" s="3" t="s">
        <v>477</v>
      </c>
      <c r="F133" s="22">
        <v>516769</v>
      </c>
      <c r="G133" s="15" t="s">
        <v>4</v>
      </c>
      <c r="H133" s="27">
        <v>25.1</v>
      </c>
      <c r="I133" s="27">
        <v>8.1999999999999993</v>
      </c>
      <c r="J133" s="27">
        <v>10900</v>
      </c>
      <c r="K133" s="27">
        <v>1496</v>
      </c>
      <c r="L133" s="27">
        <v>600</v>
      </c>
      <c r="M133" s="27">
        <f t="shared" ca="1" si="2"/>
        <v>2.042809140595355</v>
      </c>
      <c r="N133" s="27">
        <v>77.625486978256092</v>
      </c>
      <c r="O133" s="27">
        <v>4120</v>
      </c>
      <c r="P133" s="27">
        <v>3784.4369179564037</v>
      </c>
    </row>
    <row r="134" spans="1:16" hidden="1" x14ac:dyDescent="0.45">
      <c r="A134" s="40" t="s">
        <v>378</v>
      </c>
      <c r="B134" s="2" t="s">
        <v>389</v>
      </c>
      <c r="C134" s="19">
        <v>46</v>
      </c>
      <c r="D134" s="3" t="s">
        <v>461</v>
      </c>
      <c r="E134" s="3" t="s">
        <v>447</v>
      </c>
      <c r="F134" s="22">
        <v>345577</v>
      </c>
      <c r="G134" s="15" t="s">
        <v>4</v>
      </c>
      <c r="H134" s="27">
        <v>24.28</v>
      </c>
      <c r="I134" s="27">
        <v>4.2699999999999996</v>
      </c>
      <c r="J134" s="27">
        <v>9700</v>
      </c>
      <c r="K134" s="27">
        <v>1302</v>
      </c>
      <c r="L134" s="27">
        <v>401</v>
      </c>
      <c r="M134" s="27">
        <f t="shared" ca="1" si="2"/>
        <v>1.8686907992973574</v>
      </c>
      <c r="N134" s="27">
        <v>96.621481289487278</v>
      </c>
      <c r="O134" s="27">
        <v>16666</v>
      </c>
      <c r="P134" s="27">
        <v>521.5798800343282</v>
      </c>
    </row>
    <row r="135" spans="1:16" hidden="1" x14ac:dyDescent="0.45">
      <c r="A135" s="40" t="s">
        <v>378</v>
      </c>
      <c r="B135" s="2" t="s">
        <v>389</v>
      </c>
      <c r="C135" s="19">
        <v>46</v>
      </c>
      <c r="D135" s="3" t="s">
        <v>460</v>
      </c>
      <c r="E135" s="4" t="s">
        <v>35</v>
      </c>
      <c r="F135" s="22">
        <v>242510</v>
      </c>
      <c r="G135" s="15" t="s">
        <v>4</v>
      </c>
      <c r="H135" s="27">
        <v>24.28</v>
      </c>
      <c r="I135" s="27">
        <v>4.2699999999999996</v>
      </c>
      <c r="J135" s="27">
        <v>9700</v>
      </c>
      <c r="K135" s="27">
        <v>1302</v>
      </c>
      <c r="L135" s="27">
        <v>401</v>
      </c>
      <c r="M135" s="27">
        <f t="shared" ca="1" si="2"/>
        <v>2.0438979409629319</v>
      </c>
      <c r="N135" s="27">
        <v>1896.7553015181375</v>
      </c>
      <c r="O135" s="27">
        <v>24592.6</v>
      </c>
      <c r="P135" s="27">
        <v>42421.33</v>
      </c>
    </row>
    <row r="136" spans="1:16" x14ac:dyDescent="0.45">
      <c r="A136" s="40" t="s">
        <v>394</v>
      </c>
      <c r="B136" s="2">
        <v>42</v>
      </c>
      <c r="C136" s="19">
        <v>42.5</v>
      </c>
      <c r="D136" s="3" t="s">
        <v>460</v>
      </c>
      <c r="E136" s="4" t="s">
        <v>25</v>
      </c>
      <c r="F136" s="22">
        <v>398420</v>
      </c>
      <c r="G136" s="15" t="s">
        <v>13</v>
      </c>
      <c r="H136" s="27">
        <v>22.67</v>
      </c>
      <c r="I136" s="27">
        <v>4.42</v>
      </c>
      <c r="J136" s="27">
        <v>7507</v>
      </c>
      <c r="K136" s="27">
        <v>1119</v>
      </c>
      <c r="L136" s="27">
        <v>303</v>
      </c>
      <c r="M136" s="27">
        <f t="shared" ca="1" si="2"/>
        <v>2.0044605054627676</v>
      </c>
      <c r="N136" s="27">
        <v>188.92599593680674</v>
      </c>
      <c r="O136" s="27">
        <v>16779.7</v>
      </c>
      <c r="P136" s="27">
        <v>1073.48</v>
      </c>
    </row>
    <row r="137" spans="1:16" hidden="1" x14ac:dyDescent="0.45">
      <c r="A137" s="40" t="s">
        <v>410</v>
      </c>
      <c r="B137" s="2">
        <v>47</v>
      </c>
      <c r="C137" s="19">
        <v>47</v>
      </c>
      <c r="D137" s="3" t="s">
        <v>460</v>
      </c>
      <c r="E137" s="3" t="s">
        <v>25</v>
      </c>
      <c r="F137" s="22">
        <v>498026</v>
      </c>
      <c r="G137" s="15" t="s">
        <v>4</v>
      </c>
      <c r="H137" s="27">
        <v>25.75</v>
      </c>
      <c r="I137" s="27">
        <v>3.92</v>
      </c>
      <c r="J137" s="27">
        <v>11086</v>
      </c>
      <c r="K137" s="27">
        <v>1244</v>
      </c>
      <c r="L137" s="27">
        <v>439</v>
      </c>
      <c r="M137" s="27">
        <f t="shared" ca="1" si="2"/>
        <v>1.9367284920144601</v>
      </c>
      <c r="N137" s="27">
        <v>188.92599593680674</v>
      </c>
      <c r="O137" s="27">
        <v>16779.7</v>
      </c>
      <c r="P137" s="27">
        <v>1073.48</v>
      </c>
    </row>
    <row r="138" spans="1:16" hidden="1" x14ac:dyDescent="0.45">
      <c r="A138" s="40" t="s">
        <v>410</v>
      </c>
      <c r="B138" s="2">
        <v>47</v>
      </c>
      <c r="C138" s="19">
        <v>47</v>
      </c>
      <c r="D138" s="3" t="s">
        <v>460</v>
      </c>
      <c r="E138" s="4" t="s">
        <v>25</v>
      </c>
      <c r="F138" s="22">
        <v>497637</v>
      </c>
      <c r="G138" s="15" t="s">
        <v>4</v>
      </c>
      <c r="H138" s="27">
        <v>25.75</v>
      </c>
      <c r="I138" s="27">
        <v>3.92</v>
      </c>
      <c r="J138" s="27">
        <v>11086</v>
      </c>
      <c r="K138" s="27">
        <v>1244</v>
      </c>
      <c r="L138" s="27">
        <v>439</v>
      </c>
      <c r="M138" s="27">
        <f t="shared" ca="1" si="2"/>
        <v>1.9766599816426991</v>
      </c>
      <c r="N138" s="27">
        <v>188.92599593680674</v>
      </c>
      <c r="O138" s="27">
        <v>16779.7</v>
      </c>
      <c r="P138" s="27">
        <v>1073.48</v>
      </c>
    </row>
    <row r="139" spans="1:16" hidden="1" x14ac:dyDescent="0.45">
      <c r="A139" s="40" t="s">
        <v>410</v>
      </c>
      <c r="B139" s="2">
        <v>47</v>
      </c>
      <c r="C139" s="19">
        <v>47</v>
      </c>
      <c r="D139" s="3" t="s">
        <v>460</v>
      </c>
      <c r="E139" s="4" t="s">
        <v>25</v>
      </c>
      <c r="F139" s="22">
        <v>394469</v>
      </c>
      <c r="G139" s="15" t="s">
        <v>9</v>
      </c>
      <c r="H139" s="27">
        <v>25.75</v>
      </c>
      <c r="I139" s="27">
        <v>3.92</v>
      </c>
      <c r="J139" s="27">
        <v>11086</v>
      </c>
      <c r="K139" s="27">
        <v>1244</v>
      </c>
      <c r="L139" s="27">
        <v>439</v>
      </c>
      <c r="M139" s="27">
        <f t="shared" ca="1" si="2"/>
        <v>1.9699402893181808</v>
      </c>
      <c r="N139" s="27">
        <v>188.92599593680674</v>
      </c>
      <c r="O139" s="27">
        <v>16779.7</v>
      </c>
      <c r="P139" s="27">
        <v>1073.48</v>
      </c>
    </row>
    <row r="140" spans="1:16" hidden="1" x14ac:dyDescent="0.45">
      <c r="A140" s="40" t="s">
        <v>410</v>
      </c>
      <c r="B140" s="2">
        <v>47</v>
      </c>
      <c r="C140" s="19">
        <v>47</v>
      </c>
      <c r="D140" s="3" t="s">
        <v>460</v>
      </c>
      <c r="E140" s="4" t="s">
        <v>25</v>
      </c>
      <c r="F140" s="22">
        <v>339850</v>
      </c>
      <c r="G140" s="15" t="s">
        <v>8</v>
      </c>
      <c r="H140" s="27">
        <v>25.75</v>
      </c>
      <c r="I140" s="27">
        <v>3.92</v>
      </c>
      <c r="J140" s="27">
        <v>11086</v>
      </c>
      <c r="K140" s="27">
        <v>1244</v>
      </c>
      <c r="L140" s="27">
        <v>439</v>
      </c>
      <c r="M140" s="27">
        <f t="shared" ca="1" si="2"/>
        <v>1.9156830066295356</v>
      </c>
      <c r="N140" s="27">
        <v>188.92599593680674</v>
      </c>
      <c r="O140" s="27">
        <v>16779.7</v>
      </c>
      <c r="P140" s="27">
        <v>1073.48</v>
      </c>
    </row>
    <row r="141" spans="1:16" hidden="1" x14ac:dyDescent="0.45">
      <c r="A141" s="40" t="s">
        <v>408</v>
      </c>
      <c r="B141" s="2">
        <v>44</v>
      </c>
      <c r="C141" s="19">
        <v>42.5</v>
      </c>
      <c r="D141" s="3" t="s">
        <v>459</v>
      </c>
      <c r="E141" s="3" t="s">
        <v>319</v>
      </c>
      <c r="F141" s="22">
        <v>569000</v>
      </c>
      <c r="G141" s="15" t="s">
        <v>33</v>
      </c>
      <c r="H141" s="27">
        <v>23.79</v>
      </c>
      <c r="I141" s="27">
        <v>4.17</v>
      </c>
      <c r="J141" s="27">
        <v>12615</v>
      </c>
      <c r="K141" s="27">
        <v>1323</v>
      </c>
      <c r="L141" s="27">
        <v>700</v>
      </c>
      <c r="M141" s="27">
        <f t="shared" ca="1" si="2"/>
        <v>1.8664131261196155</v>
      </c>
      <c r="N141" s="27">
        <v>1116.7267999999999</v>
      </c>
      <c r="O141" s="27">
        <v>44269</v>
      </c>
      <c r="P141" s="27">
        <v>61343.7</v>
      </c>
    </row>
    <row r="142" spans="1:16" x14ac:dyDescent="0.45">
      <c r="A142" s="40" t="s">
        <v>394</v>
      </c>
      <c r="B142" s="2">
        <v>42</v>
      </c>
      <c r="C142" s="19">
        <v>42.5</v>
      </c>
      <c r="D142" s="3" t="s">
        <v>460</v>
      </c>
      <c r="E142" s="4" t="s">
        <v>25</v>
      </c>
      <c r="F142" s="22">
        <v>398110</v>
      </c>
      <c r="G142" s="15" t="s">
        <v>13</v>
      </c>
      <c r="H142" s="27">
        <v>22.67</v>
      </c>
      <c r="I142" s="27">
        <v>4.42</v>
      </c>
      <c r="J142" s="27">
        <v>7507</v>
      </c>
      <c r="K142" s="27">
        <v>1119</v>
      </c>
      <c r="L142" s="27">
        <v>303</v>
      </c>
      <c r="M142" s="27">
        <f t="shared" ca="1" si="2"/>
        <v>1.9338777000623499</v>
      </c>
      <c r="N142" s="27">
        <v>188.92599593680674</v>
      </c>
      <c r="O142" s="27">
        <v>16779.7</v>
      </c>
      <c r="P142" s="27">
        <v>1073.48</v>
      </c>
    </row>
    <row r="143" spans="1:16" x14ac:dyDescent="0.45">
      <c r="A143" s="40" t="s">
        <v>394</v>
      </c>
      <c r="B143" s="2">
        <v>42</v>
      </c>
      <c r="C143" s="19">
        <v>42.5</v>
      </c>
      <c r="D143" s="3" t="s">
        <v>460</v>
      </c>
      <c r="E143" s="4" t="s">
        <v>25</v>
      </c>
      <c r="F143" s="22">
        <v>394776</v>
      </c>
      <c r="G143" s="15" t="s">
        <v>13</v>
      </c>
      <c r="H143" s="27">
        <v>22.67</v>
      </c>
      <c r="I143" s="27">
        <v>4.42</v>
      </c>
      <c r="J143" s="27">
        <v>7507</v>
      </c>
      <c r="K143" s="27">
        <v>1119</v>
      </c>
      <c r="L143" s="27">
        <v>303</v>
      </c>
      <c r="M143" s="27">
        <f t="shared" ca="1" si="2"/>
        <v>1.9600819085944812</v>
      </c>
      <c r="N143" s="27">
        <v>188.92599593680674</v>
      </c>
      <c r="O143" s="27">
        <v>16779.7</v>
      </c>
      <c r="P143" s="27">
        <v>1073.48</v>
      </c>
    </row>
    <row r="144" spans="1:16" hidden="1" x14ac:dyDescent="0.45">
      <c r="A144" s="40" t="s">
        <v>378</v>
      </c>
      <c r="B144" s="2" t="s">
        <v>389</v>
      </c>
      <c r="C144" s="19">
        <v>46</v>
      </c>
      <c r="D144" s="3" t="s">
        <v>459</v>
      </c>
      <c r="E144" s="3" t="s">
        <v>319</v>
      </c>
      <c r="F144" s="22">
        <v>229000</v>
      </c>
      <c r="G144" s="15" t="s">
        <v>12</v>
      </c>
      <c r="H144" s="27">
        <v>24.28</v>
      </c>
      <c r="I144" s="27">
        <v>4.2699999999999996</v>
      </c>
      <c r="J144" s="27">
        <v>9700</v>
      </c>
      <c r="K144" s="27">
        <v>1302</v>
      </c>
      <c r="L144" s="27">
        <v>401</v>
      </c>
      <c r="M144" s="27">
        <f t="shared" ca="1" si="2"/>
        <v>1.9225395272527985</v>
      </c>
      <c r="N144" s="27">
        <v>1116.7267999999999</v>
      </c>
      <c r="O144" s="27">
        <v>44269</v>
      </c>
      <c r="P144" s="27">
        <v>61343.7</v>
      </c>
    </row>
    <row r="145" spans="1:16" hidden="1" x14ac:dyDescent="0.45">
      <c r="A145" s="40" t="s">
        <v>378</v>
      </c>
      <c r="B145" s="2" t="s">
        <v>425</v>
      </c>
      <c r="C145" s="19">
        <v>42.65</v>
      </c>
      <c r="D145" s="3" t="s">
        <v>459</v>
      </c>
      <c r="E145" s="3" t="s">
        <v>319</v>
      </c>
      <c r="F145" s="22">
        <v>275000</v>
      </c>
      <c r="G145" s="15" t="s">
        <v>4</v>
      </c>
      <c r="H145" s="27">
        <v>22.97</v>
      </c>
      <c r="I145" s="27">
        <v>4.2699999999999996</v>
      </c>
      <c r="J145" s="27">
        <v>8600</v>
      </c>
      <c r="K145" s="27">
        <v>1194</v>
      </c>
      <c r="L145" s="27">
        <v>299</v>
      </c>
      <c r="M145" s="27">
        <f t="shared" ca="1" si="2"/>
        <v>1.9373177068760259</v>
      </c>
      <c r="N145" s="27">
        <v>1116.7267999999999</v>
      </c>
      <c r="O145" s="27">
        <v>44269</v>
      </c>
      <c r="P145" s="27">
        <v>61343.7</v>
      </c>
    </row>
    <row r="146" spans="1:16" x14ac:dyDescent="0.45">
      <c r="A146" s="40" t="s">
        <v>394</v>
      </c>
      <c r="B146" s="2">
        <v>42</v>
      </c>
      <c r="C146" s="19">
        <v>42.5</v>
      </c>
      <c r="D146" s="3" t="s">
        <v>460</v>
      </c>
      <c r="E146" s="4" t="s">
        <v>25</v>
      </c>
      <c r="F146" s="22">
        <v>394469</v>
      </c>
      <c r="G146" s="15" t="s">
        <v>13</v>
      </c>
      <c r="H146" s="27">
        <v>22.67</v>
      </c>
      <c r="I146" s="27">
        <v>4.42</v>
      </c>
      <c r="J146" s="27">
        <v>7507</v>
      </c>
      <c r="K146" s="27">
        <v>1119</v>
      </c>
      <c r="L146" s="27">
        <v>303</v>
      </c>
      <c r="M146" s="27">
        <f t="shared" ca="1" si="2"/>
        <v>1.9800113387790088</v>
      </c>
      <c r="N146" s="27">
        <v>188.92599593680674</v>
      </c>
      <c r="O146" s="27">
        <v>16779.7</v>
      </c>
      <c r="P146" s="27">
        <v>1073.48</v>
      </c>
    </row>
    <row r="147" spans="1:16" x14ac:dyDescent="0.45">
      <c r="A147" s="40" t="s">
        <v>394</v>
      </c>
      <c r="B147" s="2">
        <v>42</v>
      </c>
      <c r="C147" s="19">
        <v>42.5</v>
      </c>
      <c r="D147" s="3" t="s">
        <v>460</v>
      </c>
      <c r="E147" s="4" t="s">
        <v>25</v>
      </c>
      <c r="F147" s="22">
        <v>394079</v>
      </c>
      <c r="G147" s="15" t="s">
        <v>13</v>
      </c>
      <c r="H147" s="27">
        <v>22.67</v>
      </c>
      <c r="I147" s="27">
        <v>4.42</v>
      </c>
      <c r="J147" s="27">
        <v>7507</v>
      </c>
      <c r="K147" s="27">
        <v>1119</v>
      </c>
      <c r="L147" s="27">
        <v>303</v>
      </c>
      <c r="M147" s="27">
        <f t="shared" ca="1" si="2"/>
        <v>1.9380161779640439</v>
      </c>
      <c r="N147" s="27">
        <v>188.92599593680674</v>
      </c>
      <c r="O147" s="27">
        <v>16779.7</v>
      </c>
      <c r="P147" s="27">
        <v>1073.48</v>
      </c>
    </row>
    <row r="148" spans="1:16" hidden="1" x14ac:dyDescent="0.45">
      <c r="A148" s="40" t="s">
        <v>378</v>
      </c>
      <c r="B148" s="2" t="s">
        <v>385</v>
      </c>
      <c r="C148" s="19">
        <v>43.6</v>
      </c>
      <c r="D148" s="3" t="s">
        <v>461</v>
      </c>
      <c r="E148" s="3" t="s">
        <v>346</v>
      </c>
      <c r="F148" s="22">
        <v>540000</v>
      </c>
      <c r="G148" s="15" t="s">
        <v>13</v>
      </c>
      <c r="H148" s="27">
        <v>24.28</v>
      </c>
      <c r="I148" s="27">
        <v>3.77</v>
      </c>
      <c r="J148" s="27">
        <v>10800</v>
      </c>
      <c r="K148" s="27">
        <v>753</v>
      </c>
      <c r="L148" s="27">
        <v>469</v>
      </c>
      <c r="M148" s="27">
        <f t="shared" ca="1" si="2"/>
        <v>2.0209720118242456</v>
      </c>
      <c r="N148" s="27">
        <v>96.621481289487278</v>
      </c>
      <c r="O148" s="27">
        <v>21310.9</v>
      </c>
      <c r="P148" s="27">
        <v>514.61516577032478</v>
      </c>
    </row>
    <row r="149" spans="1:16" hidden="1" x14ac:dyDescent="0.45">
      <c r="A149" s="40" t="s">
        <v>378</v>
      </c>
      <c r="B149" s="2" t="s">
        <v>385</v>
      </c>
      <c r="C149" s="19">
        <v>43.6</v>
      </c>
      <c r="D149" s="3" t="s">
        <v>461</v>
      </c>
      <c r="E149" s="3" t="s">
        <v>346</v>
      </c>
      <c r="F149" s="22">
        <v>529000</v>
      </c>
      <c r="G149" s="15" t="s">
        <v>13</v>
      </c>
      <c r="H149" s="27">
        <v>24.28</v>
      </c>
      <c r="I149" s="27">
        <v>3.77</v>
      </c>
      <c r="J149" s="27">
        <v>10800</v>
      </c>
      <c r="K149" s="27">
        <v>753</v>
      </c>
      <c r="L149" s="27">
        <v>469</v>
      </c>
      <c r="M149" s="27">
        <f t="shared" ca="1" si="2"/>
        <v>1.9772081594479352</v>
      </c>
      <c r="N149" s="27">
        <v>96.621481289487278</v>
      </c>
      <c r="O149" s="27">
        <v>21310.9</v>
      </c>
      <c r="P149" s="27">
        <v>514.61516577032478</v>
      </c>
    </row>
    <row r="150" spans="1:16" x14ac:dyDescent="0.45">
      <c r="A150" s="40" t="s">
        <v>394</v>
      </c>
      <c r="B150" s="2">
        <v>42</v>
      </c>
      <c r="C150" s="19">
        <v>42.5</v>
      </c>
      <c r="D150" s="3" t="s">
        <v>460</v>
      </c>
      <c r="E150" s="4" t="s">
        <v>25</v>
      </c>
      <c r="F150" s="22">
        <v>389097</v>
      </c>
      <c r="G150" s="15" t="s">
        <v>13</v>
      </c>
      <c r="H150" s="27">
        <v>22.67</v>
      </c>
      <c r="I150" s="27">
        <v>4.42</v>
      </c>
      <c r="J150" s="27">
        <v>7507</v>
      </c>
      <c r="K150" s="27">
        <v>1119</v>
      </c>
      <c r="L150" s="27">
        <v>303</v>
      </c>
      <c r="M150" s="27">
        <f t="shared" ca="1" si="2"/>
        <v>2.0348160092045182</v>
      </c>
      <c r="N150" s="27">
        <v>188.92599593680674</v>
      </c>
      <c r="O150" s="27">
        <v>16779.7</v>
      </c>
      <c r="P150" s="27">
        <v>1073.48</v>
      </c>
    </row>
    <row r="151" spans="1:16" x14ac:dyDescent="0.45">
      <c r="A151" s="40" t="s">
        <v>394</v>
      </c>
      <c r="B151" s="2">
        <v>42</v>
      </c>
      <c r="C151" s="19">
        <v>42.5</v>
      </c>
      <c r="D151" s="3" t="s">
        <v>460</v>
      </c>
      <c r="E151" s="4" t="s">
        <v>25</v>
      </c>
      <c r="F151" s="22">
        <v>381953</v>
      </c>
      <c r="G151" s="15" t="s">
        <v>13</v>
      </c>
      <c r="H151" s="27">
        <v>22.67</v>
      </c>
      <c r="I151" s="27">
        <v>4.42</v>
      </c>
      <c r="J151" s="27">
        <v>7507</v>
      </c>
      <c r="K151" s="27">
        <v>1119</v>
      </c>
      <c r="L151" s="27">
        <v>303</v>
      </c>
      <c r="M151" s="27">
        <f t="shared" ca="1" si="2"/>
        <v>1.8875569306839255</v>
      </c>
      <c r="N151" s="27">
        <v>188.92599593680674</v>
      </c>
      <c r="O151" s="27">
        <v>16779.7</v>
      </c>
      <c r="P151" s="27">
        <v>1073.48</v>
      </c>
    </row>
    <row r="152" spans="1:16" hidden="1" x14ac:dyDescent="0.45">
      <c r="A152" s="40" t="s">
        <v>410</v>
      </c>
      <c r="B152" s="2">
        <v>47</v>
      </c>
      <c r="C152" s="19">
        <v>47</v>
      </c>
      <c r="D152" s="3" t="s">
        <v>460</v>
      </c>
      <c r="E152" s="4" t="s">
        <v>25</v>
      </c>
      <c r="F152" s="22">
        <v>318002</v>
      </c>
      <c r="G152" s="15" t="s">
        <v>8</v>
      </c>
      <c r="H152" s="27">
        <v>25.75</v>
      </c>
      <c r="I152" s="27">
        <v>3.92</v>
      </c>
      <c r="J152" s="27">
        <v>11086</v>
      </c>
      <c r="K152" s="27">
        <v>1244</v>
      </c>
      <c r="L152" s="27">
        <v>439</v>
      </c>
      <c r="M152" s="27">
        <f t="shared" ca="1" si="2"/>
        <v>1.936126145465543</v>
      </c>
      <c r="N152" s="27">
        <v>188.92599593680674</v>
      </c>
      <c r="O152" s="27">
        <v>16779.7</v>
      </c>
      <c r="P152" s="27">
        <v>1073.48</v>
      </c>
    </row>
    <row r="153" spans="1:16" x14ac:dyDescent="0.45">
      <c r="A153" s="40" t="s">
        <v>394</v>
      </c>
      <c r="B153" s="2">
        <v>42</v>
      </c>
      <c r="C153" s="19">
        <v>42.5</v>
      </c>
      <c r="D153" s="3" t="s">
        <v>460</v>
      </c>
      <c r="E153" s="4" t="s">
        <v>25</v>
      </c>
      <c r="F153" s="22">
        <v>540119</v>
      </c>
      <c r="G153" s="15" t="s">
        <v>37</v>
      </c>
      <c r="H153" s="27">
        <v>22.67</v>
      </c>
      <c r="I153" s="27">
        <v>4.42</v>
      </c>
      <c r="J153" s="27">
        <v>7507</v>
      </c>
      <c r="K153" s="27">
        <v>1119</v>
      </c>
      <c r="L153" s="27">
        <v>303</v>
      </c>
      <c r="M153" s="27">
        <f t="shared" ca="1" si="2"/>
        <v>2.0101024516412513</v>
      </c>
      <c r="N153" s="27">
        <v>188.92599593680674</v>
      </c>
      <c r="O153" s="27">
        <v>16779.7</v>
      </c>
      <c r="P153" s="27">
        <v>1073.48</v>
      </c>
    </row>
    <row r="154" spans="1:16" x14ac:dyDescent="0.45">
      <c r="A154" s="40" t="s">
        <v>394</v>
      </c>
      <c r="B154" s="2">
        <v>42</v>
      </c>
      <c r="C154" s="19">
        <v>42.5</v>
      </c>
      <c r="D154" s="3" t="s">
        <v>460</v>
      </c>
      <c r="E154" s="4" t="s">
        <v>25</v>
      </c>
      <c r="F154" s="22">
        <v>509775</v>
      </c>
      <c r="G154" s="15" t="s">
        <v>37</v>
      </c>
      <c r="H154" s="27">
        <v>22.67</v>
      </c>
      <c r="I154" s="27">
        <v>4.42</v>
      </c>
      <c r="J154" s="27">
        <v>7507</v>
      </c>
      <c r="K154" s="27">
        <v>1119</v>
      </c>
      <c r="L154" s="27">
        <v>303</v>
      </c>
      <c r="M154" s="27">
        <f t="shared" ca="1" si="2"/>
        <v>1.9916803319098602</v>
      </c>
      <c r="N154" s="27">
        <v>188.92599593680674</v>
      </c>
      <c r="O154" s="27">
        <v>16779.7</v>
      </c>
      <c r="P154" s="27">
        <v>1073.48</v>
      </c>
    </row>
    <row r="155" spans="1:16" x14ac:dyDescent="0.45">
      <c r="A155" s="40" t="s">
        <v>394</v>
      </c>
      <c r="B155" s="2">
        <v>42</v>
      </c>
      <c r="C155" s="19">
        <v>42.5</v>
      </c>
      <c r="D155" s="3" t="s">
        <v>460</v>
      </c>
      <c r="E155" s="4" t="s">
        <v>25</v>
      </c>
      <c r="F155" s="22">
        <v>480291</v>
      </c>
      <c r="G155" s="15" t="s">
        <v>37</v>
      </c>
      <c r="H155" s="27">
        <v>22.67</v>
      </c>
      <c r="I155" s="27">
        <v>4.42</v>
      </c>
      <c r="J155" s="27">
        <v>7507</v>
      </c>
      <c r="K155" s="27">
        <v>1119</v>
      </c>
      <c r="L155" s="27">
        <v>303</v>
      </c>
      <c r="M155" s="27">
        <f t="shared" ca="1" si="2"/>
        <v>2.0378037457812628</v>
      </c>
      <c r="N155" s="27">
        <v>188.92599593680674</v>
      </c>
      <c r="O155" s="27">
        <v>16779.7</v>
      </c>
      <c r="P155" s="27">
        <v>1073.48</v>
      </c>
    </row>
    <row r="156" spans="1:16" hidden="1" x14ac:dyDescent="0.45">
      <c r="A156" s="40" t="s">
        <v>378</v>
      </c>
      <c r="B156" s="2" t="s">
        <v>385</v>
      </c>
      <c r="C156" s="19">
        <v>43.6</v>
      </c>
      <c r="D156" s="3" t="s">
        <v>461</v>
      </c>
      <c r="E156" s="3" t="s">
        <v>364</v>
      </c>
      <c r="F156" s="22">
        <v>559900</v>
      </c>
      <c r="G156" s="15" t="s">
        <v>33</v>
      </c>
      <c r="H156" s="27">
        <v>24.28</v>
      </c>
      <c r="I156" s="27">
        <v>3.77</v>
      </c>
      <c r="J156" s="27">
        <v>10800</v>
      </c>
      <c r="K156" s="27">
        <v>753</v>
      </c>
      <c r="L156" s="27">
        <v>469</v>
      </c>
      <c r="M156" s="27">
        <f t="shared" ca="1" si="2"/>
        <v>1.8772213498083021</v>
      </c>
      <c r="N156" s="27">
        <v>1.0434148148148099</v>
      </c>
      <c r="O156" s="27">
        <v>8551.2000000000007</v>
      </c>
      <c r="P156" s="27">
        <v>2109.5004966750644</v>
      </c>
    </row>
    <row r="157" spans="1:16" hidden="1" x14ac:dyDescent="0.45">
      <c r="A157" s="40" t="s">
        <v>378</v>
      </c>
      <c r="B157" s="2" t="s">
        <v>385</v>
      </c>
      <c r="C157" s="19">
        <v>43.6</v>
      </c>
      <c r="D157" s="3" t="s">
        <v>461</v>
      </c>
      <c r="E157" s="3" t="s">
        <v>447</v>
      </c>
      <c r="F157" s="22">
        <v>362911</v>
      </c>
      <c r="G157" s="15" t="s">
        <v>30</v>
      </c>
      <c r="H157" s="27">
        <v>24.28</v>
      </c>
      <c r="I157" s="27">
        <v>3.77</v>
      </c>
      <c r="J157" s="27">
        <v>10800</v>
      </c>
      <c r="K157" s="27">
        <v>753</v>
      </c>
      <c r="L157" s="27">
        <v>469</v>
      </c>
      <c r="M157" s="27">
        <f t="shared" ca="1" si="2"/>
        <v>1.9315112395505316</v>
      </c>
      <c r="N157" s="27">
        <v>96.621481289487278</v>
      </c>
      <c r="O157" s="27">
        <v>16666</v>
      </c>
      <c r="P157" s="27">
        <v>521.5798800343282</v>
      </c>
    </row>
    <row r="158" spans="1:16" x14ac:dyDescent="0.45">
      <c r="A158" s="40" t="s">
        <v>394</v>
      </c>
      <c r="B158" s="2">
        <v>42</v>
      </c>
      <c r="C158" s="19">
        <v>42.5</v>
      </c>
      <c r="D158" s="3" t="s">
        <v>460</v>
      </c>
      <c r="E158" s="4" t="s">
        <v>25</v>
      </c>
      <c r="F158" s="22">
        <v>479431</v>
      </c>
      <c r="G158" s="15" t="s">
        <v>37</v>
      </c>
      <c r="H158" s="27">
        <v>22.67</v>
      </c>
      <c r="I158" s="27">
        <v>4.42</v>
      </c>
      <c r="J158" s="27">
        <v>7507</v>
      </c>
      <c r="K158" s="27">
        <v>1119</v>
      </c>
      <c r="L158" s="27">
        <v>303</v>
      </c>
      <c r="M158" s="27">
        <f t="shared" ca="1" si="2"/>
        <v>1.9406407946323787</v>
      </c>
      <c r="N158" s="27">
        <v>188.92599593680674</v>
      </c>
      <c r="O158" s="27">
        <v>16779.7</v>
      </c>
      <c r="P158" s="27">
        <v>1073.48</v>
      </c>
    </row>
    <row r="159" spans="1:16" x14ac:dyDescent="0.45">
      <c r="A159" s="40" t="s">
        <v>394</v>
      </c>
      <c r="B159" s="2">
        <v>42</v>
      </c>
      <c r="C159" s="19">
        <v>42.5</v>
      </c>
      <c r="D159" s="3" t="s">
        <v>460</v>
      </c>
      <c r="E159" s="4" t="s">
        <v>25</v>
      </c>
      <c r="F159" s="22">
        <v>449087</v>
      </c>
      <c r="G159" s="15" t="s">
        <v>37</v>
      </c>
      <c r="H159" s="27">
        <v>22.67</v>
      </c>
      <c r="I159" s="27">
        <v>4.42</v>
      </c>
      <c r="J159" s="27">
        <v>7507</v>
      </c>
      <c r="K159" s="27">
        <v>1119</v>
      </c>
      <c r="L159" s="27">
        <v>303</v>
      </c>
      <c r="M159" s="27">
        <f t="shared" ca="1" si="2"/>
        <v>1.9093057720453706</v>
      </c>
      <c r="N159" s="27">
        <v>188.92599593680674</v>
      </c>
      <c r="O159" s="27">
        <v>16779.7</v>
      </c>
      <c r="P159" s="27">
        <v>1073.48</v>
      </c>
    </row>
    <row r="160" spans="1:16" x14ac:dyDescent="0.45">
      <c r="A160" s="40" t="s">
        <v>394</v>
      </c>
      <c r="B160" s="2">
        <v>42</v>
      </c>
      <c r="C160" s="19">
        <v>42.5</v>
      </c>
      <c r="D160" s="3" t="s">
        <v>460</v>
      </c>
      <c r="E160" s="4" t="s">
        <v>25</v>
      </c>
      <c r="F160" s="22">
        <v>486371</v>
      </c>
      <c r="G160" s="15" t="s">
        <v>38</v>
      </c>
      <c r="H160" s="27">
        <v>22.67</v>
      </c>
      <c r="I160" s="27">
        <v>4.42</v>
      </c>
      <c r="J160" s="27">
        <v>7507</v>
      </c>
      <c r="K160" s="27">
        <v>1119</v>
      </c>
      <c r="L160" s="27">
        <v>303</v>
      </c>
      <c r="M160" s="27">
        <f t="shared" ca="1" si="2"/>
        <v>1.9804958549506375</v>
      </c>
      <c r="N160" s="27">
        <v>188.92599593680674</v>
      </c>
      <c r="O160" s="27">
        <v>16779.7</v>
      </c>
      <c r="P160" s="27">
        <v>1073.48</v>
      </c>
    </row>
    <row r="161" spans="1:16" hidden="1" x14ac:dyDescent="0.45">
      <c r="A161" s="40" t="s">
        <v>409</v>
      </c>
      <c r="B161" s="2">
        <v>44</v>
      </c>
      <c r="C161" s="19">
        <v>42.5</v>
      </c>
      <c r="D161" s="3" t="s">
        <v>459</v>
      </c>
      <c r="E161" s="3" t="s">
        <v>319</v>
      </c>
      <c r="F161" s="22">
        <v>569000</v>
      </c>
      <c r="G161" s="15" t="s">
        <v>33</v>
      </c>
      <c r="H161" s="27">
        <v>23.79</v>
      </c>
      <c r="I161" s="27">
        <v>4.17</v>
      </c>
      <c r="J161" s="27">
        <v>12615</v>
      </c>
      <c r="K161" s="27">
        <v>1323</v>
      </c>
      <c r="L161" s="27">
        <v>700</v>
      </c>
      <c r="M161" s="27">
        <f t="shared" ca="1" si="2"/>
        <v>2.0317012872389633</v>
      </c>
      <c r="N161" s="27">
        <v>1116.7267999999999</v>
      </c>
      <c r="O161" s="27">
        <v>44269</v>
      </c>
      <c r="P161" s="27">
        <v>61343.7</v>
      </c>
    </row>
    <row r="162" spans="1:16" hidden="1" x14ac:dyDescent="0.45">
      <c r="A162" s="40" t="s">
        <v>431</v>
      </c>
      <c r="B162" s="2">
        <v>495</v>
      </c>
      <c r="C162" s="19">
        <v>47</v>
      </c>
      <c r="D162" s="3" t="s">
        <v>461</v>
      </c>
      <c r="E162" s="3" t="s">
        <v>447</v>
      </c>
      <c r="F162" s="22">
        <v>449893</v>
      </c>
      <c r="G162" s="15" t="s">
        <v>8</v>
      </c>
      <c r="H162" s="27">
        <v>24.02</v>
      </c>
      <c r="I162" s="27">
        <v>4.42</v>
      </c>
      <c r="J162" s="27">
        <v>10400</v>
      </c>
      <c r="K162" s="27">
        <v>1399</v>
      </c>
      <c r="L162" s="27">
        <v>602</v>
      </c>
      <c r="M162" s="27">
        <f t="shared" ca="1" si="2"/>
        <v>1.9041496984576904</v>
      </c>
      <c r="N162" s="27">
        <v>96.621481289487278</v>
      </c>
      <c r="O162" s="27">
        <v>16666</v>
      </c>
      <c r="P162" s="27">
        <v>521.5798800343282</v>
      </c>
    </row>
    <row r="163" spans="1:16" hidden="1" x14ac:dyDescent="0.45">
      <c r="A163" s="40" t="s">
        <v>431</v>
      </c>
      <c r="B163" s="3">
        <v>495</v>
      </c>
      <c r="C163" s="19">
        <v>47</v>
      </c>
      <c r="D163" s="3" t="s">
        <v>461</v>
      </c>
      <c r="E163" s="3" t="s">
        <v>447</v>
      </c>
      <c r="F163" s="22">
        <v>449602</v>
      </c>
      <c r="G163" s="15" t="s">
        <v>8</v>
      </c>
      <c r="H163" s="27">
        <v>24.02</v>
      </c>
      <c r="I163" s="27">
        <v>4.42</v>
      </c>
      <c r="J163" s="27">
        <v>10400</v>
      </c>
      <c r="K163" s="27">
        <v>1399</v>
      </c>
      <c r="L163" s="27">
        <v>602</v>
      </c>
      <c r="M163" s="27">
        <f t="shared" ca="1" si="2"/>
        <v>1.9965474638545728</v>
      </c>
      <c r="N163" s="27">
        <v>96.621481289487278</v>
      </c>
      <c r="O163" s="27">
        <v>16666</v>
      </c>
      <c r="P163" s="27">
        <v>521.5798800343282</v>
      </c>
    </row>
    <row r="164" spans="1:16" hidden="1" x14ac:dyDescent="0.45">
      <c r="A164" s="40" t="s">
        <v>431</v>
      </c>
      <c r="B164" s="2">
        <v>495</v>
      </c>
      <c r="C164" s="19">
        <v>47</v>
      </c>
      <c r="D164" s="3" t="s">
        <v>461</v>
      </c>
      <c r="E164" s="3" t="s">
        <v>447</v>
      </c>
      <c r="F164" s="22">
        <v>386665</v>
      </c>
      <c r="G164" s="15" t="s">
        <v>8</v>
      </c>
      <c r="H164" s="27">
        <v>24.02</v>
      </c>
      <c r="I164" s="27">
        <v>4.42</v>
      </c>
      <c r="J164" s="27">
        <v>10400</v>
      </c>
      <c r="K164" s="27">
        <v>1399</v>
      </c>
      <c r="L164" s="27">
        <v>602</v>
      </c>
      <c r="M164" s="27">
        <f t="shared" ca="1" si="2"/>
        <v>2.0075213355693839</v>
      </c>
      <c r="N164" s="27">
        <v>96.621481289487278</v>
      </c>
      <c r="O164" s="27">
        <v>16666</v>
      </c>
      <c r="P164" s="27">
        <v>521.5798800343282</v>
      </c>
    </row>
    <row r="165" spans="1:16" hidden="1" x14ac:dyDescent="0.45">
      <c r="A165" s="40" t="s">
        <v>431</v>
      </c>
      <c r="B165" s="3">
        <v>495</v>
      </c>
      <c r="C165" s="19">
        <v>47</v>
      </c>
      <c r="D165" s="3" t="s">
        <v>461</v>
      </c>
      <c r="E165" s="3" t="s">
        <v>447</v>
      </c>
      <c r="F165" s="22">
        <v>386414</v>
      </c>
      <c r="G165" s="15" t="s">
        <v>8</v>
      </c>
      <c r="H165" s="27">
        <v>24.02</v>
      </c>
      <c r="I165" s="27">
        <v>4.42</v>
      </c>
      <c r="J165" s="27">
        <v>10400</v>
      </c>
      <c r="K165" s="27">
        <v>1399</v>
      </c>
      <c r="L165" s="27">
        <v>602</v>
      </c>
      <c r="M165" s="27">
        <f t="shared" ca="1" si="2"/>
        <v>1.9020053162730737</v>
      </c>
      <c r="N165" s="27">
        <v>96.621481289487278</v>
      </c>
      <c r="O165" s="27">
        <v>16666</v>
      </c>
      <c r="P165" s="27">
        <v>521.5798800343282</v>
      </c>
    </row>
    <row r="166" spans="1:16" x14ac:dyDescent="0.45">
      <c r="A166" s="40" t="s">
        <v>394</v>
      </c>
      <c r="B166" s="2">
        <v>42</v>
      </c>
      <c r="C166" s="19">
        <v>42.5</v>
      </c>
      <c r="D166" s="3" t="s">
        <v>460</v>
      </c>
      <c r="E166" s="4" t="s">
        <v>25</v>
      </c>
      <c r="F166" s="22">
        <v>485879</v>
      </c>
      <c r="G166" s="15" t="s">
        <v>38</v>
      </c>
      <c r="H166" s="27">
        <v>22.67</v>
      </c>
      <c r="I166" s="27">
        <v>4.42</v>
      </c>
      <c r="J166" s="27">
        <v>7507</v>
      </c>
      <c r="K166" s="27">
        <v>1119</v>
      </c>
      <c r="L166" s="27">
        <v>303</v>
      </c>
      <c r="M166" s="27">
        <f t="shared" ca="1" si="2"/>
        <v>2.0302366768871929</v>
      </c>
      <c r="N166" s="27">
        <v>188.92599593680674</v>
      </c>
      <c r="O166" s="27">
        <v>16779.7</v>
      </c>
      <c r="P166" s="27">
        <v>1073.48</v>
      </c>
    </row>
    <row r="167" spans="1:16" x14ac:dyDescent="0.45">
      <c r="A167" s="40" t="s">
        <v>394</v>
      </c>
      <c r="B167" s="2">
        <v>42</v>
      </c>
      <c r="C167" s="19">
        <v>42.5</v>
      </c>
      <c r="D167" s="3" t="s">
        <v>460</v>
      </c>
      <c r="E167" s="4" t="s">
        <v>25</v>
      </c>
      <c r="F167" s="22">
        <v>485020</v>
      </c>
      <c r="G167" s="15" t="s">
        <v>38</v>
      </c>
      <c r="H167" s="27">
        <v>22.67</v>
      </c>
      <c r="I167" s="27">
        <v>4.42</v>
      </c>
      <c r="J167" s="27">
        <v>7507</v>
      </c>
      <c r="K167" s="27">
        <v>1119</v>
      </c>
      <c r="L167" s="27">
        <v>303</v>
      </c>
      <c r="M167" s="27">
        <f t="shared" ca="1" si="2"/>
        <v>2.0400348937837034</v>
      </c>
      <c r="N167" s="27">
        <v>188.92599593680674</v>
      </c>
      <c r="O167" s="27">
        <v>16779.7</v>
      </c>
      <c r="P167" s="27">
        <v>1073.48</v>
      </c>
    </row>
    <row r="168" spans="1:16" hidden="1" x14ac:dyDescent="0.45">
      <c r="A168" s="40" t="s">
        <v>410</v>
      </c>
      <c r="B168" s="2">
        <v>47</v>
      </c>
      <c r="C168" s="19">
        <v>47</v>
      </c>
      <c r="D168" s="3" t="s">
        <v>460</v>
      </c>
      <c r="E168" s="4" t="s">
        <v>25</v>
      </c>
      <c r="F168" s="22">
        <v>309506</v>
      </c>
      <c r="G168" s="15" t="s">
        <v>8</v>
      </c>
      <c r="H168" s="27">
        <v>25.75</v>
      </c>
      <c r="I168" s="27">
        <v>3.92</v>
      </c>
      <c r="J168" s="27">
        <v>11086</v>
      </c>
      <c r="K168" s="27">
        <v>1244</v>
      </c>
      <c r="L168" s="27">
        <v>439</v>
      </c>
      <c r="M168" s="27">
        <f t="shared" ca="1" si="2"/>
        <v>1.8893737850381844</v>
      </c>
      <c r="N168" s="27">
        <v>188.92599593680674</v>
      </c>
      <c r="O168" s="27">
        <v>16779.7</v>
      </c>
      <c r="P168" s="27">
        <v>1073.48</v>
      </c>
    </row>
    <row r="169" spans="1:16" x14ac:dyDescent="0.45">
      <c r="A169" s="40" t="s">
        <v>394</v>
      </c>
      <c r="B169" s="2">
        <v>42</v>
      </c>
      <c r="C169" s="19">
        <v>42.5</v>
      </c>
      <c r="D169" s="3" t="s">
        <v>460</v>
      </c>
      <c r="E169" s="4" t="s">
        <v>25</v>
      </c>
      <c r="F169" s="22">
        <v>478957</v>
      </c>
      <c r="G169" s="15" t="s">
        <v>38</v>
      </c>
      <c r="H169" s="27">
        <v>22.67</v>
      </c>
      <c r="I169" s="27">
        <v>4.42</v>
      </c>
      <c r="J169" s="27">
        <v>7507</v>
      </c>
      <c r="K169" s="27">
        <v>1119</v>
      </c>
      <c r="L169" s="27">
        <v>303</v>
      </c>
      <c r="M169" s="27">
        <f t="shared" ca="1" si="2"/>
        <v>2.0384212038329341</v>
      </c>
      <c r="N169" s="27">
        <v>188.92599593680674</v>
      </c>
      <c r="O169" s="27">
        <v>16779.7</v>
      </c>
      <c r="P169" s="27">
        <v>1073.48</v>
      </c>
    </row>
    <row r="170" spans="1:16" x14ac:dyDescent="0.45">
      <c r="A170" s="40" t="s">
        <v>394</v>
      </c>
      <c r="B170" s="2">
        <v>42</v>
      </c>
      <c r="C170" s="19">
        <v>42.5</v>
      </c>
      <c r="D170" s="3" t="s">
        <v>460</v>
      </c>
      <c r="E170" s="4" t="s">
        <v>25</v>
      </c>
      <c r="F170" s="22">
        <v>461585</v>
      </c>
      <c r="G170" s="15" t="s">
        <v>38</v>
      </c>
      <c r="H170" s="27">
        <v>22.67</v>
      </c>
      <c r="I170" s="27">
        <v>4.42</v>
      </c>
      <c r="J170" s="27">
        <v>7507</v>
      </c>
      <c r="K170" s="27">
        <v>1119</v>
      </c>
      <c r="L170" s="27">
        <v>303</v>
      </c>
      <c r="M170" s="27">
        <f t="shared" ca="1" si="2"/>
        <v>2.0187705883538305</v>
      </c>
      <c r="N170" s="27">
        <v>188.92599593680674</v>
      </c>
      <c r="O170" s="27">
        <v>16779.7</v>
      </c>
      <c r="P170" s="27">
        <v>1073.48</v>
      </c>
    </row>
    <row r="171" spans="1:16" hidden="1" x14ac:dyDescent="0.45">
      <c r="A171" s="40" t="s">
        <v>378</v>
      </c>
      <c r="B171" s="2" t="s">
        <v>385</v>
      </c>
      <c r="C171" s="19">
        <v>43.6</v>
      </c>
      <c r="D171" s="3" t="s">
        <v>461</v>
      </c>
      <c r="E171" s="3" t="s">
        <v>447</v>
      </c>
      <c r="F171" s="22">
        <v>473362</v>
      </c>
      <c r="G171" s="15" t="s">
        <v>33</v>
      </c>
      <c r="H171" s="27">
        <v>24.28</v>
      </c>
      <c r="I171" s="27">
        <v>3.77</v>
      </c>
      <c r="J171" s="27">
        <v>10800</v>
      </c>
      <c r="K171" s="27">
        <v>753</v>
      </c>
      <c r="L171" s="27">
        <v>469</v>
      </c>
      <c r="M171" s="27">
        <f t="shared" ca="1" si="2"/>
        <v>2.0305170835009831</v>
      </c>
      <c r="N171" s="27">
        <v>96.621481289487278</v>
      </c>
      <c r="O171" s="27">
        <v>16666</v>
      </c>
      <c r="P171" s="27">
        <v>521.5798800343282</v>
      </c>
    </row>
    <row r="172" spans="1:16" hidden="1" x14ac:dyDescent="0.45">
      <c r="A172" s="40" t="s">
        <v>378</v>
      </c>
      <c r="B172" s="3" t="s">
        <v>385</v>
      </c>
      <c r="C172" s="19">
        <v>43.6</v>
      </c>
      <c r="D172" s="3" t="s">
        <v>461</v>
      </c>
      <c r="E172" s="3" t="s">
        <v>447</v>
      </c>
      <c r="F172" s="22">
        <v>443526</v>
      </c>
      <c r="G172" s="15" t="s">
        <v>33</v>
      </c>
      <c r="H172" s="27">
        <v>24.28</v>
      </c>
      <c r="I172" s="27">
        <v>3.77</v>
      </c>
      <c r="J172" s="27">
        <v>10800</v>
      </c>
      <c r="K172" s="27">
        <v>753</v>
      </c>
      <c r="L172" s="27">
        <v>469</v>
      </c>
      <c r="M172" s="27">
        <f t="shared" ca="1" si="2"/>
        <v>1.9091807185167611</v>
      </c>
      <c r="N172" s="27">
        <v>96.621481289487278</v>
      </c>
      <c r="O172" s="27">
        <v>16666</v>
      </c>
      <c r="P172" s="27">
        <v>521.5798800343282</v>
      </c>
    </row>
    <row r="173" spans="1:16" hidden="1" x14ac:dyDescent="0.45">
      <c r="A173" s="40" t="s">
        <v>378</v>
      </c>
      <c r="B173" s="2" t="s">
        <v>385</v>
      </c>
      <c r="C173" s="19">
        <v>43.6</v>
      </c>
      <c r="D173" s="3" t="s">
        <v>461</v>
      </c>
      <c r="E173" s="3" t="s">
        <v>447</v>
      </c>
      <c r="F173" s="22">
        <v>443019</v>
      </c>
      <c r="G173" s="15" t="s">
        <v>33</v>
      </c>
      <c r="H173" s="27">
        <v>24.28</v>
      </c>
      <c r="I173" s="27">
        <v>3.77</v>
      </c>
      <c r="J173" s="27">
        <v>10800</v>
      </c>
      <c r="K173" s="27">
        <v>753</v>
      </c>
      <c r="L173" s="27">
        <v>469</v>
      </c>
      <c r="M173" s="27">
        <f t="shared" ca="1" si="2"/>
        <v>1.8700292444183495</v>
      </c>
      <c r="N173" s="27">
        <v>96.621481289487278</v>
      </c>
      <c r="O173" s="27">
        <v>16666</v>
      </c>
      <c r="P173" s="27">
        <v>521.5798800343282</v>
      </c>
    </row>
    <row r="174" spans="1:16" x14ac:dyDescent="0.45">
      <c r="A174" s="40" t="s">
        <v>394</v>
      </c>
      <c r="B174" s="2">
        <v>42</v>
      </c>
      <c r="C174" s="19">
        <v>42.5</v>
      </c>
      <c r="D174" s="3" t="s">
        <v>460</v>
      </c>
      <c r="E174" s="4" t="s">
        <v>25</v>
      </c>
      <c r="F174" s="22">
        <v>460769</v>
      </c>
      <c r="G174" s="15" t="s">
        <v>38</v>
      </c>
      <c r="H174" s="27">
        <v>22.67</v>
      </c>
      <c r="I174" s="27">
        <v>4.42</v>
      </c>
      <c r="J174" s="27">
        <v>7507</v>
      </c>
      <c r="K174" s="27">
        <v>1119</v>
      </c>
      <c r="L174" s="27">
        <v>303</v>
      </c>
      <c r="M174" s="27">
        <f t="shared" ca="1" si="2"/>
        <v>2.0091092773181223</v>
      </c>
      <c r="N174" s="27">
        <v>188.92599593680674</v>
      </c>
      <c r="O174" s="27">
        <v>16779.7</v>
      </c>
      <c r="P174" s="27">
        <v>1073.48</v>
      </c>
    </row>
    <row r="175" spans="1:16" hidden="1" x14ac:dyDescent="0.45">
      <c r="A175" s="40" t="s">
        <v>410</v>
      </c>
      <c r="B175" s="2">
        <v>441</v>
      </c>
      <c r="C175" s="19">
        <v>44</v>
      </c>
      <c r="D175" s="3" t="s">
        <v>461</v>
      </c>
      <c r="E175" s="3" t="s">
        <v>353</v>
      </c>
      <c r="F175" s="22">
        <v>269724</v>
      </c>
      <c r="G175" s="15" t="s">
        <v>45</v>
      </c>
      <c r="H175" s="27">
        <v>21.25</v>
      </c>
      <c r="I175" s="27">
        <v>3.92</v>
      </c>
      <c r="J175" s="27">
        <v>7400</v>
      </c>
      <c r="K175" s="27">
        <v>1102</v>
      </c>
      <c r="L175" s="27">
        <v>300</v>
      </c>
      <c r="M175" s="27">
        <f t="shared" ca="1" si="2"/>
        <v>1.9073629547662554</v>
      </c>
      <c r="N175" s="27">
        <v>96.621481289487278</v>
      </c>
      <c r="O175" s="27">
        <v>16666</v>
      </c>
      <c r="P175" s="27">
        <v>2854.6463757572787</v>
      </c>
    </row>
    <row r="176" spans="1:16" hidden="1" x14ac:dyDescent="0.45">
      <c r="A176" s="40" t="s">
        <v>410</v>
      </c>
      <c r="B176" s="3">
        <v>441</v>
      </c>
      <c r="C176" s="19">
        <v>44</v>
      </c>
      <c r="D176" s="3" t="s">
        <v>461</v>
      </c>
      <c r="E176" s="3" t="s">
        <v>353</v>
      </c>
      <c r="F176" s="22">
        <v>255086</v>
      </c>
      <c r="G176" s="15" t="s">
        <v>20</v>
      </c>
      <c r="H176" s="27">
        <v>21.25</v>
      </c>
      <c r="I176" s="27">
        <v>3.92</v>
      </c>
      <c r="J176" s="27">
        <v>7400</v>
      </c>
      <c r="K176" s="27">
        <v>1102</v>
      </c>
      <c r="L176" s="27">
        <v>300</v>
      </c>
      <c r="M176" s="27">
        <f t="shared" ca="1" si="2"/>
        <v>1.8931879331325114</v>
      </c>
      <c r="N176" s="27">
        <v>96.621481289487278</v>
      </c>
      <c r="O176" s="27">
        <v>16666</v>
      </c>
      <c r="P176" s="27">
        <v>2854.6463757572787</v>
      </c>
    </row>
    <row r="177" spans="1:16" hidden="1" x14ac:dyDescent="0.45">
      <c r="A177" s="40" t="s">
        <v>410</v>
      </c>
      <c r="B177" s="2">
        <v>441</v>
      </c>
      <c r="C177" s="19">
        <v>44</v>
      </c>
      <c r="D177" s="3" t="s">
        <v>461</v>
      </c>
      <c r="E177" s="3" t="s">
        <v>353</v>
      </c>
      <c r="F177" s="22">
        <v>254887</v>
      </c>
      <c r="G177" s="15" t="s">
        <v>20</v>
      </c>
      <c r="H177" s="27">
        <v>21.25</v>
      </c>
      <c r="I177" s="27">
        <v>3.92</v>
      </c>
      <c r="J177" s="27">
        <v>7400</v>
      </c>
      <c r="K177" s="27">
        <v>1102</v>
      </c>
      <c r="L177" s="27">
        <v>300</v>
      </c>
      <c r="M177" s="27">
        <f t="shared" ca="1" si="2"/>
        <v>1.9082486349281798</v>
      </c>
      <c r="N177" s="27">
        <v>96.621481289487278</v>
      </c>
      <c r="O177" s="27">
        <v>16666</v>
      </c>
      <c r="P177" s="27">
        <v>2854.6463757572787</v>
      </c>
    </row>
    <row r="178" spans="1:16" hidden="1" x14ac:dyDescent="0.45">
      <c r="A178" s="40" t="s">
        <v>410</v>
      </c>
      <c r="B178" s="3">
        <v>441</v>
      </c>
      <c r="C178" s="19">
        <v>44</v>
      </c>
      <c r="D178" s="3" t="s">
        <v>461</v>
      </c>
      <c r="E178" s="3" t="s">
        <v>447</v>
      </c>
      <c r="F178" s="22">
        <v>346188</v>
      </c>
      <c r="G178" s="15" t="s">
        <v>45</v>
      </c>
      <c r="H178" s="27">
        <v>21.25</v>
      </c>
      <c r="I178" s="27">
        <v>3.92</v>
      </c>
      <c r="J178" s="27">
        <v>7400</v>
      </c>
      <c r="K178" s="27">
        <v>1102</v>
      </c>
      <c r="L178" s="27">
        <v>300</v>
      </c>
      <c r="M178" s="27">
        <f t="shared" ca="1" si="2"/>
        <v>2.0471251214303536</v>
      </c>
      <c r="N178" s="27">
        <v>96.621481289487278</v>
      </c>
      <c r="O178" s="27">
        <v>16666</v>
      </c>
      <c r="P178" s="27">
        <v>521.5798800343282</v>
      </c>
    </row>
    <row r="179" spans="1:16" hidden="1" x14ac:dyDescent="0.45">
      <c r="A179" s="40" t="s">
        <v>410</v>
      </c>
      <c r="B179" s="2">
        <v>441</v>
      </c>
      <c r="C179" s="19">
        <v>44</v>
      </c>
      <c r="D179" s="3" t="s">
        <v>461</v>
      </c>
      <c r="E179" s="3" t="s">
        <v>447</v>
      </c>
      <c r="F179" s="22">
        <v>345919</v>
      </c>
      <c r="G179" s="15" t="s">
        <v>45</v>
      </c>
      <c r="H179" s="27">
        <v>21.25</v>
      </c>
      <c r="I179" s="27">
        <v>3.92</v>
      </c>
      <c r="J179" s="27">
        <v>7400</v>
      </c>
      <c r="K179" s="27">
        <v>1102</v>
      </c>
      <c r="L179" s="27">
        <v>300</v>
      </c>
      <c r="M179" s="27">
        <f t="shared" ca="1" si="2"/>
        <v>1.919384218991838</v>
      </c>
      <c r="N179" s="27">
        <v>96.621481289487278</v>
      </c>
      <c r="O179" s="27">
        <v>16666</v>
      </c>
      <c r="P179" s="27">
        <v>521.5798800343282</v>
      </c>
    </row>
    <row r="180" spans="1:16" hidden="1" x14ac:dyDescent="0.45">
      <c r="A180" s="40" t="s">
        <v>374</v>
      </c>
      <c r="B180" s="3">
        <v>47</v>
      </c>
      <c r="C180" s="19">
        <v>47</v>
      </c>
      <c r="D180" s="3" t="s">
        <v>461</v>
      </c>
      <c r="E180" s="3" t="s">
        <v>447</v>
      </c>
      <c r="F180" s="22">
        <v>546813</v>
      </c>
      <c r="G180" s="15" t="s">
        <v>45</v>
      </c>
      <c r="H180" s="27">
        <v>25.1</v>
      </c>
      <c r="I180" s="27">
        <v>8.1999999999999993</v>
      </c>
      <c r="J180" s="27">
        <v>10900</v>
      </c>
      <c r="K180" s="27">
        <v>1496</v>
      </c>
      <c r="L180" s="27">
        <v>600</v>
      </c>
      <c r="M180" s="27">
        <f t="shared" ca="1" si="2"/>
        <v>1.9075927139196829</v>
      </c>
      <c r="N180" s="27">
        <v>96.621481289487278</v>
      </c>
      <c r="O180" s="27">
        <v>16666</v>
      </c>
      <c r="P180" s="27">
        <v>521.5798800343282</v>
      </c>
    </row>
    <row r="181" spans="1:16" hidden="1" x14ac:dyDescent="0.45">
      <c r="A181" s="40" t="s">
        <v>374</v>
      </c>
      <c r="B181" s="2">
        <v>47</v>
      </c>
      <c r="C181" s="19">
        <v>47</v>
      </c>
      <c r="D181" s="3" t="s">
        <v>461</v>
      </c>
      <c r="E181" s="3" t="s">
        <v>447</v>
      </c>
      <c r="F181" s="22">
        <v>545648</v>
      </c>
      <c r="G181" s="15" t="s">
        <v>45</v>
      </c>
      <c r="H181" s="27">
        <v>25.1</v>
      </c>
      <c r="I181" s="27">
        <v>8.1999999999999993</v>
      </c>
      <c r="J181" s="27">
        <v>10900</v>
      </c>
      <c r="K181" s="27">
        <v>1496</v>
      </c>
      <c r="L181" s="27">
        <v>600</v>
      </c>
      <c r="M181" s="27">
        <f t="shared" ca="1" si="2"/>
        <v>1.9673970631167013</v>
      </c>
      <c r="N181" s="27">
        <v>96.621481289487278</v>
      </c>
      <c r="O181" s="27">
        <v>16666</v>
      </c>
      <c r="P181" s="27">
        <v>521.5798800343282</v>
      </c>
    </row>
    <row r="182" spans="1:16" hidden="1" x14ac:dyDescent="0.45">
      <c r="A182" s="40" t="s">
        <v>378</v>
      </c>
      <c r="B182" s="2" t="s">
        <v>385</v>
      </c>
      <c r="C182" s="19">
        <v>43.6</v>
      </c>
      <c r="D182" s="3" t="s">
        <v>461</v>
      </c>
      <c r="E182" s="3" t="s">
        <v>489</v>
      </c>
      <c r="F182" s="22">
        <v>582000</v>
      </c>
      <c r="G182" s="15" t="s">
        <v>36</v>
      </c>
      <c r="H182" s="27">
        <v>24.28</v>
      </c>
      <c r="I182" s="27">
        <v>3.77</v>
      </c>
      <c r="J182" s="27">
        <v>10800</v>
      </c>
      <c r="K182" s="27">
        <v>753</v>
      </c>
      <c r="L182" s="27">
        <v>469</v>
      </c>
      <c r="M182" s="27">
        <f t="shared" ca="1" si="2"/>
        <v>1.9659428969007882</v>
      </c>
      <c r="N182" s="27">
        <v>4.2039999999999997</v>
      </c>
      <c r="O182" s="27">
        <v>16666</v>
      </c>
      <c r="P182" s="27">
        <v>648.10692510432523</v>
      </c>
    </row>
    <row r="183" spans="1:16" x14ac:dyDescent="0.45">
      <c r="A183" s="40" t="s">
        <v>394</v>
      </c>
      <c r="B183" s="2">
        <v>42</v>
      </c>
      <c r="C183" s="19">
        <v>42.5</v>
      </c>
      <c r="D183" s="3" t="s">
        <v>460</v>
      </c>
      <c r="E183" s="4" t="s">
        <v>25</v>
      </c>
      <c r="F183" s="22">
        <v>443364</v>
      </c>
      <c r="G183" s="15" t="s">
        <v>38</v>
      </c>
      <c r="H183" s="27">
        <v>22.67</v>
      </c>
      <c r="I183" s="27">
        <v>4.42</v>
      </c>
      <c r="J183" s="27">
        <v>7507</v>
      </c>
      <c r="K183" s="27">
        <v>1119</v>
      </c>
      <c r="L183" s="27">
        <v>303</v>
      </c>
      <c r="M183" s="27">
        <f t="shared" ca="1" si="2"/>
        <v>1.9739594701645637</v>
      </c>
      <c r="N183" s="27">
        <v>188.92599593680674</v>
      </c>
      <c r="O183" s="27">
        <v>16779.7</v>
      </c>
      <c r="P183" s="27">
        <v>1073.48</v>
      </c>
    </row>
    <row r="184" spans="1:16" hidden="1" x14ac:dyDescent="0.45">
      <c r="A184" s="40" t="s">
        <v>410</v>
      </c>
      <c r="B184" s="2">
        <v>441</v>
      </c>
      <c r="C184" s="19">
        <v>44</v>
      </c>
      <c r="D184" s="3" t="s">
        <v>461</v>
      </c>
      <c r="E184" s="3" t="s">
        <v>447</v>
      </c>
      <c r="F184" s="22">
        <v>291300</v>
      </c>
      <c r="G184" s="15" t="s">
        <v>45</v>
      </c>
      <c r="H184" s="27">
        <v>21.25</v>
      </c>
      <c r="I184" s="27">
        <v>3.92</v>
      </c>
      <c r="J184" s="27">
        <v>7400</v>
      </c>
      <c r="K184" s="27">
        <v>1102</v>
      </c>
      <c r="L184" s="27">
        <v>300</v>
      </c>
      <c r="M184" s="27">
        <f t="shared" ca="1" si="2"/>
        <v>2.0399873580044074</v>
      </c>
      <c r="N184" s="27">
        <v>96.621481289487278</v>
      </c>
      <c r="O184" s="27">
        <v>16666</v>
      </c>
      <c r="P184" s="27">
        <v>521.5798800343282</v>
      </c>
    </row>
    <row r="185" spans="1:16" x14ac:dyDescent="0.45">
      <c r="A185" s="40" t="s">
        <v>394</v>
      </c>
      <c r="B185" s="2">
        <v>42</v>
      </c>
      <c r="C185" s="19">
        <v>42.5</v>
      </c>
      <c r="D185" s="3" t="s">
        <v>460</v>
      </c>
      <c r="E185" s="4" t="s">
        <v>25</v>
      </c>
      <c r="F185" s="22">
        <v>443019</v>
      </c>
      <c r="G185" s="15" t="s">
        <v>38</v>
      </c>
      <c r="H185" s="27">
        <v>22.67</v>
      </c>
      <c r="I185" s="27">
        <v>4.42</v>
      </c>
      <c r="J185" s="27">
        <v>7507</v>
      </c>
      <c r="K185" s="27">
        <v>1119</v>
      </c>
      <c r="L185" s="27">
        <v>303</v>
      </c>
      <c r="M185" s="27">
        <f t="shared" ca="1" si="2"/>
        <v>1.876017640793926</v>
      </c>
      <c r="N185" s="27">
        <v>188.92599593680674</v>
      </c>
      <c r="O185" s="27">
        <v>16779.7</v>
      </c>
      <c r="P185" s="27">
        <v>1073.48</v>
      </c>
    </row>
    <row r="186" spans="1:16" x14ac:dyDescent="0.45">
      <c r="A186" s="40" t="s">
        <v>394</v>
      </c>
      <c r="B186" s="2">
        <v>42</v>
      </c>
      <c r="C186" s="19">
        <v>42.5</v>
      </c>
      <c r="D186" s="3" t="s">
        <v>460</v>
      </c>
      <c r="E186" s="4" t="s">
        <v>35</v>
      </c>
      <c r="F186" s="22">
        <v>515844</v>
      </c>
      <c r="G186" s="15" t="s">
        <v>36</v>
      </c>
      <c r="H186" s="27">
        <v>22.67</v>
      </c>
      <c r="I186" s="27">
        <v>4.42</v>
      </c>
      <c r="J186" s="27">
        <v>7507</v>
      </c>
      <c r="K186" s="27">
        <v>1119</v>
      </c>
      <c r="L186" s="27">
        <v>303</v>
      </c>
      <c r="M186" s="27">
        <f t="shared" ca="1" si="2"/>
        <v>1.9706469406624978</v>
      </c>
      <c r="N186" s="27">
        <v>1896.7553015181375</v>
      </c>
      <c r="O186" s="27">
        <v>24592.6</v>
      </c>
      <c r="P186" s="27">
        <v>42421.33</v>
      </c>
    </row>
    <row r="187" spans="1:16" x14ac:dyDescent="0.45">
      <c r="A187" s="40" t="s">
        <v>394</v>
      </c>
      <c r="B187" s="2">
        <v>42</v>
      </c>
      <c r="C187" s="19">
        <v>42.5</v>
      </c>
      <c r="D187" s="3" t="s">
        <v>460</v>
      </c>
      <c r="E187" s="4" t="s">
        <v>35</v>
      </c>
      <c r="F187" s="22">
        <v>515844</v>
      </c>
      <c r="G187" s="15" t="s">
        <v>36</v>
      </c>
      <c r="H187" s="27">
        <v>22.67</v>
      </c>
      <c r="I187" s="27">
        <v>4.42</v>
      </c>
      <c r="J187" s="27">
        <v>7507</v>
      </c>
      <c r="K187" s="27">
        <v>1119</v>
      </c>
      <c r="L187" s="27">
        <v>303</v>
      </c>
      <c r="M187" s="27">
        <f t="shared" ca="1" si="2"/>
        <v>1.8797724026585507</v>
      </c>
      <c r="N187" s="27">
        <v>1896.7553015181375</v>
      </c>
      <c r="O187" s="27">
        <v>24592.6</v>
      </c>
      <c r="P187" s="27">
        <v>42421.33</v>
      </c>
    </row>
    <row r="188" spans="1:16" x14ac:dyDescent="0.45">
      <c r="A188" s="40" t="s">
        <v>394</v>
      </c>
      <c r="B188" s="2">
        <v>42</v>
      </c>
      <c r="C188" s="19">
        <v>42.5</v>
      </c>
      <c r="D188" s="3" t="s">
        <v>460</v>
      </c>
      <c r="E188" s="4" t="s">
        <v>35</v>
      </c>
      <c r="F188" s="22">
        <v>473362</v>
      </c>
      <c r="G188" s="15" t="s">
        <v>36</v>
      </c>
      <c r="H188" s="27">
        <v>22.67</v>
      </c>
      <c r="I188" s="27">
        <v>4.42</v>
      </c>
      <c r="J188" s="27">
        <v>7507</v>
      </c>
      <c r="K188" s="27">
        <v>1119</v>
      </c>
      <c r="L188" s="27">
        <v>303</v>
      </c>
      <c r="M188" s="27">
        <f t="shared" ca="1" si="2"/>
        <v>2.0183477759420856</v>
      </c>
      <c r="N188" s="27">
        <v>1896.7553015181375</v>
      </c>
      <c r="O188" s="27">
        <v>24592.6</v>
      </c>
      <c r="P188" s="27">
        <v>42421.33</v>
      </c>
    </row>
    <row r="189" spans="1:16" x14ac:dyDescent="0.45">
      <c r="A189" s="40" t="s">
        <v>394</v>
      </c>
      <c r="B189" s="2">
        <v>42</v>
      </c>
      <c r="C189" s="19">
        <v>42.5</v>
      </c>
      <c r="D189" s="3" t="s">
        <v>460</v>
      </c>
      <c r="E189" s="4" t="s">
        <v>35</v>
      </c>
      <c r="F189" s="22">
        <v>594737</v>
      </c>
      <c r="G189" s="15" t="s">
        <v>38</v>
      </c>
      <c r="H189" s="27">
        <v>22.67</v>
      </c>
      <c r="I189" s="27">
        <v>4.42</v>
      </c>
      <c r="J189" s="27">
        <v>7507</v>
      </c>
      <c r="K189" s="27">
        <v>1119</v>
      </c>
      <c r="L189" s="27">
        <v>303</v>
      </c>
      <c r="M189" s="27">
        <f t="shared" ca="1" si="2"/>
        <v>1.855207730581155</v>
      </c>
      <c r="N189" s="27">
        <v>1896.7553015181375</v>
      </c>
      <c r="O189" s="27">
        <v>24592.6</v>
      </c>
      <c r="P189" s="27">
        <v>42421.33</v>
      </c>
    </row>
    <row r="190" spans="1:16" x14ac:dyDescent="0.45">
      <c r="A190" s="40" t="s">
        <v>394</v>
      </c>
      <c r="B190" s="2">
        <v>42</v>
      </c>
      <c r="C190" s="19">
        <v>42.5</v>
      </c>
      <c r="D190" s="3" t="s">
        <v>460</v>
      </c>
      <c r="E190" s="4" t="s">
        <v>35</v>
      </c>
      <c r="F190" s="22">
        <v>486371</v>
      </c>
      <c r="G190" s="15" t="s">
        <v>38</v>
      </c>
      <c r="H190" s="27">
        <v>22.67</v>
      </c>
      <c r="I190" s="27">
        <v>4.42</v>
      </c>
      <c r="J190" s="27">
        <v>7507</v>
      </c>
      <c r="K190" s="27">
        <v>1119</v>
      </c>
      <c r="L190" s="27">
        <v>303</v>
      </c>
      <c r="M190" s="27">
        <f t="shared" ca="1" si="2"/>
        <v>2.0346405359645252</v>
      </c>
      <c r="N190" s="27">
        <v>1896.7553015181375</v>
      </c>
      <c r="O190" s="27">
        <v>24592.6</v>
      </c>
      <c r="P190" s="27">
        <v>42421.33</v>
      </c>
    </row>
    <row r="191" spans="1:16" x14ac:dyDescent="0.45">
      <c r="A191" s="40" t="s">
        <v>394</v>
      </c>
      <c r="B191" s="2">
        <v>42</v>
      </c>
      <c r="C191" s="19">
        <v>42.5</v>
      </c>
      <c r="D191" s="3" t="s">
        <v>460</v>
      </c>
      <c r="E191" s="4" t="s">
        <v>35</v>
      </c>
      <c r="F191" s="22">
        <v>485500</v>
      </c>
      <c r="G191" s="15" t="s">
        <v>38</v>
      </c>
      <c r="H191" s="27">
        <v>22.67</v>
      </c>
      <c r="I191" s="27">
        <v>4.42</v>
      </c>
      <c r="J191" s="27">
        <v>7507</v>
      </c>
      <c r="K191" s="27">
        <v>1119</v>
      </c>
      <c r="L191" s="27">
        <v>303</v>
      </c>
      <c r="M191" s="27">
        <f t="shared" ca="1" si="2"/>
        <v>1.9155227053904351</v>
      </c>
      <c r="N191" s="27">
        <v>1896.7553015181375</v>
      </c>
      <c r="O191" s="27">
        <v>24592.6</v>
      </c>
      <c r="P191" s="27">
        <v>42421.33</v>
      </c>
    </row>
    <row r="192" spans="1:16" x14ac:dyDescent="0.45">
      <c r="A192" s="40" t="s">
        <v>394</v>
      </c>
      <c r="B192" s="2">
        <v>42</v>
      </c>
      <c r="C192" s="19">
        <v>42.5</v>
      </c>
      <c r="D192" s="3" t="s">
        <v>460</v>
      </c>
      <c r="E192" s="3" t="s">
        <v>70</v>
      </c>
      <c r="F192" s="22">
        <v>425144</v>
      </c>
      <c r="G192" s="15" t="s">
        <v>13</v>
      </c>
      <c r="H192" s="27">
        <v>22.67</v>
      </c>
      <c r="I192" s="27">
        <v>4.42</v>
      </c>
      <c r="J192" s="27">
        <v>7507</v>
      </c>
      <c r="K192" s="27">
        <v>1119</v>
      </c>
      <c r="L192" s="27">
        <v>303</v>
      </c>
      <c r="M192" s="27">
        <f t="shared" ca="1" si="2"/>
        <v>1.9698616991768201</v>
      </c>
      <c r="N192" s="27">
        <v>14.933066818960594</v>
      </c>
      <c r="O192" s="27">
        <v>21999.8</v>
      </c>
      <c r="P192" s="27">
        <v>149.72</v>
      </c>
    </row>
    <row r="193" spans="1:16" x14ac:dyDescent="0.45">
      <c r="A193" s="40" t="s">
        <v>394</v>
      </c>
      <c r="B193" s="2">
        <v>42</v>
      </c>
      <c r="C193" s="19">
        <v>42.5</v>
      </c>
      <c r="D193" s="3" t="s">
        <v>460</v>
      </c>
      <c r="E193" s="4" t="s">
        <v>15</v>
      </c>
      <c r="F193" s="22">
        <v>461585</v>
      </c>
      <c r="G193" s="15" t="s">
        <v>36</v>
      </c>
      <c r="H193" s="27">
        <v>22.67</v>
      </c>
      <c r="I193" s="27">
        <v>4.42</v>
      </c>
      <c r="J193" s="27">
        <v>7507</v>
      </c>
      <c r="K193" s="27">
        <v>1119</v>
      </c>
      <c r="L193" s="27">
        <v>303</v>
      </c>
      <c r="M193" s="27">
        <f t="shared" ca="1" si="2"/>
        <v>2.0130578067457918</v>
      </c>
      <c r="N193" s="27">
        <v>1276.9626856482525</v>
      </c>
      <c r="O193" s="27">
        <v>21333.9</v>
      </c>
      <c r="P193" s="27">
        <v>4753.54</v>
      </c>
    </row>
    <row r="194" spans="1:16" hidden="1" x14ac:dyDescent="0.45">
      <c r="A194" s="40" t="s">
        <v>378</v>
      </c>
      <c r="B194" s="2" t="s">
        <v>385</v>
      </c>
      <c r="C194" s="19">
        <v>43.6</v>
      </c>
      <c r="D194" s="3" t="s">
        <v>460</v>
      </c>
      <c r="E194" s="4" t="s">
        <v>474</v>
      </c>
      <c r="F194" s="22">
        <v>595804</v>
      </c>
      <c r="G194" s="15" t="s">
        <v>36</v>
      </c>
      <c r="H194" s="27">
        <v>24.28</v>
      </c>
      <c r="I194" s="27">
        <v>3.77</v>
      </c>
      <c r="J194" s="27">
        <v>10800</v>
      </c>
      <c r="K194" s="27">
        <v>753</v>
      </c>
      <c r="L194" s="27">
        <v>469</v>
      </c>
      <c r="M194" s="27">
        <f t="shared" ref="M194:M257" ca="1" si="3">RAND()*0.2+1.85</f>
        <v>1.8777383231142559</v>
      </c>
      <c r="N194" s="27">
        <v>525.21181065260851</v>
      </c>
      <c r="O194" s="27">
        <v>33515.9</v>
      </c>
      <c r="P194" s="27">
        <v>9290.33</v>
      </c>
    </row>
    <row r="195" spans="1:16" x14ac:dyDescent="0.45">
      <c r="A195" s="40" t="s">
        <v>394</v>
      </c>
      <c r="B195" s="2">
        <v>42</v>
      </c>
      <c r="C195" s="19">
        <v>42.5</v>
      </c>
      <c r="D195" s="3" t="s">
        <v>460</v>
      </c>
      <c r="E195" s="4" t="s">
        <v>15</v>
      </c>
      <c r="F195" s="22">
        <v>460769</v>
      </c>
      <c r="G195" s="15" t="s">
        <v>36</v>
      </c>
      <c r="H195" s="27">
        <v>22.67</v>
      </c>
      <c r="I195" s="27">
        <v>4.42</v>
      </c>
      <c r="J195" s="27">
        <v>7507</v>
      </c>
      <c r="K195" s="27">
        <v>1119</v>
      </c>
      <c r="L195" s="27">
        <v>303</v>
      </c>
      <c r="M195" s="27">
        <f t="shared" ca="1" si="3"/>
        <v>1.9386742100993084</v>
      </c>
      <c r="N195" s="27">
        <v>1276.9626856482525</v>
      </c>
      <c r="O195" s="27">
        <v>21333.9</v>
      </c>
      <c r="P195" s="27">
        <v>4753.54</v>
      </c>
    </row>
    <row r="196" spans="1:16" x14ac:dyDescent="0.45">
      <c r="A196" s="40" t="s">
        <v>394</v>
      </c>
      <c r="B196" s="2">
        <v>42</v>
      </c>
      <c r="C196" s="19">
        <v>42.5</v>
      </c>
      <c r="D196" s="3" t="s">
        <v>460</v>
      </c>
      <c r="E196" s="4" t="s">
        <v>15</v>
      </c>
      <c r="F196" s="22">
        <v>547167</v>
      </c>
      <c r="G196" s="15" t="s">
        <v>13</v>
      </c>
      <c r="H196" s="27">
        <v>22.67</v>
      </c>
      <c r="I196" s="27">
        <v>4.42</v>
      </c>
      <c r="J196" s="27">
        <v>7507</v>
      </c>
      <c r="K196" s="27">
        <v>1119</v>
      </c>
      <c r="L196" s="27">
        <v>303</v>
      </c>
      <c r="M196" s="27">
        <f t="shared" ca="1" si="3"/>
        <v>1.8920153479972057</v>
      </c>
      <c r="N196" s="27">
        <v>1276.9626856482525</v>
      </c>
      <c r="O196" s="27">
        <v>21333.9</v>
      </c>
      <c r="P196" s="27">
        <v>4753.54</v>
      </c>
    </row>
    <row r="197" spans="1:16" x14ac:dyDescent="0.45">
      <c r="A197" s="40" t="s">
        <v>394</v>
      </c>
      <c r="B197" s="2">
        <v>42</v>
      </c>
      <c r="C197" s="19">
        <v>42.5</v>
      </c>
      <c r="D197" s="3" t="s">
        <v>460</v>
      </c>
      <c r="E197" s="4" t="s">
        <v>15</v>
      </c>
      <c r="F197" s="22">
        <v>546613</v>
      </c>
      <c r="G197" s="15" t="s">
        <v>13</v>
      </c>
      <c r="H197" s="27">
        <v>22.67</v>
      </c>
      <c r="I197" s="27">
        <v>4.42</v>
      </c>
      <c r="J197" s="27">
        <v>7507</v>
      </c>
      <c r="K197" s="27">
        <v>1119</v>
      </c>
      <c r="L197" s="27">
        <v>303</v>
      </c>
      <c r="M197" s="27">
        <f t="shared" ca="1" si="3"/>
        <v>1.9700783166245197</v>
      </c>
      <c r="N197" s="27">
        <v>1276.9626856482525</v>
      </c>
      <c r="O197" s="27">
        <v>21333.9</v>
      </c>
      <c r="P197" s="27">
        <v>4753.54</v>
      </c>
    </row>
    <row r="198" spans="1:16" x14ac:dyDescent="0.45">
      <c r="A198" s="40" t="s">
        <v>394</v>
      </c>
      <c r="B198" s="2">
        <v>42</v>
      </c>
      <c r="C198" s="19">
        <v>42.5</v>
      </c>
      <c r="D198" s="3" t="s">
        <v>460</v>
      </c>
      <c r="E198" s="4" t="s">
        <v>15</v>
      </c>
      <c r="F198" s="22">
        <v>557060</v>
      </c>
      <c r="G198" s="15" t="s">
        <v>37</v>
      </c>
      <c r="H198" s="27">
        <v>22.67</v>
      </c>
      <c r="I198" s="27">
        <v>4.42</v>
      </c>
      <c r="J198" s="27">
        <v>7507</v>
      </c>
      <c r="K198" s="27">
        <v>1119</v>
      </c>
      <c r="L198" s="27">
        <v>303</v>
      </c>
      <c r="M198" s="27">
        <f t="shared" ca="1" si="3"/>
        <v>1.9704728998812471</v>
      </c>
      <c r="N198" s="27">
        <v>1276.9626856482525</v>
      </c>
      <c r="O198" s="27">
        <v>21333.9</v>
      </c>
      <c r="P198" s="27">
        <v>4753.54</v>
      </c>
    </row>
    <row r="199" spans="1:16" x14ac:dyDescent="0.45">
      <c r="A199" s="40" t="s">
        <v>394</v>
      </c>
      <c r="B199" s="2">
        <v>42</v>
      </c>
      <c r="C199" s="19">
        <v>42.5</v>
      </c>
      <c r="D199" s="3" t="s">
        <v>460</v>
      </c>
      <c r="E199" s="4" t="s">
        <v>15</v>
      </c>
      <c r="F199" s="22">
        <v>556076</v>
      </c>
      <c r="G199" s="15" t="s">
        <v>37</v>
      </c>
      <c r="H199" s="27">
        <v>22.67</v>
      </c>
      <c r="I199" s="27">
        <v>4.42</v>
      </c>
      <c r="J199" s="27">
        <v>7507</v>
      </c>
      <c r="K199" s="27">
        <v>1119</v>
      </c>
      <c r="L199" s="27">
        <v>303</v>
      </c>
      <c r="M199" s="27">
        <f t="shared" ca="1" si="3"/>
        <v>1.9963037157326795</v>
      </c>
      <c r="N199" s="27">
        <v>1276.9626856482525</v>
      </c>
      <c r="O199" s="27">
        <v>21333.9</v>
      </c>
      <c r="P199" s="27">
        <v>4753.54</v>
      </c>
    </row>
    <row r="200" spans="1:16" hidden="1" x14ac:dyDescent="0.45">
      <c r="A200" s="40" t="s">
        <v>378</v>
      </c>
      <c r="B200" s="2" t="s">
        <v>385</v>
      </c>
      <c r="C200" s="19">
        <v>43.6</v>
      </c>
      <c r="D200" s="3" t="s">
        <v>460</v>
      </c>
      <c r="E200" s="4" t="s">
        <v>386</v>
      </c>
      <c r="F200" s="22">
        <v>484286</v>
      </c>
      <c r="G200" s="15" t="s">
        <v>33</v>
      </c>
      <c r="H200" s="27">
        <v>24.28</v>
      </c>
      <c r="I200" s="27">
        <v>3.77</v>
      </c>
      <c r="J200" s="27">
        <v>10800</v>
      </c>
      <c r="K200" s="27">
        <v>753</v>
      </c>
      <c r="L200" s="27">
        <v>469</v>
      </c>
      <c r="M200" s="27">
        <f t="shared" ca="1" si="3"/>
        <v>1.9947306056440648</v>
      </c>
      <c r="N200" s="27">
        <v>525.21181065260851</v>
      </c>
      <c r="O200" s="27">
        <v>33515.9</v>
      </c>
      <c r="P200" s="27">
        <v>9290.33</v>
      </c>
    </row>
    <row r="201" spans="1:16" hidden="1" x14ac:dyDescent="0.45">
      <c r="A201" s="40" t="s">
        <v>378</v>
      </c>
      <c r="B201" s="2" t="s">
        <v>385</v>
      </c>
      <c r="C201" s="19">
        <v>43.6</v>
      </c>
      <c r="D201" s="3" t="s">
        <v>460</v>
      </c>
      <c r="E201" s="4" t="s">
        <v>3</v>
      </c>
      <c r="F201" s="22">
        <v>520699</v>
      </c>
      <c r="G201" s="15" t="s">
        <v>29</v>
      </c>
      <c r="H201" s="27">
        <v>24.28</v>
      </c>
      <c r="I201" s="27">
        <v>3.77</v>
      </c>
      <c r="J201" s="27">
        <v>10800</v>
      </c>
      <c r="K201" s="27">
        <v>753</v>
      </c>
      <c r="L201" s="27">
        <v>469</v>
      </c>
      <c r="M201" s="27">
        <f t="shared" ca="1" si="3"/>
        <v>1.8790604761547143</v>
      </c>
      <c r="N201" s="27">
        <v>2639.0087016482562</v>
      </c>
      <c r="O201" s="27">
        <v>30468.7</v>
      </c>
      <c r="P201" s="27">
        <v>62827.83</v>
      </c>
    </row>
    <row r="202" spans="1:16" x14ac:dyDescent="0.45">
      <c r="A202" s="40" t="s">
        <v>394</v>
      </c>
      <c r="B202" s="2">
        <v>42</v>
      </c>
      <c r="C202" s="19">
        <v>42.5</v>
      </c>
      <c r="D202" s="3" t="s">
        <v>460</v>
      </c>
      <c r="E202" s="4" t="s">
        <v>15</v>
      </c>
      <c r="F202" s="22">
        <v>594737</v>
      </c>
      <c r="G202" s="15" t="s">
        <v>38</v>
      </c>
      <c r="H202" s="27">
        <v>22.67</v>
      </c>
      <c r="I202" s="27">
        <v>4.42</v>
      </c>
      <c r="J202" s="27">
        <v>7507</v>
      </c>
      <c r="K202" s="27">
        <v>1119</v>
      </c>
      <c r="L202" s="27">
        <v>303</v>
      </c>
      <c r="M202" s="27">
        <f t="shared" ca="1" si="3"/>
        <v>1.8888524369797342</v>
      </c>
      <c r="N202" s="27">
        <v>1276.9626856482525</v>
      </c>
      <c r="O202" s="27">
        <v>21333.9</v>
      </c>
      <c r="P202" s="27">
        <v>4753.54</v>
      </c>
    </row>
    <row r="203" spans="1:16" x14ac:dyDescent="0.45">
      <c r="A203" s="40" t="s">
        <v>394</v>
      </c>
      <c r="B203" s="2">
        <v>42</v>
      </c>
      <c r="C203" s="19">
        <v>42.5</v>
      </c>
      <c r="D203" s="3" t="s">
        <v>460</v>
      </c>
      <c r="E203" s="4" t="s">
        <v>15</v>
      </c>
      <c r="F203" s="22">
        <v>557773</v>
      </c>
      <c r="G203" s="15" t="s">
        <v>38</v>
      </c>
      <c r="H203" s="27">
        <v>22.67</v>
      </c>
      <c r="I203" s="27">
        <v>4.42</v>
      </c>
      <c r="J203" s="27">
        <v>7507</v>
      </c>
      <c r="K203" s="27">
        <v>1119</v>
      </c>
      <c r="L203" s="27">
        <v>303</v>
      </c>
      <c r="M203" s="27">
        <f t="shared" ca="1" si="3"/>
        <v>2.0089630418806581</v>
      </c>
      <c r="N203" s="27">
        <v>1276.9626856482525</v>
      </c>
      <c r="O203" s="27">
        <v>21333.9</v>
      </c>
      <c r="P203" s="27">
        <v>4753.54</v>
      </c>
    </row>
    <row r="204" spans="1:16" x14ac:dyDescent="0.45">
      <c r="A204" s="40" t="s">
        <v>394</v>
      </c>
      <c r="B204" s="2">
        <v>42</v>
      </c>
      <c r="C204" s="19">
        <v>42.5</v>
      </c>
      <c r="D204" s="3" t="s">
        <v>460</v>
      </c>
      <c r="E204" s="4" t="s">
        <v>76</v>
      </c>
      <c r="F204" s="22">
        <v>545648</v>
      </c>
      <c r="G204" s="15" t="s">
        <v>13</v>
      </c>
      <c r="H204" s="27">
        <v>22.67</v>
      </c>
      <c r="I204" s="27">
        <v>4.42</v>
      </c>
      <c r="J204" s="27">
        <v>7507</v>
      </c>
      <c r="K204" s="27">
        <v>1119</v>
      </c>
      <c r="L204" s="27">
        <v>303</v>
      </c>
      <c r="M204" s="27">
        <f t="shared" ca="1" si="3"/>
        <v>1.9449031438774032</v>
      </c>
      <c r="N204" s="27">
        <v>720.28936833319051</v>
      </c>
      <c r="O204" s="27">
        <v>6140.9</v>
      </c>
      <c r="P204" s="27">
        <v>2659.28</v>
      </c>
    </row>
    <row r="205" spans="1:16" hidden="1" x14ac:dyDescent="0.45">
      <c r="A205" s="40" t="s">
        <v>378</v>
      </c>
      <c r="B205" s="2" t="s">
        <v>385</v>
      </c>
      <c r="C205" s="19">
        <v>43.6</v>
      </c>
      <c r="D205" s="3" t="s">
        <v>460</v>
      </c>
      <c r="E205" s="4" t="s">
        <v>3</v>
      </c>
      <c r="F205" s="22">
        <v>510689</v>
      </c>
      <c r="G205" s="15" t="s">
        <v>33</v>
      </c>
      <c r="H205" s="27">
        <v>24.28</v>
      </c>
      <c r="I205" s="27">
        <v>3.77</v>
      </c>
      <c r="J205" s="27">
        <v>10800</v>
      </c>
      <c r="K205" s="27">
        <v>753</v>
      </c>
      <c r="L205" s="27">
        <v>469</v>
      </c>
      <c r="M205" s="27">
        <f t="shared" ca="1" si="3"/>
        <v>1.9355160837286662</v>
      </c>
      <c r="N205" s="27">
        <v>2639.0087016482562</v>
      </c>
      <c r="O205" s="27">
        <v>30468.7</v>
      </c>
      <c r="P205" s="27">
        <v>62827.83</v>
      </c>
    </row>
    <row r="206" spans="1:16" hidden="1" x14ac:dyDescent="0.45">
      <c r="A206" s="40" t="s">
        <v>378</v>
      </c>
      <c r="B206" s="2" t="s">
        <v>385</v>
      </c>
      <c r="C206" s="19">
        <v>43.6</v>
      </c>
      <c r="D206" s="3" t="s">
        <v>460</v>
      </c>
      <c r="E206" s="4" t="s">
        <v>3</v>
      </c>
      <c r="F206" s="22">
        <v>625569</v>
      </c>
      <c r="G206" s="15" t="s">
        <v>36</v>
      </c>
      <c r="H206" s="27">
        <v>24.28</v>
      </c>
      <c r="I206" s="27">
        <v>3.77</v>
      </c>
      <c r="J206" s="27">
        <v>10800</v>
      </c>
      <c r="K206" s="27">
        <v>753</v>
      </c>
      <c r="L206" s="27">
        <v>469</v>
      </c>
      <c r="M206" s="27">
        <f t="shared" ca="1" si="3"/>
        <v>1.9256065214643856</v>
      </c>
      <c r="N206" s="27">
        <v>2639.0087016482562</v>
      </c>
      <c r="O206" s="27">
        <v>30468.7</v>
      </c>
      <c r="P206" s="27">
        <v>62827.83</v>
      </c>
    </row>
    <row r="207" spans="1:16" hidden="1" x14ac:dyDescent="0.45">
      <c r="A207" s="40" t="s">
        <v>378</v>
      </c>
      <c r="B207" s="2" t="s">
        <v>385</v>
      </c>
      <c r="C207" s="19">
        <v>43.6</v>
      </c>
      <c r="D207" s="3" t="s">
        <v>460</v>
      </c>
      <c r="E207" s="4" t="s">
        <v>25</v>
      </c>
      <c r="F207" s="22">
        <v>449893</v>
      </c>
      <c r="G207" s="15" t="s">
        <v>29</v>
      </c>
      <c r="H207" s="27">
        <v>24.28</v>
      </c>
      <c r="I207" s="27">
        <v>3.77</v>
      </c>
      <c r="J207" s="27">
        <v>10800</v>
      </c>
      <c r="K207" s="27">
        <v>753</v>
      </c>
      <c r="L207" s="27">
        <v>469</v>
      </c>
      <c r="M207" s="27">
        <f t="shared" ca="1" si="3"/>
        <v>1.8503353494565276</v>
      </c>
      <c r="N207" s="27">
        <v>188.92599593680674</v>
      </c>
      <c r="O207" s="27">
        <v>16779.7</v>
      </c>
      <c r="P207" s="27">
        <v>1073.48</v>
      </c>
    </row>
    <row r="208" spans="1:16" x14ac:dyDescent="0.45">
      <c r="A208" s="40" t="s">
        <v>394</v>
      </c>
      <c r="B208" s="2">
        <v>42</v>
      </c>
      <c r="C208" s="19">
        <v>42.5</v>
      </c>
      <c r="D208" s="3" t="s">
        <v>460</v>
      </c>
      <c r="E208" s="4" t="s">
        <v>76</v>
      </c>
      <c r="F208" s="22">
        <v>544184</v>
      </c>
      <c r="G208" s="15" t="s">
        <v>13</v>
      </c>
      <c r="H208" s="27">
        <v>22.67</v>
      </c>
      <c r="I208" s="27">
        <v>4.42</v>
      </c>
      <c r="J208" s="27">
        <v>7507</v>
      </c>
      <c r="K208" s="27">
        <v>1119</v>
      </c>
      <c r="L208" s="27">
        <v>303</v>
      </c>
      <c r="M208" s="27">
        <f t="shared" ca="1" si="3"/>
        <v>1.977909208910247</v>
      </c>
      <c r="N208" s="27">
        <v>720.28936833319051</v>
      </c>
      <c r="O208" s="27">
        <v>6140.9</v>
      </c>
      <c r="P208" s="27">
        <v>2659.28</v>
      </c>
    </row>
    <row r="209" spans="1:16" hidden="1" x14ac:dyDescent="0.45">
      <c r="A209" s="40" t="s">
        <v>378</v>
      </c>
      <c r="B209" s="2" t="s">
        <v>385</v>
      </c>
      <c r="C209" s="19">
        <v>43.6</v>
      </c>
      <c r="D209" s="3" t="s">
        <v>460</v>
      </c>
      <c r="E209" s="4" t="s">
        <v>25</v>
      </c>
      <c r="F209" s="22">
        <v>449438</v>
      </c>
      <c r="G209" s="15" t="s">
        <v>29</v>
      </c>
      <c r="H209" s="27">
        <v>24.28</v>
      </c>
      <c r="I209" s="27">
        <v>3.77</v>
      </c>
      <c r="J209" s="27">
        <v>10800</v>
      </c>
      <c r="K209" s="27">
        <v>753</v>
      </c>
      <c r="L209" s="27">
        <v>469</v>
      </c>
      <c r="M209" s="27">
        <f t="shared" ca="1" si="3"/>
        <v>1.8535556096878099</v>
      </c>
      <c r="N209" s="27">
        <v>188.92599593680674</v>
      </c>
      <c r="O209" s="27">
        <v>16779.7</v>
      </c>
      <c r="P209" s="27">
        <v>1073.48</v>
      </c>
    </row>
    <row r="210" spans="1:16" x14ac:dyDescent="0.45">
      <c r="A210" s="40" t="s">
        <v>394</v>
      </c>
      <c r="B210" s="2">
        <v>42</v>
      </c>
      <c r="C210" s="19">
        <v>42.5</v>
      </c>
      <c r="D210" s="3" t="s">
        <v>460</v>
      </c>
      <c r="E210" s="4" t="s">
        <v>76</v>
      </c>
      <c r="F210" s="22">
        <v>543760</v>
      </c>
      <c r="G210" s="15" t="s">
        <v>13</v>
      </c>
      <c r="H210" s="27">
        <v>22.67</v>
      </c>
      <c r="I210" s="27">
        <v>4.42</v>
      </c>
      <c r="J210" s="27">
        <v>7507</v>
      </c>
      <c r="K210" s="27">
        <v>1119</v>
      </c>
      <c r="L210" s="27">
        <v>303</v>
      </c>
      <c r="M210" s="27">
        <f t="shared" ca="1" si="3"/>
        <v>1.9660372118642966</v>
      </c>
      <c r="N210" s="27">
        <v>720.28936833319051</v>
      </c>
      <c r="O210" s="27">
        <v>6140.9</v>
      </c>
      <c r="P210" s="27">
        <v>2659.28</v>
      </c>
    </row>
    <row r="211" spans="1:16" hidden="1" x14ac:dyDescent="0.45">
      <c r="A211" s="40" t="s">
        <v>378</v>
      </c>
      <c r="B211" s="2" t="s">
        <v>385</v>
      </c>
      <c r="C211" s="19">
        <v>43.6</v>
      </c>
      <c r="D211" s="3" t="s">
        <v>460</v>
      </c>
      <c r="E211" s="4" t="s">
        <v>25</v>
      </c>
      <c r="F211" s="22">
        <v>479824</v>
      </c>
      <c r="G211" s="15" t="s">
        <v>30</v>
      </c>
      <c r="H211" s="27">
        <v>24.28</v>
      </c>
      <c r="I211" s="27">
        <v>3.77</v>
      </c>
      <c r="J211" s="27">
        <v>10800</v>
      </c>
      <c r="K211" s="27">
        <v>753</v>
      </c>
      <c r="L211" s="27">
        <v>469</v>
      </c>
      <c r="M211" s="27">
        <f t="shared" ca="1" si="3"/>
        <v>1.9701493513885364</v>
      </c>
      <c r="N211" s="27">
        <v>188.92599593680674</v>
      </c>
      <c r="O211" s="27">
        <v>16779.7</v>
      </c>
      <c r="P211" s="27">
        <v>1073.48</v>
      </c>
    </row>
    <row r="212" spans="1:16" hidden="1" x14ac:dyDescent="0.45">
      <c r="A212" s="40" t="s">
        <v>378</v>
      </c>
      <c r="B212" s="2" t="s">
        <v>385</v>
      </c>
      <c r="C212" s="19">
        <v>43.6</v>
      </c>
      <c r="D212" s="3" t="s">
        <v>460</v>
      </c>
      <c r="E212" s="4" t="s">
        <v>25</v>
      </c>
      <c r="F212" s="22">
        <v>443382</v>
      </c>
      <c r="G212" s="15" t="s">
        <v>30</v>
      </c>
      <c r="H212" s="27">
        <v>24.28</v>
      </c>
      <c r="I212" s="27">
        <v>3.77</v>
      </c>
      <c r="J212" s="27">
        <v>10800</v>
      </c>
      <c r="K212" s="27">
        <v>753</v>
      </c>
      <c r="L212" s="27">
        <v>469</v>
      </c>
      <c r="M212" s="27">
        <f t="shared" ca="1" si="3"/>
        <v>1.9282267563006465</v>
      </c>
      <c r="N212" s="27">
        <v>188.92599593680674</v>
      </c>
      <c r="O212" s="27">
        <v>16779.7</v>
      </c>
      <c r="P212" s="27">
        <v>1073.48</v>
      </c>
    </row>
    <row r="213" spans="1:16" hidden="1" x14ac:dyDescent="0.45">
      <c r="A213" s="40" t="s">
        <v>378</v>
      </c>
      <c r="B213" s="2" t="s">
        <v>385</v>
      </c>
      <c r="C213" s="19">
        <v>43.6</v>
      </c>
      <c r="D213" s="3" t="s">
        <v>460</v>
      </c>
      <c r="E213" s="4" t="s">
        <v>25</v>
      </c>
      <c r="F213" s="22">
        <v>443019</v>
      </c>
      <c r="G213" s="15" t="s">
        <v>30</v>
      </c>
      <c r="H213" s="27">
        <v>24.28</v>
      </c>
      <c r="I213" s="27">
        <v>3.77</v>
      </c>
      <c r="J213" s="27">
        <v>10800</v>
      </c>
      <c r="K213" s="27">
        <v>753</v>
      </c>
      <c r="L213" s="27">
        <v>469</v>
      </c>
      <c r="M213" s="27">
        <f t="shared" ca="1" si="3"/>
        <v>2.0426237740905888</v>
      </c>
      <c r="N213" s="27">
        <v>188.92599593680674</v>
      </c>
      <c r="O213" s="27">
        <v>16779.7</v>
      </c>
      <c r="P213" s="27">
        <v>1073.48</v>
      </c>
    </row>
    <row r="214" spans="1:16" x14ac:dyDescent="0.45">
      <c r="A214" s="40" t="s">
        <v>394</v>
      </c>
      <c r="B214" s="2">
        <v>42</v>
      </c>
      <c r="C214" s="19">
        <v>42.5</v>
      </c>
      <c r="D214" s="3" t="s">
        <v>459</v>
      </c>
      <c r="E214" s="3" t="s">
        <v>483</v>
      </c>
      <c r="F214" s="22">
        <v>545000</v>
      </c>
      <c r="G214" s="15" t="s">
        <v>13</v>
      </c>
      <c r="H214" s="27">
        <v>22.67</v>
      </c>
      <c r="I214" s="27">
        <v>4.42</v>
      </c>
      <c r="J214" s="27">
        <v>7507</v>
      </c>
      <c r="K214" s="27">
        <v>1119</v>
      </c>
      <c r="L214" s="27">
        <v>303</v>
      </c>
      <c r="M214" s="27">
        <f t="shared" ca="1" si="3"/>
        <v>1.9263373039071066</v>
      </c>
      <c r="N214" s="27">
        <v>598.91589999999997</v>
      </c>
      <c r="O214" s="27">
        <v>38979</v>
      </c>
      <c r="P214" s="27">
        <v>20630.52</v>
      </c>
    </row>
    <row r="215" spans="1:16" hidden="1" x14ac:dyDescent="0.45">
      <c r="A215" s="40" t="s">
        <v>378</v>
      </c>
      <c r="B215" s="2" t="s">
        <v>385</v>
      </c>
      <c r="C215" s="19">
        <v>43.6</v>
      </c>
      <c r="D215" s="3" t="s">
        <v>460</v>
      </c>
      <c r="E215" s="4" t="s">
        <v>35</v>
      </c>
      <c r="F215" s="22">
        <v>534050</v>
      </c>
      <c r="G215" s="15" t="s">
        <v>30</v>
      </c>
      <c r="H215" s="27">
        <v>24.28</v>
      </c>
      <c r="I215" s="27">
        <v>3.77</v>
      </c>
      <c r="J215" s="27">
        <v>10800</v>
      </c>
      <c r="K215" s="27">
        <v>753</v>
      </c>
      <c r="L215" s="27">
        <v>469</v>
      </c>
      <c r="M215" s="27">
        <f t="shared" ca="1" si="3"/>
        <v>1.9720533090700558</v>
      </c>
      <c r="N215" s="27">
        <v>1896.7553015181375</v>
      </c>
      <c r="O215" s="27">
        <v>24592.6</v>
      </c>
      <c r="P215" s="27">
        <v>42421.33</v>
      </c>
    </row>
    <row r="216" spans="1:16" hidden="1" x14ac:dyDescent="0.45">
      <c r="A216" s="40" t="s">
        <v>378</v>
      </c>
      <c r="B216" s="2" t="s">
        <v>385</v>
      </c>
      <c r="C216" s="19">
        <v>43.6</v>
      </c>
      <c r="D216" s="3" t="s">
        <v>460</v>
      </c>
      <c r="E216" s="4" t="s">
        <v>35</v>
      </c>
      <c r="F216" s="22">
        <v>510689</v>
      </c>
      <c r="G216" s="15" t="s">
        <v>33</v>
      </c>
      <c r="H216" s="27">
        <v>24.28</v>
      </c>
      <c r="I216" s="27">
        <v>3.77</v>
      </c>
      <c r="J216" s="27">
        <v>10800</v>
      </c>
      <c r="K216" s="27">
        <v>753</v>
      </c>
      <c r="L216" s="27">
        <v>469</v>
      </c>
      <c r="M216" s="27">
        <f t="shared" ca="1" si="3"/>
        <v>1.8565118963139517</v>
      </c>
      <c r="N216" s="27">
        <v>1896.7553015181375</v>
      </c>
      <c r="O216" s="27">
        <v>24592.6</v>
      </c>
      <c r="P216" s="27">
        <v>42421.33</v>
      </c>
    </row>
    <row r="217" spans="1:16" hidden="1" x14ac:dyDescent="0.45">
      <c r="A217" s="40" t="s">
        <v>378</v>
      </c>
      <c r="B217" s="2" t="s">
        <v>385</v>
      </c>
      <c r="C217" s="19">
        <v>43.6</v>
      </c>
      <c r="D217" s="3" t="s">
        <v>460</v>
      </c>
      <c r="E217" s="4" t="s">
        <v>35</v>
      </c>
      <c r="F217" s="22">
        <v>509775</v>
      </c>
      <c r="G217" s="15" t="s">
        <v>33</v>
      </c>
      <c r="H217" s="27">
        <v>24.28</v>
      </c>
      <c r="I217" s="27">
        <v>3.77</v>
      </c>
      <c r="J217" s="27">
        <v>10800</v>
      </c>
      <c r="K217" s="27">
        <v>753</v>
      </c>
      <c r="L217" s="27">
        <v>469</v>
      </c>
      <c r="M217" s="27">
        <f t="shared" ca="1" si="3"/>
        <v>1.9786666800750707</v>
      </c>
      <c r="N217" s="27">
        <v>1896.7553015181375</v>
      </c>
      <c r="O217" s="27">
        <v>24592.6</v>
      </c>
      <c r="P217" s="27">
        <v>42421.33</v>
      </c>
    </row>
    <row r="218" spans="1:16" x14ac:dyDescent="0.45">
      <c r="A218" s="40" t="s">
        <v>407</v>
      </c>
      <c r="B218" s="2">
        <v>42</v>
      </c>
      <c r="C218" s="19">
        <v>42.5</v>
      </c>
      <c r="D218" s="3" t="s">
        <v>459</v>
      </c>
      <c r="E218" s="3" t="s">
        <v>483</v>
      </c>
      <c r="F218" s="22">
        <v>545000</v>
      </c>
      <c r="G218" s="15" t="s">
        <v>13</v>
      </c>
      <c r="H218" s="27">
        <v>22.67</v>
      </c>
      <c r="I218" s="27">
        <v>4.42</v>
      </c>
      <c r="J218" s="27">
        <v>7507</v>
      </c>
      <c r="K218" s="27">
        <v>1119</v>
      </c>
      <c r="L218" s="27">
        <v>303</v>
      </c>
      <c r="M218" s="27">
        <f t="shared" ca="1" si="3"/>
        <v>2.0427984980698608</v>
      </c>
      <c r="N218" s="27">
        <v>598.91589999999997</v>
      </c>
      <c r="O218" s="27">
        <v>38979</v>
      </c>
      <c r="P218" s="27">
        <v>20630.52</v>
      </c>
    </row>
    <row r="219" spans="1:16" x14ac:dyDescent="0.45">
      <c r="A219" s="40" t="s">
        <v>394</v>
      </c>
      <c r="B219" s="2">
        <v>42</v>
      </c>
      <c r="C219" s="19">
        <v>42.5</v>
      </c>
      <c r="D219" s="3" t="s">
        <v>459</v>
      </c>
      <c r="E219" s="3" t="s">
        <v>487</v>
      </c>
      <c r="F219" s="22">
        <v>589000</v>
      </c>
      <c r="G219" s="15" t="s">
        <v>38</v>
      </c>
      <c r="H219" s="27">
        <v>22.67</v>
      </c>
      <c r="I219" s="27">
        <v>4.42</v>
      </c>
      <c r="J219" s="27">
        <v>7507</v>
      </c>
      <c r="K219" s="27">
        <v>1119</v>
      </c>
      <c r="L219" s="27">
        <v>303</v>
      </c>
      <c r="M219" s="27">
        <f t="shared" ca="1" si="3"/>
        <v>1.9718759392632608</v>
      </c>
      <c r="N219" s="27">
        <v>1789.9333999999999</v>
      </c>
      <c r="O219" s="27">
        <v>40003</v>
      </c>
      <c r="P219" s="27">
        <v>60296.14</v>
      </c>
    </row>
    <row r="220" spans="1:16" x14ac:dyDescent="0.45">
      <c r="A220" s="40" t="s">
        <v>394</v>
      </c>
      <c r="B220" s="2">
        <v>42</v>
      </c>
      <c r="C220" s="19">
        <v>42.5</v>
      </c>
      <c r="D220" s="3" t="s">
        <v>459</v>
      </c>
      <c r="E220" s="3" t="s">
        <v>487</v>
      </c>
      <c r="F220" s="22">
        <v>589000</v>
      </c>
      <c r="G220" s="15" t="s">
        <v>38</v>
      </c>
      <c r="H220" s="27">
        <v>22.67</v>
      </c>
      <c r="I220" s="27">
        <v>4.42</v>
      </c>
      <c r="J220" s="27">
        <v>7507</v>
      </c>
      <c r="K220" s="27">
        <v>1119</v>
      </c>
      <c r="L220" s="27">
        <v>303</v>
      </c>
      <c r="M220" s="27">
        <f t="shared" ca="1" si="3"/>
        <v>1.8623653413090842</v>
      </c>
      <c r="N220" s="27">
        <v>1789.9333999999999</v>
      </c>
      <c r="O220" s="27">
        <v>40003</v>
      </c>
      <c r="P220" s="27">
        <v>60296.14</v>
      </c>
    </row>
    <row r="221" spans="1:16" x14ac:dyDescent="0.45">
      <c r="A221" s="40" t="s">
        <v>394</v>
      </c>
      <c r="B221" s="3">
        <v>46</v>
      </c>
      <c r="C221" s="19">
        <v>46</v>
      </c>
      <c r="D221" s="3" t="s">
        <v>461</v>
      </c>
      <c r="E221" s="3" t="s">
        <v>447</v>
      </c>
      <c r="F221" s="22">
        <v>716932</v>
      </c>
      <c r="G221" s="15" t="s">
        <v>38</v>
      </c>
      <c r="H221" s="27">
        <v>26.12</v>
      </c>
      <c r="I221" s="27">
        <v>4.43</v>
      </c>
      <c r="J221" s="27">
        <v>15770</v>
      </c>
      <c r="K221" s="27">
        <v>1323.96</v>
      </c>
      <c r="L221" s="27">
        <v>1040</v>
      </c>
      <c r="M221" s="27">
        <f t="shared" ca="1" si="3"/>
        <v>1.8782490839471266</v>
      </c>
      <c r="N221" s="27">
        <v>96.621481289487278</v>
      </c>
      <c r="O221" s="27">
        <v>16666</v>
      </c>
      <c r="P221" s="27">
        <v>521.5798800343282</v>
      </c>
    </row>
    <row r="222" spans="1:16" x14ac:dyDescent="0.45">
      <c r="A222" s="40" t="s">
        <v>394</v>
      </c>
      <c r="B222" s="2">
        <v>46</v>
      </c>
      <c r="C222" s="19">
        <v>46</v>
      </c>
      <c r="D222" s="3" t="s">
        <v>461</v>
      </c>
      <c r="E222" s="3" t="s">
        <v>447</v>
      </c>
      <c r="F222" s="22">
        <v>715405</v>
      </c>
      <c r="G222" s="15" t="s">
        <v>38</v>
      </c>
      <c r="H222" s="27">
        <v>26.12</v>
      </c>
      <c r="I222" s="27">
        <v>4.43</v>
      </c>
      <c r="J222" s="27">
        <v>15770</v>
      </c>
      <c r="K222" s="27">
        <v>1323.96</v>
      </c>
      <c r="L222" s="27">
        <v>1040</v>
      </c>
      <c r="M222" s="27">
        <f t="shared" ca="1" si="3"/>
        <v>2.0266867667234285</v>
      </c>
      <c r="N222" s="27">
        <v>96.621481289487278</v>
      </c>
      <c r="O222" s="27">
        <v>16666</v>
      </c>
      <c r="P222" s="27">
        <v>521.5798800343282</v>
      </c>
    </row>
    <row r="223" spans="1:16" x14ac:dyDescent="0.45">
      <c r="A223" s="40" t="s">
        <v>394</v>
      </c>
      <c r="B223" s="2">
        <v>50</v>
      </c>
      <c r="C223" s="19">
        <v>48</v>
      </c>
      <c r="D223" s="3" t="s">
        <v>461</v>
      </c>
      <c r="E223" s="3" t="s">
        <v>346</v>
      </c>
      <c r="F223" s="22">
        <v>449000</v>
      </c>
      <c r="G223" s="15" t="s">
        <v>4</v>
      </c>
      <c r="H223" s="27">
        <v>26.57</v>
      </c>
      <c r="I223" s="27">
        <v>4.59</v>
      </c>
      <c r="J223" s="27">
        <v>19956</v>
      </c>
      <c r="K223" s="27">
        <v>1550</v>
      </c>
      <c r="L223" s="27">
        <v>1040</v>
      </c>
      <c r="M223" s="27">
        <f t="shared" ca="1" si="3"/>
        <v>1.9329051812861995</v>
      </c>
      <c r="N223" s="27">
        <v>96.621481289487278</v>
      </c>
      <c r="O223" s="27">
        <v>21310.9</v>
      </c>
      <c r="P223" s="27">
        <v>514.61516577032478</v>
      </c>
    </row>
    <row r="224" spans="1:16" x14ac:dyDescent="0.45">
      <c r="A224" s="40" t="s">
        <v>394</v>
      </c>
      <c r="B224" s="2">
        <v>50</v>
      </c>
      <c r="C224" s="19">
        <v>48</v>
      </c>
      <c r="D224" s="3" t="s">
        <v>460</v>
      </c>
      <c r="E224" s="4" t="s">
        <v>25</v>
      </c>
      <c r="F224" s="22">
        <v>788937</v>
      </c>
      <c r="G224" s="15" t="s">
        <v>37</v>
      </c>
      <c r="H224" s="27">
        <v>26.57</v>
      </c>
      <c r="I224" s="27">
        <v>4.59</v>
      </c>
      <c r="J224" s="27">
        <v>19956</v>
      </c>
      <c r="K224" s="27">
        <v>1550</v>
      </c>
      <c r="L224" s="27">
        <v>1040</v>
      </c>
      <c r="M224" s="27">
        <f t="shared" ca="1" si="3"/>
        <v>1.8745904289050825</v>
      </c>
      <c r="N224" s="27">
        <v>188.92599593680674</v>
      </c>
      <c r="O224" s="27">
        <v>16779.7</v>
      </c>
      <c r="P224" s="27">
        <v>1073.48</v>
      </c>
    </row>
    <row r="225" spans="1:16" x14ac:dyDescent="0.45">
      <c r="A225" s="40" t="s">
        <v>394</v>
      </c>
      <c r="B225" s="2">
        <v>50</v>
      </c>
      <c r="C225" s="19">
        <v>48</v>
      </c>
      <c r="D225" s="3" t="s">
        <v>460</v>
      </c>
      <c r="E225" s="4" t="s">
        <v>25</v>
      </c>
      <c r="F225" s="22">
        <v>849625</v>
      </c>
      <c r="G225" s="15" t="s">
        <v>38</v>
      </c>
      <c r="H225" s="27">
        <v>26.57</v>
      </c>
      <c r="I225" s="27">
        <v>4.59</v>
      </c>
      <c r="J225" s="27">
        <v>19956</v>
      </c>
      <c r="K225" s="27">
        <v>1550</v>
      </c>
      <c r="L225" s="27">
        <v>1040</v>
      </c>
      <c r="M225" s="27">
        <f t="shared" ca="1" si="3"/>
        <v>2.0076202061800426</v>
      </c>
      <c r="N225" s="27">
        <v>188.92599593680674</v>
      </c>
      <c r="O225" s="27">
        <v>16779.7</v>
      </c>
      <c r="P225" s="27">
        <v>1073.48</v>
      </c>
    </row>
    <row r="226" spans="1:16" x14ac:dyDescent="0.45">
      <c r="A226" s="40" t="s">
        <v>394</v>
      </c>
      <c r="B226" s="2">
        <v>50</v>
      </c>
      <c r="C226" s="19">
        <v>48</v>
      </c>
      <c r="D226" s="3" t="s">
        <v>460</v>
      </c>
      <c r="E226" s="4" t="s">
        <v>25</v>
      </c>
      <c r="F226" s="22">
        <v>789584</v>
      </c>
      <c r="G226" s="15" t="s">
        <v>38</v>
      </c>
      <c r="H226" s="27">
        <v>26.57</v>
      </c>
      <c r="I226" s="27">
        <v>4.59</v>
      </c>
      <c r="J226" s="27">
        <v>19956</v>
      </c>
      <c r="K226" s="27">
        <v>1550</v>
      </c>
      <c r="L226" s="27">
        <v>1040</v>
      </c>
      <c r="M226" s="27">
        <f t="shared" ca="1" si="3"/>
        <v>1.909468633517418</v>
      </c>
      <c r="N226" s="27">
        <v>188.92599593680674</v>
      </c>
      <c r="O226" s="27">
        <v>16779.7</v>
      </c>
      <c r="P226" s="27">
        <v>1073.48</v>
      </c>
    </row>
    <row r="227" spans="1:16" x14ac:dyDescent="0.45">
      <c r="A227" s="40" t="s">
        <v>394</v>
      </c>
      <c r="B227" s="2">
        <v>50</v>
      </c>
      <c r="C227" s="19">
        <v>48</v>
      </c>
      <c r="D227" s="3" t="s">
        <v>460</v>
      </c>
      <c r="E227" s="4" t="s">
        <v>25</v>
      </c>
      <c r="F227" s="22">
        <v>788937</v>
      </c>
      <c r="G227" s="15" t="s">
        <v>38</v>
      </c>
      <c r="H227" s="27">
        <v>26.57</v>
      </c>
      <c r="I227" s="27">
        <v>4.59</v>
      </c>
      <c r="J227" s="27">
        <v>19956</v>
      </c>
      <c r="K227" s="27">
        <v>1550</v>
      </c>
      <c r="L227" s="27">
        <v>1040</v>
      </c>
      <c r="M227" s="27">
        <f t="shared" ca="1" si="3"/>
        <v>1.868047884811469</v>
      </c>
      <c r="N227" s="27">
        <v>188.92599593680674</v>
      </c>
      <c r="O227" s="27">
        <v>16779.7</v>
      </c>
      <c r="P227" s="27">
        <v>1073.48</v>
      </c>
    </row>
    <row r="228" spans="1:16" hidden="1" x14ac:dyDescent="0.45">
      <c r="A228" s="40" t="s">
        <v>378</v>
      </c>
      <c r="B228" s="2" t="s">
        <v>385</v>
      </c>
      <c r="C228" s="19">
        <v>43.6</v>
      </c>
      <c r="D228" s="3" t="s">
        <v>460</v>
      </c>
      <c r="E228" s="4" t="s">
        <v>15</v>
      </c>
      <c r="F228" s="22">
        <v>480291</v>
      </c>
      <c r="G228" s="15" t="s">
        <v>33</v>
      </c>
      <c r="H228" s="27">
        <v>24.28</v>
      </c>
      <c r="I228" s="27">
        <v>3.77</v>
      </c>
      <c r="J228" s="27">
        <v>10800</v>
      </c>
      <c r="K228" s="27">
        <v>753</v>
      </c>
      <c r="L228" s="27">
        <v>469</v>
      </c>
      <c r="M228" s="27">
        <f t="shared" ca="1" si="3"/>
        <v>2.0082887247018206</v>
      </c>
      <c r="N228" s="27">
        <v>1276.96268564825</v>
      </c>
      <c r="O228" s="27">
        <v>21333.9</v>
      </c>
      <c r="P228" s="27">
        <v>4753.54</v>
      </c>
    </row>
    <row r="229" spans="1:16" hidden="1" x14ac:dyDescent="0.45">
      <c r="A229" s="40" t="s">
        <v>378</v>
      </c>
      <c r="B229" s="2" t="s">
        <v>385</v>
      </c>
      <c r="C229" s="19">
        <v>43.6</v>
      </c>
      <c r="D229" s="3" t="s">
        <v>460</v>
      </c>
      <c r="E229" s="4" t="s">
        <v>15</v>
      </c>
      <c r="F229" s="22">
        <v>479310</v>
      </c>
      <c r="G229" s="15" t="s">
        <v>33</v>
      </c>
      <c r="H229" s="27">
        <v>24.28</v>
      </c>
      <c r="I229" s="27">
        <v>3.77</v>
      </c>
      <c r="J229" s="27">
        <v>10800</v>
      </c>
      <c r="K229" s="27">
        <v>753</v>
      </c>
      <c r="L229" s="27">
        <v>469</v>
      </c>
      <c r="M229" s="27">
        <f t="shared" ca="1" si="3"/>
        <v>1.8993160482621869</v>
      </c>
      <c r="N229" s="27">
        <v>1276.96268564825</v>
      </c>
      <c r="O229" s="27">
        <v>21333.9</v>
      </c>
      <c r="P229" s="27">
        <v>4753.54</v>
      </c>
    </row>
    <row r="230" spans="1:16" x14ac:dyDescent="0.45">
      <c r="A230" s="40" t="s">
        <v>394</v>
      </c>
      <c r="B230" s="2">
        <v>50</v>
      </c>
      <c r="C230" s="19">
        <v>48</v>
      </c>
      <c r="D230" s="3" t="s">
        <v>460</v>
      </c>
      <c r="E230" s="4" t="s">
        <v>25</v>
      </c>
      <c r="F230" s="22">
        <v>788937</v>
      </c>
      <c r="G230" s="15" t="s">
        <v>38</v>
      </c>
      <c r="H230" s="27">
        <v>26.57</v>
      </c>
      <c r="I230" s="27">
        <v>4.59</v>
      </c>
      <c r="J230" s="27">
        <v>19956</v>
      </c>
      <c r="K230" s="27">
        <v>1550</v>
      </c>
      <c r="L230" s="27">
        <v>1040</v>
      </c>
      <c r="M230" s="27">
        <f t="shared" ca="1" si="3"/>
        <v>1.8873544602206702</v>
      </c>
      <c r="N230" s="27">
        <v>188.92599593680674</v>
      </c>
      <c r="O230" s="27">
        <v>16779.7</v>
      </c>
      <c r="P230" s="27">
        <v>1073.48</v>
      </c>
    </row>
    <row r="231" spans="1:16" x14ac:dyDescent="0.45">
      <c r="A231" s="40" t="s">
        <v>394</v>
      </c>
      <c r="B231" s="2">
        <v>50</v>
      </c>
      <c r="C231" s="19">
        <v>48</v>
      </c>
      <c r="D231" s="3" t="s">
        <v>460</v>
      </c>
      <c r="E231" s="4" t="s">
        <v>35</v>
      </c>
      <c r="F231" s="22">
        <v>874616</v>
      </c>
      <c r="G231" s="15" t="s">
        <v>37</v>
      </c>
      <c r="H231" s="27">
        <v>26.57</v>
      </c>
      <c r="I231" s="27">
        <v>4.59</v>
      </c>
      <c r="J231" s="27">
        <v>19956</v>
      </c>
      <c r="K231" s="27">
        <v>1550</v>
      </c>
      <c r="L231" s="27">
        <v>1040</v>
      </c>
      <c r="M231" s="27">
        <f t="shared" ca="1" si="3"/>
        <v>1.938259356230021</v>
      </c>
      <c r="N231" s="27">
        <v>1896.7553015181375</v>
      </c>
      <c r="O231" s="27">
        <v>24592.6</v>
      </c>
      <c r="P231" s="27">
        <v>42421.33</v>
      </c>
    </row>
    <row r="232" spans="1:16" x14ac:dyDescent="0.45">
      <c r="A232" s="40" t="s">
        <v>394</v>
      </c>
      <c r="B232" s="2">
        <v>50</v>
      </c>
      <c r="C232" s="19">
        <v>48</v>
      </c>
      <c r="D232" s="3" t="s">
        <v>460</v>
      </c>
      <c r="E232" s="4" t="s">
        <v>35</v>
      </c>
      <c r="F232" s="22">
        <v>873900</v>
      </c>
      <c r="G232" s="15" t="s">
        <v>37</v>
      </c>
      <c r="H232" s="27">
        <v>26.57</v>
      </c>
      <c r="I232" s="27">
        <v>4.59</v>
      </c>
      <c r="J232" s="27">
        <v>19956</v>
      </c>
      <c r="K232" s="27">
        <v>1550</v>
      </c>
      <c r="L232" s="27">
        <v>1040</v>
      </c>
      <c r="M232" s="27">
        <f t="shared" ca="1" si="3"/>
        <v>1.9649373319089214</v>
      </c>
      <c r="N232" s="27">
        <v>1896.7553015181375</v>
      </c>
      <c r="O232" s="27">
        <v>24592.6</v>
      </c>
      <c r="P232" s="27">
        <v>42421.33</v>
      </c>
    </row>
    <row r="233" spans="1:16" x14ac:dyDescent="0.45">
      <c r="A233" s="40" t="s">
        <v>394</v>
      </c>
      <c r="B233" s="2">
        <v>52</v>
      </c>
      <c r="C233" s="19">
        <v>52</v>
      </c>
      <c r="D233" s="3" t="s">
        <v>461</v>
      </c>
      <c r="E233" s="3" t="s">
        <v>364</v>
      </c>
      <c r="F233" s="22">
        <v>627812</v>
      </c>
      <c r="G233" s="15" t="s">
        <v>36</v>
      </c>
      <c r="H233" s="27">
        <v>28.67</v>
      </c>
      <c r="I233" s="27">
        <v>5.08</v>
      </c>
      <c r="J233" s="27">
        <v>26038</v>
      </c>
      <c r="K233" s="27">
        <v>1679</v>
      </c>
      <c r="L233" s="27">
        <v>992</v>
      </c>
      <c r="M233" s="27">
        <f t="shared" ca="1" si="3"/>
        <v>1.8943472995766166</v>
      </c>
      <c r="N233" s="27">
        <v>1.0434148148148099</v>
      </c>
      <c r="O233" s="27">
        <v>8551.2000000000007</v>
      </c>
      <c r="P233" s="27">
        <v>2109.5004966750644</v>
      </c>
    </row>
    <row r="234" spans="1:16" hidden="1" x14ac:dyDescent="0.45">
      <c r="A234" s="40" t="s">
        <v>410</v>
      </c>
      <c r="B234" s="3">
        <v>441</v>
      </c>
      <c r="C234" s="19">
        <v>44</v>
      </c>
      <c r="D234" s="3" t="s">
        <v>461</v>
      </c>
      <c r="E234" s="3" t="s">
        <v>447</v>
      </c>
      <c r="F234" s="22">
        <v>282000</v>
      </c>
      <c r="G234" s="15" t="s">
        <v>45</v>
      </c>
      <c r="H234" s="27">
        <v>21.25</v>
      </c>
      <c r="I234" s="27">
        <v>3.92</v>
      </c>
      <c r="J234" s="27">
        <v>7400</v>
      </c>
      <c r="K234" s="27">
        <v>1102</v>
      </c>
      <c r="L234" s="27">
        <v>300</v>
      </c>
      <c r="M234" s="27">
        <f t="shared" ca="1" si="3"/>
        <v>1.9188398820345722</v>
      </c>
      <c r="N234" s="27">
        <v>96.621481289487278</v>
      </c>
      <c r="O234" s="27">
        <v>16666</v>
      </c>
      <c r="P234" s="27">
        <v>521.5798800343282</v>
      </c>
    </row>
    <row r="235" spans="1:16" hidden="1" x14ac:dyDescent="0.45">
      <c r="A235" s="40" t="s">
        <v>410</v>
      </c>
      <c r="B235" s="2">
        <v>441</v>
      </c>
      <c r="C235" s="19">
        <v>44</v>
      </c>
      <c r="D235" s="3" t="s">
        <v>461</v>
      </c>
      <c r="E235" s="3" t="s">
        <v>447</v>
      </c>
      <c r="F235" s="22">
        <v>279162</v>
      </c>
      <c r="G235" s="15" t="s">
        <v>20</v>
      </c>
      <c r="H235" s="27">
        <v>21.25</v>
      </c>
      <c r="I235" s="27">
        <v>3.92</v>
      </c>
      <c r="J235" s="27">
        <v>7400</v>
      </c>
      <c r="K235" s="27">
        <v>1102</v>
      </c>
      <c r="L235" s="27">
        <v>300</v>
      </c>
      <c r="M235" s="27">
        <f t="shared" ca="1" si="3"/>
        <v>1.9731807754867723</v>
      </c>
      <c r="N235" s="27">
        <v>96.621481289487278</v>
      </c>
      <c r="O235" s="27">
        <v>16666</v>
      </c>
      <c r="P235" s="27">
        <v>521.5798800343282</v>
      </c>
    </row>
    <row r="236" spans="1:16" x14ac:dyDescent="0.45">
      <c r="A236" s="40" t="s">
        <v>394</v>
      </c>
      <c r="B236" s="3">
        <v>52</v>
      </c>
      <c r="C236" s="19">
        <v>52</v>
      </c>
      <c r="D236" s="3" t="s">
        <v>461</v>
      </c>
      <c r="E236" s="3" t="s">
        <v>447</v>
      </c>
      <c r="F236" s="22">
        <v>838446</v>
      </c>
      <c r="G236" s="15" t="s">
        <v>30</v>
      </c>
      <c r="H236" s="27">
        <v>28.67</v>
      </c>
      <c r="I236" s="27">
        <v>5.08</v>
      </c>
      <c r="J236" s="27">
        <v>26038</v>
      </c>
      <c r="K236" s="27">
        <v>1679</v>
      </c>
      <c r="L236" s="27">
        <v>992</v>
      </c>
      <c r="M236" s="27">
        <f t="shared" ca="1" si="3"/>
        <v>1.9901897816440757</v>
      </c>
      <c r="N236" s="27">
        <v>96.621481289487278</v>
      </c>
      <c r="O236" s="27">
        <v>16666</v>
      </c>
      <c r="P236" s="27">
        <v>521.5798800343282</v>
      </c>
    </row>
    <row r="237" spans="1:16" x14ac:dyDescent="0.45">
      <c r="A237" s="40" t="s">
        <v>394</v>
      </c>
      <c r="B237" s="2">
        <v>52</v>
      </c>
      <c r="C237" s="19">
        <v>52</v>
      </c>
      <c r="D237" s="3" t="s">
        <v>461</v>
      </c>
      <c r="E237" s="3" t="s">
        <v>447</v>
      </c>
      <c r="F237" s="22">
        <v>836660</v>
      </c>
      <c r="G237" s="15" t="s">
        <v>30</v>
      </c>
      <c r="H237" s="27">
        <v>28.67</v>
      </c>
      <c r="I237" s="27">
        <v>5.08</v>
      </c>
      <c r="J237" s="27">
        <v>26038</v>
      </c>
      <c r="K237" s="27">
        <v>1679</v>
      </c>
      <c r="L237" s="27">
        <v>992</v>
      </c>
      <c r="M237" s="27">
        <f t="shared" ca="1" si="3"/>
        <v>1.9720559895617176</v>
      </c>
      <c r="N237" s="27">
        <v>96.621481289487278</v>
      </c>
      <c r="O237" s="27">
        <v>16666</v>
      </c>
      <c r="P237" s="27">
        <v>521.5798800343282</v>
      </c>
    </row>
    <row r="238" spans="1:16" x14ac:dyDescent="0.45">
      <c r="A238" s="40" t="s">
        <v>394</v>
      </c>
      <c r="B238" s="2">
        <v>52</v>
      </c>
      <c r="C238" s="19">
        <v>52</v>
      </c>
      <c r="D238" s="3" t="s">
        <v>461</v>
      </c>
      <c r="E238" s="3" t="s">
        <v>447</v>
      </c>
      <c r="F238" s="22">
        <v>836660</v>
      </c>
      <c r="G238" s="15" t="s">
        <v>36</v>
      </c>
      <c r="H238" s="27">
        <v>28.67</v>
      </c>
      <c r="I238" s="27">
        <v>5.08</v>
      </c>
      <c r="J238" s="27">
        <v>26038</v>
      </c>
      <c r="K238" s="27">
        <v>1679</v>
      </c>
      <c r="L238" s="27">
        <v>992</v>
      </c>
      <c r="M238" s="27">
        <f t="shared" ca="1" si="3"/>
        <v>1.8506985795126456</v>
      </c>
      <c r="N238" s="27">
        <v>96.621481289487278</v>
      </c>
      <c r="O238" s="27">
        <v>16666</v>
      </c>
      <c r="P238" s="27">
        <v>521.5798800343282</v>
      </c>
    </row>
    <row r="239" spans="1:16" x14ac:dyDescent="0.45">
      <c r="A239" s="40" t="s">
        <v>394</v>
      </c>
      <c r="B239" s="2">
        <v>52</v>
      </c>
      <c r="C239" s="19">
        <v>52</v>
      </c>
      <c r="D239" s="3" t="s">
        <v>461</v>
      </c>
      <c r="E239" s="3" t="s">
        <v>489</v>
      </c>
      <c r="F239" s="22">
        <v>995000</v>
      </c>
      <c r="G239" s="15" t="s">
        <v>13</v>
      </c>
      <c r="H239" s="27">
        <v>28.67</v>
      </c>
      <c r="I239" s="27">
        <v>5.08</v>
      </c>
      <c r="J239" s="27">
        <v>26038</v>
      </c>
      <c r="K239" s="27">
        <v>1679</v>
      </c>
      <c r="L239" s="27">
        <v>992</v>
      </c>
      <c r="M239" s="27">
        <f t="shared" ca="1" si="3"/>
        <v>2.0490784162852775</v>
      </c>
      <c r="N239" s="27">
        <v>4.2039999999999997</v>
      </c>
      <c r="O239" s="27">
        <v>16666</v>
      </c>
      <c r="P239" s="27">
        <v>648.10692510432523</v>
      </c>
    </row>
    <row r="240" spans="1:16" x14ac:dyDescent="0.45">
      <c r="A240" s="40" t="s">
        <v>407</v>
      </c>
      <c r="B240" s="2">
        <v>52</v>
      </c>
      <c r="C240" s="19">
        <v>52</v>
      </c>
      <c r="D240" s="3" t="s">
        <v>460</v>
      </c>
      <c r="E240" s="4" t="s">
        <v>46</v>
      </c>
      <c r="F240" s="22">
        <v>802512</v>
      </c>
      <c r="G240" s="15" t="s">
        <v>30</v>
      </c>
      <c r="H240" s="27">
        <v>28.67</v>
      </c>
      <c r="I240" s="27">
        <v>5.08</v>
      </c>
      <c r="J240" s="27">
        <v>26038</v>
      </c>
      <c r="K240" s="27">
        <v>1679</v>
      </c>
      <c r="L240" s="27">
        <v>992</v>
      </c>
      <c r="M240" s="27">
        <f t="shared" ca="1" si="3"/>
        <v>1.9926936054240845</v>
      </c>
      <c r="N240" s="27">
        <v>57.472012426685268</v>
      </c>
      <c r="O240" s="27">
        <v>11544.2</v>
      </c>
      <c r="P240" s="27">
        <v>7827.84</v>
      </c>
    </row>
    <row r="241" spans="1:16" x14ac:dyDescent="0.45">
      <c r="A241" s="40" t="s">
        <v>407</v>
      </c>
      <c r="B241" s="2">
        <v>52</v>
      </c>
      <c r="C241" s="19">
        <v>52</v>
      </c>
      <c r="D241" s="3" t="s">
        <v>460</v>
      </c>
      <c r="E241" s="4" t="s">
        <v>46</v>
      </c>
      <c r="F241" s="22">
        <v>802512</v>
      </c>
      <c r="G241" s="15" t="s">
        <v>30</v>
      </c>
      <c r="H241" s="27">
        <v>28.67</v>
      </c>
      <c r="I241" s="27">
        <v>5.08</v>
      </c>
      <c r="J241" s="27">
        <v>26038</v>
      </c>
      <c r="K241" s="27">
        <v>1679</v>
      </c>
      <c r="L241" s="27">
        <v>992</v>
      </c>
      <c r="M241" s="27">
        <f t="shared" ca="1" si="3"/>
        <v>1.9481393055845579</v>
      </c>
      <c r="N241" s="27">
        <v>57.472012426685268</v>
      </c>
      <c r="O241" s="27">
        <v>11544.2</v>
      </c>
      <c r="P241" s="27">
        <v>7827.84</v>
      </c>
    </row>
    <row r="242" spans="1:16" x14ac:dyDescent="0.45">
      <c r="A242" s="40" t="s">
        <v>394</v>
      </c>
      <c r="B242" s="2">
        <v>52</v>
      </c>
      <c r="C242" s="19">
        <v>52</v>
      </c>
      <c r="D242" s="3" t="s">
        <v>460</v>
      </c>
      <c r="E242" s="4" t="s">
        <v>46</v>
      </c>
      <c r="F242" s="22">
        <v>1003140</v>
      </c>
      <c r="G242" s="15" t="s">
        <v>34</v>
      </c>
      <c r="H242" s="27">
        <v>28.67</v>
      </c>
      <c r="I242" s="27">
        <v>5.08</v>
      </c>
      <c r="J242" s="27">
        <v>26038</v>
      </c>
      <c r="K242" s="27">
        <v>1679</v>
      </c>
      <c r="L242" s="27">
        <v>992</v>
      </c>
      <c r="M242" s="27">
        <f t="shared" ca="1" si="3"/>
        <v>1.9735034447443156</v>
      </c>
      <c r="N242" s="27">
        <v>57.472012426685268</v>
      </c>
      <c r="O242" s="27">
        <v>11544.2</v>
      </c>
      <c r="P242" s="27">
        <v>7827.84</v>
      </c>
    </row>
    <row r="243" spans="1:16" x14ac:dyDescent="0.45">
      <c r="A243" s="40" t="s">
        <v>407</v>
      </c>
      <c r="B243" s="2">
        <v>52</v>
      </c>
      <c r="C243" s="19">
        <v>52</v>
      </c>
      <c r="D243" s="3" t="s">
        <v>460</v>
      </c>
      <c r="E243" s="4" t="s">
        <v>46</v>
      </c>
      <c r="F243" s="22">
        <v>1003140</v>
      </c>
      <c r="G243" s="15" t="s">
        <v>34</v>
      </c>
      <c r="H243" s="27">
        <v>28.67</v>
      </c>
      <c r="I243" s="27">
        <v>5.08</v>
      </c>
      <c r="J243" s="27">
        <v>26038</v>
      </c>
      <c r="K243" s="27">
        <v>1679</v>
      </c>
      <c r="L243" s="27">
        <v>992</v>
      </c>
      <c r="M243" s="27">
        <f t="shared" ca="1" si="3"/>
        <v>1.9399422878941279</v>
      </c>
      <c r="N243" s="27">
        <v>57.472012426685268</v>
      </c>
      <c r="O243" s="27">
        <v>11544.2</v>
      </c>
      <c r="P243" s="27">
        <v>7827.84</v>
      </c>
    </row>
    <row r="244" spans="1:16" x14ac:dyDescent="0.45">
      <c r="A244" s="40" t="s">
        <v>407</v>
      </c>
      <c r="B244" s="2">
        <v>52</v>
      </c>
      <c r="C244" s="19">
        <v>52</v>
      </c>
      <c r="D244" s="3" t="s">
        <v>460</v>
      </c>
      <c r="E244" s="4" t="s">
        <v>46</v>
      </c>
      <c r="F244" s="22">
        <v>753875</v>
      </c>
      <c r="G244" s="15" t="s">
        <v>34</v>
      </c>
      <c r="H244" s="27">
        <v>28.67</v>
      </c>
      <c r="I244" s="27">
        <v>5.08</v>
      </c>
      <c r="J244" s="27">
        <v>26038</v>
      </c>
      <c r="K244" s="27">
        <v>1679</v>
      </c>
      <c r="L244" s="27">
        <v>992</v>
      </c>
      <c r="M244" s="27">
        <f t="shared" ca="1" si="3"/>
        <v>1.8833428799690155</v>
      </c>
      <c r="N244" s="27">
        <v>57.472012426685268</v>
      </c>
      <c r="O244" s="27">
        <v>11544.2</v>
      </c>
      <c r="P244" s="27">
        <v>7827.84</v>
      </c>
    </row>
    <row r="245" spans="1:16" hidden="1" x14ac:dyDescent="0.45">
      <c r="A245" s="40" t="s">
        <v>378</v>
      </c>
      <c r="B245" s="2" t="s">
        <v>385</v>
      </c>
      <c r="C245" s="19">
        <v>43.6</v>
      </c>
      <c r="D245" s="3" t="s">
        <v>459</v>
      </c>
      <c r="E245" s="3" t="s">
        <v>319</v>
      </c>
      <c r="F245" s="22">
        <v>535000</v>
      </c>
      <c r="G245" s="15" t="s">
        <v>34</v>
      </c>
      <c r="H245" s="27">
        <v>24.28</v>
      </c>
      <c r="I245" s="27">
        <v>3.77</v>
      </c>
      <c r="J245" s="27">
        <v>10800</v>
      </c>
      <c r="K245" s="27">
        <v>753</v>
      </c>
      <c r="L245" s="27">
        <v>469</v>
      </c>
      <c r="M245" s="27">
        <f t="shared" ca="1" si="3"/>
        <v>1.8667944520429525</v>
      </c>
      <c r="N245" s="27">
        <v>1116.7267999999999</v>
      </c>
      <c r="O245" s="27">
        <v>44269</v>
      </c>
      <c r="P245" s="27">
        <v>61343.7</v>
      </c>
    </row>
    <row r="246" spans="1:16" hidden="1" x14ac:dyDescent="0.45">
      <c r="A246" s="40" t="s">
        <v>431</v>
      </c>
      <c r="B246" s="2">
        <v>495</v>
      </c>
      <c r="C246" s="19">
        <v>47</v>
      </c>
      <c r="D246" s="3" t="s">
        <v>459</v>
      </c>
      <c r="E246" s="3" t="s">
        <v>491</v>
      </c>
      <c r="F246" s="22">
        <v>429900</v>
      </c>
      <c r="G246" s="15" t="s">
        <v>9</v>
      </c>
      <c r="H246" s="27">
        <v>24.02</v>
      </c>
      <c r="I246" s="27">
        <v>4.42</v>
      </c>
      <c r="J246" s="27">
        <v>10400</v>
      </c>
      <c r="K246" s="27">
        <v>1399</v>
      </c>
      <c r="L246" s="27">
        <v>602</v>
      </c>
      <c r="M246" s="27">
        <f t="shared" ca="1" si="3"/>
        <v>1.9033217944422509</v>
      </c>
      <c r="N246" s="27">
        <v>585.15030000000002</v>
      </c>
      <c r="O246" s="27">
        <v>51342</v>
      </c>
      <c r="P246" s="27">
        <v>21968.32</v>
      </c>
    </row>
    <row r="247" spans="1:16" hidden="1" x14ac:dyDescent="0.45">
      <c r="A247" s="40" t="s">
        <v>431</v>
      </c>
      <c r="B247" s="2" t="s">
        <v>432</v>
      </c>
      <c r="C247" s="19">
        <v>56</v>
      </c>
      <c r="D247" s="3" t="s">
        <v>461</v>
      </c>
      <c r="E247" s="3" t="s">
        <v>364</v>
      </c>
      <c r="F247" s="22">
        <v>899000</v>
      </c>
      <c r="G247" s="15" t="s">
        <v>34</v>
      </c>
      <c r="H247" s="27">
        <v>26.3</v>
      </c>
      <c r="I247" s="27">
        <v>5.2</v>
      </c>
      <c r="J247" s="27">
        <v>16800</v>
      </c>
      <c r="K247" s="27">
        <v>1426.2</v>
      </c>
      <c r="L247" s="27">
        <v>800</v>
      </c>
      <c r="M247" s="27">
        <f t="shared" ca="1" si="3"/>
        <v>1.8991712556417932</v>
      </c>
      <c r="N247" s="27">
        <v>1.0434148148148099</v>
      </c>
      <c r="O247" s="27">
        <v>8551.2000000000007</v>
      </c>
      <c r="P247" s="27">
        <v>2109.5004966750644</v>
      </c>
    </row>
    <row r="248" spans="1:16" hidden="1" x14ac:dyDescent="0.45">
      <c r="A248" s="40" t="s">
        <v>433</v>
      </c>
      <c r="B248" s="2" t="s">
        <v>456</v>
      </c>
      <c r="C248" s="19">
        <v>38</v>
      </c>
      <c r="D248" s="3" t="s">
        <v>461</v>
      </c>
      <c r="E248" s="3" t="s">
        <v>462</v>
      </c>
      <c r="F248" s="22">
        <v>350000</v>
      </c>
      <c r="G248" s="15" t="s">
        <v>8</v>
      </c>
      <c r="H248" s="27">
        <v>21.5</v>
      </c>
      <c r="I248" s="27">
        <v>3.8</v>
      </c>
      <c r="J248" s="27">
        <v>6500</v>
      </c>
      <c r="K248" s="27">
        <v>861</v>
      </c>
      <c r="L248" s="27">
        <v>269</v>
      </c>
      <c r="M248" s="27">
        <f t="shared" ca="1" si="3"/>
        <v>1.992676976508458</v>
      </c>
      <c r="N248" s="27">
        <v>1090.5153897494101</v>
      </c>
      <c r="O248" s="27">
        <v>6371.4</v>
      </c>
      <c r="P248" s="27">
        <v>1782.16</v>
      </c>
    </row>
    <row r="249" spans="1:16" x14ac:dyDescent="0.45">
      <c r="A249" s="40" t="s">
        <v>407</v>
      </c>
      <c r="B249" s="2">
        <v>52</v>
      </c>
      <c r="C249" s="19">
        <v>52</v>
      </c>
      <c r="D249" s="3" t="s">
        <v>460</v>
      </c>
      <c r="E249" s="4" t="s">
        <v>3</v>
      </c>
      <c r="F249" s="22">
        <v>972741</v>
      </c>
      <c r="G249" s="15" t="s">
        <v>34</v>
      </c>
      <c r="H249" s="27">
        <v>28.67</v>
      </c>
      <c r="I249" s="27">
        <v>5.08</v>
      </c>
      <c r="J249" s="27">
        <v>26038</v>
      </c>
      <c r="K249" s="27">
        <v>1679</v>
      </c>
      <c r="L249" s="27">
        <v>992</v>
      </c>
      <c r="M249" s="27">
        <f t="shared" ca="1" si="3"/>
        <v>1.8649418410796894</v>
      </c>
      <c r="N249" s="27">
        <v>2639.0087016482562</v>
      </c>
      <c r="O249" s="27">
        <v>30468.7</v>
      </c>
      <c r="P249" s="27">
        <v>62827.83</v>
      </c>
    </row>
    <row r="250" spans="1:16" x14ac:dyDescent="0.45">
      <c r="A250" s="40" t="s">
        <v>407</v>
      </c>
      <c r="B250" s="2">
        <v>52</v>
      </c>
      <c r="C250" s="19">
        <v>52</v>
      </c>
      <c r="D250" s="3" t="s">
        <v>460</v>
      </c>
      <c r="E250" s="4" t="s">
        <v>3</v>
      </c>
      <c r="F250" s="22">
        <v>838989</v>
      </c>
      <c r="G250" s="15" t="s">
        <v>33</v>
      </c>
      <c r="H250" s="27">
        <v>28.67</v>
      </c>
      <c r="I250" s="27">
        <v>5.08</v>
      </c>
      <c r="J250" s="27">
        <v>26038</v>
      </c>
      <c r="K250" s="27">
        <v>1679</v>
      </c>
      <c r="L250" s="27">
        <v>992</v>
      </c>
      <c r="M250" s="27">
        <f t="shared" ca="1" si="3"/>
        <v>1.8995882619846789</v>
      </c>
      <c r="N250" s="27">
        <v>2639.0087016482562</v>
      </c>
      <c r="O250" s="27">
        <v>30468.7</v>
      </c>
      <c r="P250" s="27">
        <v>62827.83</v>
      </c>
    </row>
    <row r="251" spans="1:16" x14ac:dyDescent="0.45">
      <c r="A251" s="40" t="s">
        <v>394</v>
      </c>
      <c r="B251" s="2">
        <v>52</v>
      </c>
      <c r="C251" s="19">
        <v>52</v>
      </c>
      <c r="D251" s="3" t="s">
        <v>460</v>
      </c>
      <c r="E251" s="3" t="s">
        <v>3</v>
      </c>
      <c r="F251" s="22">
        <v>838140</v>
      </c>
      <c r="G251" s="15" t="s">
        <v>33</v>
      </c>
      <c r="H251" s="27">
        <v>28.67</v>
      </c>
      <c r="I251" s="27">
        <v>5.08</v>
      </c>
      <c r="J251" s="27">
        <v>26038</v>
      </c>
      <c r="K251" s="27">
        <v>1679</v>
      </c>
      <c r="L251" s="27">
        <v>992</v>
      </c>
      <c r="M251" s="27">
        <f t="shared" ca="1" si="3"/>
        <v>2.0404740135528967</v>
      </c>
      <c r="N251" s="27">
        <v>2639.0087016482562</v>
      </c>
      <c r="O251" s="27">
        <v>30468.7</v>
      </c>
      <c r="P251" s="27">
        <v>62827.83</v>
      </c>
    </row>
    <row r="252" spans="1:16" hidden="1" x14ac:dyDescent="0.45">
      <c r="A252" s="40" t="s">
        <v>433</v>
      </c>
      <c r="B252" s="2">
        <v>1250</v>
      </c>
      <c r="C252" s="19">
        <v>41</v>
      </c>
      <c r="D252" s="3" t="s">
        <v>461</v>
      </c>
      <c r="E252" s="3" t="s">
        <v>462</v>
      </c>
      <c r="F252" s="22">
        <v>455000</v>
      </c>
      <c r="G252" s="15" t="s">
        <v>33</v>
      </c>
      <c r="H252" s="27">
        <v>22.4</v>
      </c>
      <c r="I252" s="27">
        <v>3.9</v>
      </c>
      <c r="J252" s="27">
        <v>8200</v>
      </c>
      <c r="K252" s="27">
        <v>1014</v>
      </c>
      <c r="L252" s="27">
        <v>480</v>
      </c>
      <c r="M252" s="27">
        <f t="shared" ca="1" si="3"/>
        <v>1.9635570724260878</v>
      </c>
      <c r="N252" s="27">
        <v>1090.5153897494101</v>
      </c>
      <c r="O252" s="27">
        <v>6371.4</v>
      </c>
      <c r="P252" s="27">
        <v>1782.16</v>
      </c>
    </row>
    <row r="253" spans="1:16" x14ac:dyDescent="0.45">
      <c r="A253" s="40" t="s">
        <v>407</v>
      </c>
      <c r="B253" s="2">
        <v>52</v>
      </c>
      <c r="C253" s="19">
        <v>52</v>
      </c>
      <c r="D253" s="3" t="s">
        <v>460</v>
      </c>
      <c r="E253" s="4" t="s">
        <v>3</v>
      </c>
      <c r="F253" s="22">
        <v>924104</v>
      </c>
      <c r="G253" s="15" t="s">
        <v>36</v>
      </c>
      <c r="H253" s="27">
        <v>28.67</v>
      </c>
      <c r="I253" s="27">
        <v>5.08</v>
      </c>
      <c r="J253" s="27">
        <v>26038</v>
      </c>
      <c r="K253" s="27">
        <v>1679</v>
      </c>
      <c r="L253" s="27">
        <v>992</v>
      </c>
      <c r="M253" s="27">
        <f t="shared" ca="1" si="3"/>
        <v>2.0206851460562305</v>
      </c>
      <c r="N253" s="27">
        <v>2639.0087016482562</v>
      </c>
      <c r="O253" s="27">
        <v>30468.7</v>
      </c>
      <c r="P253" s="27">
        <v>62827.83</v>
      </c>
    </row>
    <row r="254" spans="1:16" x14ac:dyDescent="0.45">
      <c r="A254" s="40" t="s">
        <v>394</v>
      </c>
      <c r="B254" s="2">
        <v>52</v>
      </c>
      <c r="C254" s="19">
        <v>52</v>
      </c>
      <c r="D254" s="3" t="s">
        <v>460</v>
      </c>
      <c r="E254" s="4" t="s">
        <v>3</v>
      </c>
      <c r="F254" s="22">
        <v>923169</v>
      </c>
      <c r="G254" s="15" t="s">
        <v>36</v>
      </c>
      <c r="H254" s="27">
        <v>28.67</v>
      </c>
      <c r="I254" s="27">
        <v>5.08</v>
      </c>
      <c r="J254" s="27">
        <v>26038</v>
      </c>
      <c r="K254" s="27">
        <v>1679</v>
      </c>
      <c r="L254" s="27">
        <v>992</v>
      </c>
      <c r="M254" s="27">
        <f t="shared" ca="1" si="3"/>
        <v>2.0077841433967296</v>
      </c>
      <c r="N254" s="27">
        <v>2639.0087016482562</v>
      </c>
      <c r="O254" s="27">
        <v>30468.7</v>
      </c>
      <c r="P254" s="27">
        <v>62827.83</v>
      </c>
    </row>
    <row r="255" spans="1:16" x14ac:dyDescent="0.45">
      <c r="A255" s="40" t="s">
        <v>394</v>
      </c>
      <c r="B255" s="2">
        <v>52</v>
      </c>
      <c r="C255" s="19">
        <v>52</v>
      </c>
      <c r="D255" s="3" t="s">
        <v>460</v>
      </c>
      <c r="E255" s="4" t="s">
        <v>3</v>
      </c>
      <c r="F255" s="22">
        <v>843556</v>
      </c>
      <c r="G255" s="15" t="s">
        <v>36</v>
      </c>
      <c r="H255" s="27">
        <v>28.67</v>
      </c>
      <c r="I255" s="27">
        <v>5.08</v>
      </c>
      <c r="J255" s="27">
        <v>26038</v>
      </c>
      <c r="K255" s="27">
        <v>1679</v>
      </c>
      <c r="L255" s="27">
        <v>992</v>
      </c>
      <c r="M255" s="27">
        <f t="shared" ca="1" si="3"/>
        <v>1.8863724349652742</v>
      </c>
      <c r="N255" s="27">
        <v>2639.0087016482562</v>
      </c>
      <c r="O255" s="27">
        <v>30468.7</v>
      </c>
      <c r="P255" s="27">
        <v>62827.83</v>
      </c>
    </row>
    <row r="256" spans="1:16" x14ac:dyDescent="0.45">
      <c r="A256" s="40" t="s">
        <v>394</v>
      </c>
      <c r="B256" s="2">
        <v>52</v>
      </c>
      <c r="C256" s="19">
        <v>52</v>
      </c>
      <c r="D256" s="3" t="s">
        <v>460</v>
      </c>
      <c r="E256" s="4" t="s">
        <v>3</v>
      </c>
      <c r="F256" s="22">
        <v>840000</v>
      </c>
      <c r="G256" s="15" t="s">
        <v>36</v>
      </c>
      <c r="H256" s="27">
        <v>28.67</v>
      </c>
      <c r="I256" s="27">
        <v>5.08</v>
      </c>
      <c r="J256" s="27">
        <v>26038</v>
      </c>
      <c r="K256" s="27">
        <v>1679</v>
      </c>
      <c r="L256" s="27">
        <v>992</v>
      </c>
      <c r="M256" s="27">
        <f t="shared" ca="1" si="3"/>
        <v>1.9342456578341125</v>
      </c>
      <c r="N256" s="27">
        <v>2639.0087016482562</v>
      </c>
      <c r="O256" s="27">
        <v>30468.7</v>
      </c>
      <c r="P256" s="27">
        <v>62827.83</v>
      </c>
    </row>
    <row r="257" spans="1:16" x14ac:dyDescent="0.45">
      <c r="A257" s="40" t="s">
        <v>407</v>
      </c>
      <c r="B257" s="2">
        <v>52</v>
      </c>
      <c r="C257" s="19">
        <v>52</v>
      </c>
      <c r="D257" s="3" t="s">
        <v>460</v>
      </c>
      <c r="E257" s="4" t="s">
        <v>25</v>
      </c>
      <c r="F257" s="22">
        <v>851149</v>
      </c>
      <c r="G257" s="15" t="s">
        <v>30</v>
      </c>
      <c r="H257" s="27">
        <v>28.67</v>
      </c>
      <c r="I257" s="27">
        <v>5.08</v>
      </c>
      <c r="J257" s="27">
        <v>26038</v>
      </c>
      <c r="K257" s="27">
        <v>1679</v>
      </c>
      <c r="L257" s="27">
        <v>992</v>
      </c>
      <c r="M257" s="27">
        <f t="shared" ca="1" si="3"/>
        <v>1.8947460713974928</v>
      </c>
      <c r="N257" s="27">
        <v>188.92599593680674</v>
      </c>
      <c r="O257" s="27">
        <v>16779.7</v>
      </c>
      <c r="P257" s="27">
        <v>1073.48</v>
      </c>
    </row>
    <row r="258" spans="1:16" x14ac:dyDescent="0.45">
      <c r="A258" s="40" t="s">
        <v>407</v>
      </c>
      <c r="B258" s="2">
        <v>52</v>
      </c>
      <c r="C258" s="19">
        <v>52</v>
      </c>
      <c r="D258" s="3" t="s">
        <v>460</v>
      </c>
      <c r="E258" s="4" t="s">
        <v>25</v>
      </c>
      <c r="F258" s="22">
        <v>1094334</v>
      </c>
      <c r="G258" s="15" t="s">
        <v>33</v>
      </c>
      <c r="H258" s="27">
        <v>28.67</v>
      </c>
      <c r="I258" s="27">
        <v>5.08</v>
      </c>
      <c r="J258" s="27">
        <v>26038</v>
      </c>
      <c r="K258" s="27">
        <v>1679</v>
      </c>
      <c r="L258" s="27">
        <v>992</v>
      </c>
      <c r="M258" s="27">
        <f t="shared" ref="M258:M321" ca="1" si="4">RAND()*0.2+1.85</f>
        <v>2.0483188118691964</v>
      </c>
      <c r="N258" s="27">
        <v>188.92599593680674</v>
      </c>
      <c r="O258" s="27">
        <v>16779.7</v>
      </c>
      <c r="P258" s="27">
        <v>1073.48</v>
      </c>
    </row>
    <row r="259" spans="1:16" x14ac:dyDescent="0.45">
      <c r="A259" s="40" t="s">
        <v>394</v>
      </c>
      <c r="B259" s="2">
        <v>52</v>
      </c>
      <c r="C259" s="19">
        <v>52</v>
      </c>
      <c r="D259" s="3" t="s">
        <v>460</v>
      </c>
      <c r="E259" s="4" t="s">
        <v>25</v>
      </c>
      <c r="F259" s="22">
        <v>1093227</v>
      </c>
      <c r="G259" s="15" t="s">
        <v>33</v>
      </c>
      <c r="H259" s="27">
        <v>28.67</v>
      </c>
      <c r="I259" s="27">
        <v>5.08</v>
      </c>
      <c r="J259" s="27">
        <v>26038</v>
      </c>
      <c r="K259" s="27">
        <v>1679</v>
      </c>
      <c r="L259" s="27">
        <v>992</v>
      </c>
      <c r="M259" s="27">
        <f t="shared" ca="1" si="4"/>
        <v>1.9728034747102741</v>
      </c>
      <c r="N259" s="27">
        <v>188.92599593680674</v>
      </c>
      <c r="O259" s="27">
        <v>16779.7</v>
      </c>
      <c r="P259" s="27">
        <v>1073.48</v>
      </c>
    </row>
    <row r="260" spans="1:16" x14ac:dyDescent="0.45">
      <c r="A260" s="40" t="s">
        <v>407</v>
      </c>
      <c r="B260" s="2">
        <v>52</v>
      </c>
      <c r="C260" s="19">
        <v>52</v>
      </c>
      <c r="D260" s="3" t="s">
        <v>460</v>
      </c>
      <c r="E260" s="4" t="s">
        <v>25</v>
      </c>
      <c r="F260" s="22">
        <v>1033538</v>
      </c>
      <c r="G260" s="15" t="s">
        <v>33</v>
      </c>
      <c r="H260" s="27">
        <v>28.67</v>
      </c>
      <c r="I260" s="27">
        <v>5.08</v>
      </c>
      <c r="J260" s="27">
        <v>26038</v>
      </c>
      <c r="K260" s="27">
        <v>1679</v>
      </c>
      <c r="L260" s="27">
        <v>992</v>
      </c>
      <c r="M260" s="27">
        <f t="shared" ca="1" si="4"/>
        <v>2.034473782551494</v>
      </c>
      <c r="N260" s="27">
        <v>188.92599593680674</v>
      </c>
      <c r="O260" s="27">
        <v>16779.7</v>
      </c>
      <c r="P260" s="27">
        <v>1073.48</v>
      </c>
    </row>
    <row r="261" spans="1:16" x14ac:dyDescent="0.45">
      <c r="A261" s="40" t="s">
        <v>407</v>
      </c>
      <c r="B261" s="2">
        <v>52</v>
      </c>
      <c r="C261" s="19">
        <v>52</v>
      </c>
      <c r="D261" s="3" t="s">
        <v>460</v>
      </c>
      <c r="E261" s="4" t="s">
        <v>25</v>
      </c>
      <c r="F261" s="22">
        <v>1033538</v>
      </c>
      <c r="G261" s="15" t="s">
        <v>33</v>
      </c>
      <c r="H261" s="27">
        <v>28.67</v>
      </c>
      <c r="I261" s="27">
        <v>5.08</v>
      </c>
      <c r="J261" s="27">
        <v>26038</v>
      </c>
      <c r="K261" s="27">
        <v>1679</v>
      </c>
      <c r="L261" s="27">
        <v>992</v>
      </c>
      <c r="M261" s="27">
        <f t="shared" ca="1" si="4"/>
        <v>1.9248635794793651</v>
      </c>
      <c r="N261" s="27">
        <v>188.92599593680674</v>
      </c>
      <c r="O261" s="27">
        <v>16779.7</v>
      </c>
      <c r="P261" s="27">
        <v>1073.48</v>
      </c>
    </row>
    <row r="262" spans="1:16" x14ac:dyDescent="0.45">
      <c r="A262" s="40" t="s">
        <v>407</v>
      </c>
      <c r="B262" s="2">
        <v>52</v>
      </c>
      <c r="C262" s="19">
        <v>52</v>
      </c>
      <c r="D262" s="3" t="s">
        <v>460</v>
      </c>
      <c r="E262" s="4" t="s">
        <v>35</v>
      </c>
      <c r="F262" s="22">
        <v>997060</v>
      </c>
      <c r="G262" s="15" t="s">
        <v>34</v>
      </c>
      <c r="H262" s="27">
        <v>28.67</v>
      </c>
      <c r="I262" s="27">
        <v>5.08</v>
      </c>
      <c r="J262" s="27">
        <v>26038</v>
      </c>
      <c r="K262" s="27">
        <v>1679</v>
      </c>
      <c r="L262" s="27">
        <v>992</v>
      </c>
      <c r="M262" s="27">
        <f t="shared" ca="1" si="4"/>
        <v>2.0320634914694358</v>
      </c>
      <c r="N262" s="27">
        <v>1896.7553015181375</v>
      </c>
      <c r="O262" s="27">
        <v>24592.6</v>
      </c>
      <c r="P262" s="27">
        <v>42421.33</v>
      </c>
    </row>
    <row r="263" spans="1:16" hidden="1" x14ac:dyDescent="0.45">
      <c r="A263" s="40" t="s">
        <v>408</v>
      </c>
      <c r="B263" s="2">
        <v>44</v>
      </c>
      <c r="C263" s="19">
        <v>42.5</v>
      </c>
      <c r="D263" s="3" t="s">
        <v>459</v>
      </c>
      <c r="E263" s="3" t="s">
        <v>319</v>
      </c>
      <c r="F263" s="22">
        <v>567000</v>
      </c>
      <c r="G263" s="15" t="s">
        <v>33</v>
      </c>
      <c r="H263" s="27">
        <v>23.79</v>
      </c>
      <c r="I263" s="27">
        <v>4.17</v>
      </c>
      <c r="J263" s="27">
        <v>12615</v>
      </c>
      <c r="K263" s="27">
        <v>1323</v>
      </c>
      <c r="L263" s="27">
        <v>700</v>
      </c>
      <c r="M263" s="27">
        <f t="shared" ca="1" si="4"/>
        <v>2.0171763671709133</v>
      </c>
      <c r="N263" s="27">
        <v>1116.7267999999999</v>
      </c>
      <c r="O263" s="27">
        <v>44269</v>
      </c>
      <c r="P263" s="27">
        <v>61343.7</v>
      </c>
    </row>
    <row r="264" spans="1:16" hidden="1" x14ac:dyDescent="0.45">
      <c r="A264" s="40" t="s">
        <v>378</v>
      </c>
      <c r="B264" s="2" t="s">
        <v>385</v>
      </c>
      <c r="C264" s="19">
        <v>43.6</v>
      </c>
      <c r="D264" s="3" t="s">
        <v>459</v>
      </c>
      <c r="E264" s="3" t="s">
        <v>319</v>
      </c>
      <c r="F264" s="22">
        <v>399000</v>
      </c>
      <c r="G264" s="15" t="s">
        <v>36</v>
      </c>
      <c r="H264" s="27">
        <v>24.28</v>
      </c>
      <c r="I264" s="27">
        <v>3.77</v>
      </c>
      <c r="J264" s="27">
        <v>10800</v>
      </c>
      <c r="K264" s="27">
        <v>753</v>
      </c>
      <c r="L264" s="27">
        <v>469</v>
      </c>
      <c r="M264" s="27">
        <f t="shared" ca="1" si="4"/>
        <v>1.9203435114250746</v>
      </c>
      <c r="N264" s="27">
        <v>1116.7267999999999</v>
      </c>
      <c r="O264" s="27">
        <v>44269</v>
      </c>
      <c r="P264" s="27">
        <v>61343.7</v>
      </c>
    </row>
    <row r="265" spans="1:16" hidden="1" x14ac:dyDescent="0.45">
      <c r="A265" s="40" t="s">
        <v>378</v>
      </c>
      <c r="B265" s="2" t="s">
        <v>385</v>
      </c>
      <c r="C265" s="19">
        <v>43.6</v>
      </c>
      <c r="D265" s="3" t="s">
        <v>459</v>
      </c>
      <c r="E265" s="3" t="s">
        <v>319</v>
      </c>
      <c r="F265" s="22">
        <v>399000</v>
      </c>
      <c r="G265" s="15" t="s">
        <v>36</v>
      </c>
      <c r="H265" s="27">
        <v>24.28</v>
      </c>
      <c r="I265" s="27">
        <v>3.77</v>
      </c>
      <c r="J265" s="27">
        <v>10800</v>
      </c>
      <c r="K265" s="27">
        <v>753</v>
      </c>
      <c r="L265" s="27">
        <v>469</v>
      </c>
      <c r="M265" s="27">
        <f t="shared" ca="1" si="4"/>
        <v>2.0498999821030126</v>
      </c>
      <c r="N265" s="27">
        <v>1116.7267999999999</v>
      </c>
      <c r="O265" s="27">
        <v>44269</v>
      </c>
      <c r="P265" s="27">
        <v>61343.7</v>
      </c>
    </row>
    <row r="266" spans="1:16" x14ac:dyDescent="0.45">
      <c r="A266" s="40" t="s">
        <v>407</v>
      </c>
      <c r="B266" s="2">
        <v>52</v>
      </c>
      <c r="C266" s="19">
        <v>52</v>
      </c>
      <c r="D266" s="3" t="s">
        <v>460</v>
      </c>
      <c r="E266" s="4" t="s">
        <v>76</v>
      </c>
      <c r="F266" s="22">
        <v>972741</v>
      </c>
      <c r="G266" s="15" t="s">
        <v>34</v>
      </c>
      <c r="H266" s="27">
        <v>28.67</v>
      </c>
      <c r="I266" s="27">
        <v>5.08</v>
      </c>
      <c r="J266" s="27">
        <v>26038</v>
      </c>
      <c r="K266" s="27">
        <v>1679</v>
      </c>
      <c r="L266" s="27">
        <v>992</v>
      </c>
      <c r="M266" s="27">
        <f t="shared" ca="1" si="4"/>
        <v>2.0489418065875462</v>
      </c>
      <c r="N266" s="27">
        <v>720.28936833319051</v>
      </c>
      <c r="O266" s="27">
        <v>6140.9</v>
      </c>
      <c r="P266" s="27">
        <v>2659.28</v>
      </c>
    </row>
    <row r="267" spans="1:16" x14ac:dyDescent="0.45">
      <c r="A267" s="40" t="s">
        <v>394</v>
      </c>
      <c r="B267" s="2">
        <v>52</v>
      </c>
      <c r="C267" s="19">
        <v>52</v>
      </c>
      <c r="D267" s="3" t="s">
        <v>460</v>
      </c>
      <c r="E267" s="4" t="s">
        <v>76</v>
      </c>
      <c r="F267" s="22">
        <v>1155130</v>
      </c>
      <c r="G267" s="15" t="s">
        <v>13</v>
      </c>
      <c r="H267" s="27">
        <v>28.67</v>
      </c>
      <c r="I267" s="27">
        <v>5.08</v>
      </c>
      <c r="J267" s="27">
        <v>26038</v>
      </c>
      <c r="K267" s="27">
        <v>1679</v>
      </c>
      <c r="L267" s="27">
        <v>992</v>
      </c>
      <c r="M267" s="27">
        <f t="shared" ca="1" si="4"/>
        <v>2.0225430023472848</v>
      </c>
      <c r="N267" s="27">
        <v>720.28936833319051</v>
      </c>
      <c r="O267" s="27">
        <v>6140.9</v>
      </c>
      <c r="P267" s="27">
        <v>2659.28</v>
      </c>
    </row>
    <row r="268" spans="1:16" hidden="1" x14ac:dyDescent="0.45">
      <c r="A268" s="40" t="s">
        <v>378</v>
      </c>
      <c r="B268" s="2" t="s">
        <v>385</v>
      </c>
      <c r="C268" s="19">
        <v>43.6</v>
      </c>
      <c r="D268" s="3" t="s">
        <v>459</v>
      </c>
      <c r="E268" s="3" t="s">
        <v>319</v>
      </c>
      <c r="F268" s="22">
        <v>450000</v>
      </c>
      <c r="G268" s="15" t="s">
        <v>13</v>
      </c>
      <c r="H268" s="27">
        <v>24.28</v>
      </c>
      <c r="I268" s="27">
        <v>3.77</v>
      </c>
      <c r="J268" s="27">
        <v>10800</v>
      </c>
      <c r="K268" s="27">
        <v>753</v>
      </c>
      <c r="L268" s="27">
        <v>469</v>
      </c>
      <c r="M268" s="27">
        <f t="shared" ca="1" si="4"/>
        <v>1.9646267368408383</v>
      </c>
      <c r="N268" s="27">
        <v>1116.7267999999999</v>
      </c>
      <c r="O268" s="27">
        <v>44269</v>
      </c>
      <c r="P268" s="27">
        <v>61343.7</v>
      </c>
    </row>
    <row r="269" spans="1:16" x14ac:dyDescent="0.45">
      <c r="A269" s="40" t="s">
        <v>394</v>
      </c>
      <c r="B269" s="2">
        <v>52</v>
      </c>
      <c r="C269" s="19">
        <v>52</v>
      </c>
      <c r="D269" s="3" t="s">
        <v>459</v>
      </c>
      <c r="E269" s="3" t="s">
        <v>464</v>
      </c>
      <c r="F269" s="22">
        <v>949000</v>
      </c>
      <c r="G269" s="15" t="s">
        <v>33</v>
      </c>
      <c r="H269" s="27">
        <v>28.67</v>
      </c>
      <c r="I269" s="27">
        <v>5.08</v>
      </c>
      <c r="J269" s="27">
        <v>26038</v>
      </c>
      <c r="K269" s="27">
        <v>1679</v>
      </c>
      <c r="L269" s="27">
        <v>992</v>
      </c>
      <c r="M269" s="27">
        <f t="shared" ca="1" si="4"/>
        <v>1.8913445291538977</v>
      </c>
      <c r="N269" s="27">
        <v>3020.1734000000001</v>
      </c>
      <c r="O269" s="27">
        <v>46802</v>
      </c>
      <c r="P269" s="27">
        <v>122950</v>
      </c>
    </row>
    <row r="270" spans="1:16" x14ac:dyDescent="0.45">
      <c r="A270" s="40" t="s">
        <v>394</v>
      </c>
      <c r="B270" s="2">
        <v>52</v>
      </c>
      <c r="C270" s="19">
        <v>52</v>
      </c>
      <c r="D270" s="3" t="s">
        <v>459</v>
      </c>
      <c r="E270" s="3" t="s">
        <v>319</v>
      </c>
      <c r="F270" s="22">
        <v>759000</v>
      </c>
      <c r="G270" s="15" t="s">
        <v>30</v>
      </c>
      <c r="H270" s="27">
        <v>28.67</v>
      </c>
      <c r="I270" s="27">
        <v>5.08</v>
      </c>
      <c r="J270" s="27">
        <v>26038</v>
      </c>
      <c r="K270" s="27">
        <v>1679</v>
      </c>
      <c r="L270" s="27">
        <v>992</v>
      </c>
      <c r="M270" s="27">
        <f t="shared" ca="1" si="4"/>
        <v>1.9226427532685857</v>
      </c>
      <c r="N270" s="27">
        <v>1116.7267999999999</v>
      </c>
      <c r="O270" s="27">
        <v>44269</v>
      </c>
      <c r="P270" s="27">
        <v>61343.7</v>
      </c>
    </row>
    <row r="271" spans="1:16" x14ac:dyDescent="0.45">
      <c r="A271" s="40" t="s">
        <v>394</v>
      </c>
      <c r="B271" s="2">
        <v>52</v>
      </c>
      <c r="C271" s="19">
        <v>52</v>
      </c>
      <c r="D271" s="3" t="s">
        <v>459</v>
      </c>
      <c r="E271" s="3" t="s">
        <v>319</v>
      </c>
      <c r="F271" s="22">
        <v>1045000</v>
      </c>
      <c r="G271" s="15" t="s">
        <v>13</v>
      </c>
      <c r="H271" s="27">
        <v>28.67</v>
      </c>
      <c r="I271" s="27">
        <v>5.08</v>
      </c>
      <c r="J271" s="27">
        <v>26038</v>
      </c>
      <c r="K271" s="27">
        <v>1679</v>
      </c>
      <c r="L271" s="27">
        <v>992</v>
      </c>
      <c r="M271" s="27">
        <f t="shared" ca="1" si="4"/>
        <v>2.0025620062969556</v>
      </c>
      <c r="N271" s="27">
        <v>1116.7267999999999</v>
      </c>
      <c r="O271" s="27">
        <v>44269</v>
      </c>
      <c r="P271" s="27">
        <v>61343.7</v>
      </c>
    </row>
    <row r="272" spans="1:16" hidden="1" x14ac:dyDescent="0.45">
      <c r="A272" s="40" t="s">
        <v>409</v>
      </c>
      <c r="B272" s="2">
        <v>44</v>
      </c>
      <c r="C272" s="19">
        <v>42.5</v>
      </c>
      <c r="D272" s="3" t="s">
        <v>459</v>
      </c>
      <c r="E272" s="3" t="s">
        <v>319</v>
      </c>
      <c r="F272" s="22">
        <v>567000</v>
      </c>
      <c r="G272" s="15" t="s">
        <v>33</v>
      </c>
      <c r="H272" s="27">
        <v>23.79</v>
      </c>
      <c r="I272" s="27">
        <v>4.17</v>
      </c>
      <c r="J272" s="27">
        <v>12615</v>
      </c>
      <c r="K272" s="27">
        <v>1323</v>
      </c>
      <c r="L272" s="27">
        <v>700</v>
      </c>
      <c r="M272" s="27">
        <f t="shared" ca="1" si="4"/>
        <v>1.976389983796693</v>
      </c>
      <c r="N272" s="27">
        <v>1116.7267999999999</v>
      </c>
      <c r="O272" s="27">
        <v>44269</v>
      </c>
      <c r="P272" s="27">
        <v>61343.7</v>
      </c>
    </row>
    <row r="273" spans="1:16" hidden="1" x14ac:dyDescent="0.45">
      <c r="A273" s="40" t="s">
        <v>408</v>
      </c>
      <c r="B273" s="2">
        <v>45</v>
      </c>
      <c r="C273" s="19">
        <v>45</v>
      </c>
      <c r="D273" s="3" t="s">
        <v>460</v>
      </c>
      <c r="E273" s="4" t="s">
        <v>76</v>
      </c>
      <c r="F273" s="22">
        <v>449000</v>
      </c>
      <c r="G273" s="15" t="s">
        <v>13</v>
      </c>
      <c r="H273" s="27">
        <v>24.1</v>
      </c>
      <c r="I273" s="27">
        <v>4.9000000000000004</v>
      </c>
      <c r="J273" s="27">
        <v>14500</v>
      </c>
      <c r="K273" s="27">
        <v>1329</v>
      </c>
      <c r="L273" s="27">
        <v>700</v>
      </c>
      <c r="M273" s="27">
        <f t="shared" ca="1" si="4"/>
        <v>1.980320499187435</v>
      </c>
      <c r="N273" s="27">
        <v>720.28936833319051</v>
      </c>
      <c r="O273" s="27">
        <v>6140.9</v>
      </c>
      <c r="P273" s="27">
        <v>2659.28</v>
      </c>
    </row>
    <row r="274" spans="1:16" hidden="1" x14ac:dyDescent="0.45">
      <c r="A274" s="40" t="s">
        <v>408</v>
      </c>
      <c r="B274" s="2">
        <v>45</v>
      </c>
      <c r="C274" s="19">
        <v>45</v>
      </c>
      <c r="D274" s="3" t="s">
        <v>460</v>
      </c>
      <c r="E274" s="4" t="s">
        <v>76</v>
      </c>
      <c r="F274" s="22">
        <v>449000</v>
      </c>
      <c r="G274" s="15" t="s">
        <v>13</v>
      </c>
      <c r="H274" s="27">
        <v>24.1</v>
      </c>
      <c r="I274" s="27">
        <v>4.9000000000000004</v>
      </c>
      <c r="J274" s="27">
        <v>14500</v>
      </c>
      <c r="K274" s="27">
        <v>1329</v>
      </c>
      <c r="L274" s="27">
        <v>700</v>
      </c>
      <c r="M274" s="27">
        <f t="shared" ca="1" si="4"/>
        <v>2.0125344413073671</v>
      </c>
      <c r="N274" s="27">
        <v>720.28936833319051</v>
      </c>
      <c r="O274" s="27">
        <v>6140.9</v>
      </c>
      <c r="P274" s="27">
        <v>2659.28</v>
      </c>
    </row>
    <row r="275" spans="1:16" hidden="1" x14ac:dyDescent="0.45">
      <c r="A275" s="40" t="s">
        <v>408</v>
      </c>
      <c r="B275" s="2">
        <v>45</v>
      </c>
      <c r="C275" s="19">
        <v>45</v>
      </c>
      <c r="D275" s="3" t="s">
        <v>459</v>
      </c>
      <c r="E275" s="3" t="s">
        <v>319</v>
      </c>
      <c r="F275" s="22">
        <v>689000</v>
      </c>
      <c r="G275" s="15" t="s">
        <v>38</v>
      </c>
      <c r="H275" s="27">
        <v>24.1</v>
      </c>
      <c r="I275" s="27">
        <v>4.9000000000000004</v>
      </c>
      <c r="J275" s="27">
        <v>14500</v>
      </c>
      <c r="K275" s="27">
        <v>1329</v>
      </c>
      <c r="L275" s="27">
        <v>700</v>
      </c>
      <c r="M275" s="27">
        <f t="shared" ca="1" si="4"/>
        <v>1.9301286526982242</v>
      </c>
      <c r="N275" s="27">
        <v>1116.7267999999999</v>
      </c>
      <c r="O275" s="27">
        <v>44269</v>
      </c>
      <c r="P275" s="27">
        <v>61343.7</v>
      </c>
    </row>
    <row r="276" spans="1:16" hidden="1" x14ac:dyDescent="0.45">
      <c r="A276" s="40" t="s">
        <v>409</v>
      </c>
      <c r="B276" s="2">
        <v>45</v>
      </c>
      <c r="C276" s="19">
        <v>45</v>
      </c>
      <c r="D276" s="3" t="s">
        <v>459</v>
      </c>
      <c r="E276" s="3" t="s">
        <v>319</v>
      </c>
      <c r="F276" s="22">
        <v>689000</v>
      </c>
      <c r="G276" s="15" t="s">
        <v>38</v>
      </c>
      <c r="H276" s="27">
        <v>24.1</v>
      </c>
      <c r="I276" s="27">
        <v>4.9000000000000004</v>
      </c>
      <c r="J276" s="27">
        <v>14500</v>
      </c>
      <c r="K276" s="27">
        <v>1329</v>
      </c>
      <c r="L276" s="27">
        <v>700</v>
      </c>
      <c r="M276" s="27">
        <f t="shared" ca="1" si="4"/>
        <v>1.9177320233991277</v>
      </c>
      <c r="N276" s="27">
        <v>1116.7267999999999</v>
      </c>
      <c r="O276" s="27">
        <v>44269</v>
      </c>
      <c r="P276" s="27">
        <v>61343.7</v>
      </c>
    </row>
    <row r="277" spans="1:16" hidden="1" x14ac:dyDescent="0.45">
      <c r="A277" s="40" t="s">
        <v>378</v>
      </c>
      <c r="B277" s="2" t="s">
        <v>385</v>
      </c>
      <c r="C277" s="19">
        <v>43.6</v>
      </c>
      <c r="D277" s="3" t="s">
        <v>459</v>
      </c>
      <c r="E277" s="3" t="s">
        <v>479</v>
      </c>
      <c r="F277" s="22">
        <v>589000</v>
      </c>
      <c r="G277" s="15" t="s">
        <v>36</v>
      </c>
      <c r="H277" s="27">
        <v>24.28</v>
      </c>
      <c r="I277" s="27">
        <v>3.77</v>
      </c>
      <c r="J277" s="27">
        <v>10800</v>
      </c>
      <c r="K277" s="27">
        <v>753</v>
      </c>
      <c r="L277" s="27">
        <v>469</v>
      </c>
      <c r="M277" s="27">
        <f t="shared" ca="1" si="4"/>
        <v>1.9830873429289815</v>
      </c>
      <c r="N277" s="27">
        <v>41.0931</v>
      </c>
      <c r="O277" s="27">
        <v>43658</v>
      </c>
      <c r="P277" s="27">
        <v>15144.94</v>
      </c>
    </row>
    <row r="278" spans="1:16" hidden="1" x14ac:dyDescent="0.45">
      <c r="A278" s="40" t="s">
        <v>378</v>
      </c>
      <c r="B278" s="3" t="s">
        <v>441</v>
      </c>
      <c r="C278" s="19">
        <v>43.6</v>
      </c>
      <c r="D278" s="3" t="s">
        <v>461</v>
      </c>
      <c r="E278" s="3" t="s">
        <v>489</v>
      </c>
      <c r="F278" s="22">
        <v>582000</v>
      </c>
      <c r="G278" s="15" t="s">
        <v>36</v>
      </c>
      <c r="H278" s="27">
        <v>24.28</v>
      </c>
      <c r="I278" s="27">
        <v>3.77</v>
      </c>
      <c r="J278" s="27">
        <v>10800</v>
      </c>
      <c r="K278" s="27">
        <v>753</v>
      </c>
      <c r="L278" s="27">
        <v>469</v>
      </c>
      <c r="M278" s="27">
        <f t="shared" ca="1" si="4"/>
        <v>2.019626008488272</v>
      </c>
      <c r="N278" s="27">
        <v>4.2039999999999997</v>
      </c>
      <c r="O278" s="27">
        <v>16666</v>
      </c>
      <c r="P278" s="27">
        <v>648.10692510432523</v>
      </c>
    </row>
    <row r="279" spans="1:16" hidden="1" x14ac:dyDescent="0.45">
      <c r="A279" s="40" t="s">
        <v>408</v>
      </c>
      <c r="B279" s="2">
        <v>46</v>
      </c>
      <c r="C279" s="19">
        <v>46</v>
      </c>
      <c r="D279" s="3" t="s">
        <v>461</v>
      </c>
      <c r="E279" s="3" t="s">
        <v>346</v>
      </c>
      <c r="F279" s="22">
        <v>126000</v>
      </c>
      <c r="G279" s="15" t="s">
        <v>20</v>
      </c>
      <c r="H279" s="27">
        <v>24.84</v>
      </c>
      <c r="I279" s="27">
        <v>4.43</v>
      </c>
      <c r="J279" s="27">
        <v>10980</v>
      </c>
      <c r="K279" s="27">
        <v>1592</v>
      </c>
      <c r="L279" s="27">
        <v>712</v>
      </c>
      <c r="M279" s="27">
        <f t="shared" ca="1" si="4"/>
        <v>1.9655362121810716</v>
      </c>
      <c r="N279" s="27">
        <v>96.621481289487278</v>
      </c>
      <c r="O279" s="27">
        <v>21310.9</v>
      </c>
      <c r="P279" s="27">
        <v>514.61516577032478</v>
      </c>
    </row>
    <row r="280" spans="1:16" x14ac:dyDescent="0.45">
      <c r="A280" s="40" t="s">
        <v>394</v>
      </c>
      <c r="B280" s="2">
        <v>52</v>
      </c>
      <c r="C280" s="19">
        <v>52</v>
      </c>
      <c r="D280" s="3" t="s">
        <v>459</v>
      </c>
      <c r="E280" s="3" t="s">
        <v>487</v>
      </c>
      <c r="F280" s="22">
        <v>799000</v>
      </c>
      <c r="G280" s="15" t="s">
        <v>34</v>
      </c>
      <c r="H280" s="27">
        <v>28.67</v>
      </c>
      <c r="I280" s="27">
        <v>5.08</v>
      </c>
      <c r="J280" s="27">
        <v>26038</v>
      </c>
      <c r="K280" s="27">
        <v>1679</v>
      </c>
      <c r="L280" s="27">
        <v>992</v>
      </c>
      <c r="M280" s="27">
        <f t="shared" ca="1" si="4"/>
        <v>2.0454415019588938</v>
      </c>
      <c r="N280" s="27">
        <v>1789.9333999999999</v>
      </c>
      <c r="O280" s="27">
        <v>40003</v>
      </c>
      <c r="P280" s="27">
        <v>60296.14</v>
      </c>
    </row>
    <row r="281" spans="1:16" hidden="1" x14ac:dyDescent="0.45">
      <c r="A281" s="40" t="s">
        <v>410</v>
      </c>
      <c r="B281" s="2">
        <v>542</v>
      </c>
      <c r="C281" s="19">
        <v>53.5</v>
      </c>
      <c r="D281" s="3" t="s">
        <v>461</v>
      </c>
      <c r="E281" s="3" t="s">
        <v>520</v>
      </c>
      <c r="F281" s="22">
        <v>795000</v>
      </c>
      <c r="G281" s="15" t="s">
        <v>30</v>
      </c>
      <c r="H281" s="27">
        <v>21.25</v>
      </c>
      <c r="I281" s="27">
        <v>3.92</v>
      </c>
      <c r="J281" s="27">
        <v>7400</v>
      </c>
      <c r="K281" s="27">
        <v>1102</v>
      </c>
      <c r="L281" s="27">
        <v>300</v>
      </c>
      <c r="M281" s="27">
        <f t="shared" ca="1" si="4"/>
        <v>1.8988888808536841</v>
      </c>
      <c r="N281" s="27">
        <v>21.059428851488249</v>
      </c>
      <c r="O281" s="27">
        <v>13800.6</v>
      </c>
      <c r="P281" s="27">
        <v>2042.3397008422817</v>
      </c>
    </row>
    <row r="282" spans="1:16" hidden="1" x14ac:dyDescent="0.45">
      <c r="A282" s="40" t="s">
        <v>367</v>
      </c>
      <c r="B282" s="2">
        <v>4.0999999999999996</v>
      </c>
      <c r="C282" s="19">
        <v>41</v>
      </c>
      <c r="D282" s="3" t="s">
        <v>460</v>
      </c>
      <c r="E282" s="4" t="s">
        <v>46</v>
      </c>
      <c r="F282" s="22">
        <v>480324</v>
      </c>
      <c r="G282" s="15" t="s">
        <v>38</v>
      </c>
      <c r="H282" s="27">
        <v>22.05</v>
      </c>
      <c r="I282" s="27">
        <v>3.67</v>
      </c>
      <c r="J282" s="27">
        <v>8900</v>
      </c>
      <c r="K282" s="27">
        <v>1134</v>
      </c>
      <c r="L282" s="27">
        <v>400</v>
      </c>
      <c r="M282" s="27">
        <f t="shared" ca="1" si="4"/>
        <v>1.9028403483168022</v>
      </c>
      <c r="N282" s="27">
        <v>57.472012426685303</v>
      </c>
      <c r="O282" s="27">
        <v>11544.2</v>
      </c>
      <c r="P282" s="27">
        <v>7827.84</v>
      </c>
    </row>
    <row r="283" spans="1:16" hidden="1" x14ac:dyDescent="0.45">
      <c r="A283" s="40" t="s">
        <v>378</v>
      </c>
      <c r="B283" s="2" t="s">
        <v>387</v>
      </c>
      <c r="C283" s="19">
        <v>43.6</v>
      </c>
      <c r="D283" s="3" t="s">
        <v>460</v>
      </c>
      <c r="E283" s="4" t="s">
        <v>480</v>
      </c>
      <c r="F283" s="22">
        <v>544974</v>
      </c>
      <c r="G283" s="15" t="s">
        <v>33</v>
      </c>
      <c r="H283" s="27">
        <v>24.28</v>
      </c>
      <c r="I283" s="27">
        <v>3.77</v>
      </c>
      <c r="J283" s="27">
        <v>10800</v>
      </c>
      <c r="K283" s="27">
        <v>753</v>
      </c>
      <c r="L283" s="27">
        <v>469</v>
      </c>
      <c r="M283" s="27">
        <f t="shared" ca="1" si="4"/>
        <v>1.8667390331407065</v>
      </c>
      <c r="N283" s="27">
        <v>909.79346666148103</v>
      </c>
      <c r="O283" s="27">
        <v>36186.300000000003</v>
      </c>
      <c r="P283" s="27">
        <v>19565.62</v>
      </c>
    </row>
    <row r="284" spans="1:16" x14ac:dyDescent="0.45">
      <c r="A284" s="40" t="s">
        <v>394</v>
      </c>
      <c r="B284" s="3">
        <v>380</v>
      </c>
      <c r="C284" s="19">
        <v>38</v>
      </c>
      <c r="D284" s="3" t="s">
        <v>461</v>
      </c>
      <c r="E284" s="3" t="s">
        <v>447</v>
      </c>
      <c r="F284" s="22">
        <v>302570</v>
      </c>
      <c r="G284" s="15" t="s">
        <v>38</v>
      </c>
      <c r="H284" s="27">
        <v>21.42</v>
      </c>
      <c r="I284" s="27">
        <v>3.77</v>
      </c>
      <c r="J284" s="27">
        <v>7260</v>
      </c>
      <c r="K284" s="27">
        <v>829</v>
      </c>
      <c r="L284" s="27">
        <v>200</v>
      </c>
      <c r="M284" s="27">
        <f t="shared" ca="1" si="4"/>
        <v>1.9569265563320599</v>
      </c>
      <c r="N284" s="27">
        <v>96.621481289487278</v>
      </c>
      <c r="O284" s="27">
        <v>16666</v>
      </c>
      <c r="P284" s="27">
        <v>521.5798800343282</v>
      </c>
    </row>
    <row r="285" spans="1:16" hidden="1" x14ac:dyDescent="0.45">
      <c r="A285" s="40" t="s">
        <v>444</v>
      </c>
      <c r="B285" s="2">
        <v>440</v>
      </c>
      <c r="C285" s="19">
        <v>44</v>
      </c>
      <c r="D285" s="3" t="s">
        <v>461</v>
      </c>
      <c r="E285" s="3" t="s">
        <v>488</v>
      </c>
      <c r="F285" s="22">
        <v>220000</v>
      </c>
      <c r="G285" s="15" t="s">
        <v>9</v>
      </c>
      <c r="H285" s="27">
        <v>23.62</v>
      </c>
      <c r="I285" s="27">
        <v>3.12</v>
      </c>
      <c r="J285" s="27">
        <v>9000</v>
      </c>
      <c r="K285" s="27">
        <v>1630</v>
      </c>
      <c r="L285" s="27">
        <v>598</v>
      </c>
      <c r="M285" s="27">
        <f t="shared" ca="1" si="4"/>
        <v>1.8997786878183889</v>
      </c>
      <c r="N285" s="27">
        <v>21.059428851488249</v>
      </c>
      <c r="O285" s="27">
        <v>13800.6</v>
      </c>
      <c r="P285" s="27">
        <v>2042.3397008422817</v>
      </c>
    </row>
    <row r="286" spans="1:16" hidden="1" x14ac:dyDescent="0.45">
      <c r="A286" s="40" t="s">
        <v>408</v>
      </c>
      <c r="B286" s="2">
        <v>46</v>
      </c>
      <c r="C286" s="19">
        <v>46</v>
      </c>
      <c r="D286" s="3" t="s">
        <v>461</v>
      </c>
      <c r="E286" s="3" t="s">
        <v>364</v>
      </c>
      <c r="F286" s="22">
        <v>335000</v>
      </c>
      <c r="G286" s="15" t="s">
        <v>45</v>
      </c>
      <c r="H286" s="27">
        <v>24.84</v>
      </c>
      <c r="I286" s="27">
        <v>4.43</v>
      </c>
      <c r="J286" s="27">
        <v>10980</v>
      </c>
      <c r="K286" s="27">
        <v>1592</v>
      </c>
      <c r="L286" s="27">
        <v>712</v>
      </c>
      <c r="M286" s="27">
        <f t="shared" ca="1" si="4"/>
        <v>1.9065072039816648</v>
      </c>
      <c r="N286" s="27">
        <v>1.0434148148148099</v>
      </c>
      <c r="O286" s="27">
        <v>8551.2000000000007</v>
      </c>
      <c r="P286" s="27">
        <v>2109.5004966750644</v>
      </c>
    </row>
    <row r="287" spans="1:16" x14ac:dyDescent="0.45">
      <c r="A287" s="40" t="s">
        <v>394</v>
      </c>
      <c r="B287" s="2">
        <v>380</v>
      </c>
      <c r="C287" s="19">
        <v>38</v>
      </c>
      <c r="D287" s="3" t="s">
        <v>459</v>
      </c>
      <c r="E287" s="3" t="s">
        <v>319</v>
      </c>
      <c r="F287" s="22">
        <v>219000</v>
      </c>
      <c r="G287" s="15" t="s">
        <v>12</v>
      </c>
      <c r="H287" s="27">
        <v>21.42</v>
      </c>
      <c r="I287" s="27">
        <v>3.77</v>
      </c>
      <c r="J287" s="27">
        <v>7260</v>
      </c>
      <c r="K287" s="27">
        <v>829</v>
      </c>
      <c r="L287" s="27">
        <v>200</v>
      </c>
      <c r="M287" s="27">
        <f t="shared" ca="1" si="4"/>
        <v>1.8731300543528491</v>
      </c>
      <c r="N287" s="27">
        <v>1116.7267999999999</v>
      </c>
      <c r="O287" s="27">
        <v>44269</v>
      </c>
      <c r="P287" s="27">
        <v>61343.7</v>
      </c>
    </row>
    <row r="288" spans="1:16" x14ac:dyDescent="0.45">
      <c r="A288" s="40" t="s">
        <v>394</v>
      </c>
      <c r="B288" s="2">
        <v>380</v>
      </c>
      <c r="C288" s="19">
        <v>38</v>
      </c>
      <c r="D288" s="3" t="s">
        <v>459</v>
      </c>
      <c r="E288" s="3" t="s">
        <v>319</v>
      </c>
      <c r="F288" s="22">
        <v>229000</v>
      </c>
      <c r="G288" s="15" t="s">
        <v>8</v>
      </c>
      <c r="H288" s="27">
        <v>21.42</v>
      </c>
      <c r="I288" s="27">
        <v>3.77</v>
      </c>
      <c r="J288" s="27">
        <v>7260</v>
      </c>
      <c r="K288" s="27">
        <v>829</v>
      </c>
      <c r="L288" s="27">
        <v>200</v>
      </c>
      <c r="M288" s="27">
        <f t="shared" ca="1" si="4"/>
        <v>1.8667927948230432</v>
      </c>
      <c r="N288" s="27">
        <v>1116.7267999999999</v>
      </c>
      <c r="O288" s="27">
        <v>44269</v>
      </c>
      <c r="P288" s="27">
        <v>61343.7</v>
      </c>
    </row>
    <row r="289" spans="1:16" hidden="1" x14ac:dyDescent="0.45">
      <c r="A289" s="40" t="s">
        <v>408</v>
      </c>
      <c r="B289" s="2">
        <v>46</v>
      </c>
      <c r="C289" s="19">
        <v>46</v>
      </c>
      <c r="D289" s="3" t="s">
        <v>461</v>
      </c>
      <c r="E289" s="3" t="s">
        <v>447</v>
      </c>
      <c r="F289" s="22">
        <v>299000</v>
      </c>
      <c r="G289" s="15" t="s">
        <v>8</v>
      </c>
      <c r="H289" s="27">
        <v>24.84</v>
      </c>
      <c r="I289" s="27">
        <v>4.43</v>
      </c>
      <c r="J289" s="27">
        <v>10980</v>
      </c>
      <c r="K289" s="27">
        <v>1592</v>
      </c>
      <c r="L289" s="27">
        <v>712</v>
      </c>
      <c r="M289" s="27">
        <f t="shared" ca="1" si="4"/>
        <v>1.9263760123988731</v>
      </c>
      <c r="N289" s="27">
        <v>96.621481289487278</v>
      </c>
      <c r="O289" s="27">
        <v>16666</v>
      </c>
      <c r="P289" s="27">
        <v>521.5798800343282</v>
      </c>
    </row>
    <row r="290" spans="1:16" hidden="1" x14ac:dyDescent="0.45">
      <c r="A290" s="40" t="s">
        <v>408</v>
      </c>
      <c r="B290" s="2">
        <v>46</v>
      </c>
      <c r="C290" s="19">
        <v>46</v>
      </c>
      <c r="D290" s="3" t="s">
        <v>461</v>
      </c>
      <c r="E290" s="3" t="s">
        <v>520</v>
      </c>
      <c r="F290" s="22">
        <v>415000</v>
      </c>
      <c r="G290" s="15" t="s">
        <v>45</v>
      </c>
      <c r="H290" s="27">
        <v>24.84</v>
      </c>
      <c r="I290" s="27">
        <v>4.43</v>
      </c>
      <c r="J290" s="27">
        <v>10980</v>
      </c>
      <c r="K290" s="27">
        <v>1592</v>
      </c>
      <c r="L290" s="27">
        <v>712</v>
      </c>
      <c r="M290" s="27">
        <f t="shared" ca="1" si="4"/>
        <v>1.9553067171945491</v>
      </c>
      <c r="N290" s="27">
        <v>21.059428851488249</v>
      </c>
      <c r="O290" s="27">
        <v>13800.6</v>
      </c>
      <c r="P290" s="27">
        <v>2042.3397008422817</v>
      </c>
    </row>
    <row r="291" spans="1:16" x14ac:dyDescent="0.45">
      <c r="A291" s="40" t="s">
        <v>407</v>
      </c>
      <c r="B291" s="2">
        <v>380</v>
      </c>
      <c r="C291" s="19">
        <v>38</v>
      </c>
      <c r="D291" s="3" t="s">
        <v>459</v>
      </c>
      <c r="E291" s="3" t="s">
        <v>482</v>
      </c>
      <c r="F291" s="22">
        <v>292000</v>
      </c>
      <c r="G291" s="15" t="s">
        <v>29</v>
      </c>
      <c r="H291" s="27">
        <v>21.42</v>
      </c>
      <c r="I291" s="27">
        <v>3.77</v>
      </c>
      <c r="J291" s="27">
        <v>7260</v>
      </c>
      <c r="K291" s="27">
        <v>829</v>
      </c>
      <c r="L291" s="27">
        <v>200</v>
      </c>
      <c r="M291" s="27">
        <f t="shared" ca="1" si="4"/>
        <v>2.018223150146206</v>
      </c>
      <c r="N291" s="27">
        <v>1740.8046999999999</v>
      </c>
      <c r="O291" s="27">
        <v>47930</v>
      </c>
      <c r="P291" s="27">
        <v>70426.880000000005</v>
      </c>
    </row>
    <row r="292" spans="1:16" x14ac:dyDescent="0.45">
      <c r="A292" s="40" t="s">
        <v>394</v>
      </c>
      <c r="B292" s="3">
        <v>400</v>
      </c>
      <c r="C292" s="19">
        <v>39</v>
      </c>
      <c r="D292" s="3" t="s">
        <v>461</v>
      </c>
      <c r="E292" s="3" t="s">
        <v>346</v>
      </c>
      <c r="F292" s="22">
        <v>195000</v>
      </c>
      <c r="G292" s="15" t="s">
        <v>45</v>
      </c>
      <c r="H292" s="27">
        <v>23.79</v>
      </c>
      <c r="I292" s="27">
        <v>3.97</v>
      </c>
      <c r="J292" s="27">
        <v>10220</v>
      </c>
      <c r="K292" s="27">
        <v>903</v>
      </c>
      <c r="L292" s="27">
        <v>401</v>
      </c>
      <c r="M292" s="27">
        <f t="shared" ca="1" si="4"/>
        <v>1.8757557946551242</v>
      </c>
      <c r="N292" s="27">
        <v>96.621481289487278</v>
      </c>
      <c r="O292" s="27">
        <v>21310.9</v>
      </c>
      <c r="P292" s="27">
        <v>514.61516577032478</v>
      </c>
    </row>
    <row r="293" spans="1:16" x14ac:dyDescent="0.45">
      <c r="A293" s="40" t="s">
        <v>394</v>
      </c>
      <c r="B293" s="2">
        <v>400</v>
      </c>
      <c r="C293" s="19">
        <v>39</v>
      </c>
      <c r="D293" s="3" t="s">
        <v>461</v>
      </c>
      <c r="E293" s="3" t="s">
        <v>346</v>
      </c>
      <c r="F293" s="22">
        <v>240000</v>
      </c>
      <c r="G293" s="15" t="s">
        <v>30</v>
      </c>
      <c r="H293" s="27">
        <v>23.79</v>
      </c>
      <c r="I293" s="27">
        <v>3.97</v>
      </c>
      <c r="J293" s="27">
        <v>10220</v>
      </c>
      <c r="K293" s="27">
        <v>903</v>
      </c>
      <c r="L293" s="27">
        <v>401</v>
      </c>
      <c r="M293" s="27">
        <f t="shared" ca="1" si="4"/>
        <v>1.9257005323799454</v>
      </c>
      <c r="N293" s="27">
        <v>96.621481289487278</v>
      </c>
      <c r="O293" s="27">
        <v>21310.9</v>
      </c>
      <c r="P293" s="27">
        <v>514.61516577032478</v>
      </c>
    </row>
    <row r="294" spans="1:16" hidden="1" x14ac:dyDescent="0.45">
      <c r="A294" s="40" t="s">
        <v>378</v>
      </c>
      <c r="B294" s="2" t="s">
        <v>381</v>
      </c>
      <c r="C294" s="19">
        <v>39</v>
      </c>
      <c r="D294" s="3" t="s">
        <v>461</v>
      </c>
      <c r="E294" s="3" t="s">
        <v>440</v>
      </c>
      <c r="F294" s="22">
        <v>186733</v>
      </c>
      <c r="G294" s="15" t="s">
        <v>8</v>
      </c>
      <c r="H294" s="27">
        <v>21.4</v>
      </c>
      <c r="I294" s="27">
        <v>3.6</v>
      </c>
      <c r="J294" s="27">
        <v>600</v>
      </c>
      <c r="K294" s="27">
        <v>969</v>
      </c>
      <c r="L294" s="27">
        <v>250</v>
      </c>
      <c r="M294" s="27">
        <f t="shared" ca="1" si="4"/>
        <v>1.9024908440269939</v>
      </c>
      <c r="N294" s="27">
        <v>96.621481289487278</v>
      </c>
      <c r="O294" s="27">
        <v>16666</v>
      </c>
      <c r="P294" s="27">
        <v>3399.8275859327327</v>
      </c>
    </row>
    <row r="295" spans="1:16" hidden="1" x14ac:dyDescent="0.45">
      <c r="A295" s="40" t="s">
        <v>378</v>
      </c>
      <c r="B295" s="2" t="s">
        <v>381</v>
      </c>
      <c r="C295" s="19">
        <v>39</v>
      </c>
      <c r="D295" s="3" t="s">
        <v>461</v>
      </c>
      <c r="E295" s="3" t="s">
        <v>353</v>
      </c>
      <c r="F295" s="22">
        <v>205124</v>
      </c>
      <c r="G295" s="15" t="s">
        <v>6</v>
      </c>
      <c r="H295" s="27">
        <v>21.4</v>
      </c>
      <c r="I295" s="27">
        <v>3.6</v>
      </c>
      <c r="J295" s="27">
        <v>600</v>
      </c>
      <c r="K295" s="27">
        <v>969</v>
      </c>
      <c r="L295" s="27">
        <v>250</v>
      </c>
      <c r="M295" s="27">
        <f t="shared" ca="1" si="4"/>
        <v>2.0151177277855696</v>
      </c>
      <c r="N295" s="27">
        <v>96.621481289487278</v>
      </c>
      <c r="O295" s="27">
        <v>16666</v>
      </c>
      <c r="P295" s="27">
        <v>2854.6463757572787</v>
      </c>
    </row>
    <row r="296" spans="1:16" hidden="1" x14ac:dyDescent="0.45">
      <c r="A296" s="40" t="s">
        <v>378</v>
      </c>
      <c r="B296" s="3" t="s">
        <v>381</v>
      </c>
      <c r="C296" s="19">
        <v>39</v>
      </c>
      <c r="D296" s="3" t="s">
        <v>461</v>
      </c>
      <c r="E296" s="3" t="s">
        <v>462</v>
      </c>
      <c r="F296" s="22">
        <v>210000</v>
      </c>
      <c r="G296" s="15" t="s">
        <v>12</v>
      </c>
      <c r="H296" s="27">
        <v>21.4</v>
      </c>
      <c r="I296" s="27">
        <v>3.6</v>
      </c>
      <c r="J296" s="27">
        <v>600</v>
      </c>
      <c r="K296" s="27">
        <v>969</v>
      </c>
      <c r="L296" s="27">
        <v>250</v>
      </c>
      <c r="M296" s="27">
        <f t="shared" ca="1" si="4"/>
        <v>1.9783961907825818</v>
      </c>
      <c r="N296" s="27">
        <v>1090.5153897494101</v>
      </c>
      <c r="O296" s="27">
        <v>6371.4</v>
      </c>
      <c r="P296" s="27">
        <v>1782.16</v>
      </c>
    </row>
    <row r="297" spans="1:16" hidden="1" x14ac:dyDescent="0.45">
      <c r="A297" s="40" t="s">
        <v>409</v>
      </c>
      <c r="B297" s="2">
        <v>46</v>
      </c>
      <c r="C297" s="19">
        <v>46</v>
      </c>
      <c r="D297" s="3" t="s">
        <v>460</v>
      </c>
      <c r="E297" s="4" t="s">
        <v>35</v>
      </c>
      <c r="F297" s="22">
        <v>339514</v>
      </c>
      <c r="G297" s="15" t="s">
        <v>6</v>
      </c>
      <c r="H297" s="27">
        <v>24.84</v>
      </c>
      <c r="I297" s="27">
        <v>4.43</v>
      </c>
      <c r="J297" s="27">
        <v>10980</v>
      </c>
      <c r="K297" s="27">
        <v>1592</v>
      </c>
      <c r="L297" s="27">
        <v>712</v>
      </c>
      <c r="M297" s="27">
        <f t="shared" ca="1" si="4"/>
        <v>1.9211704535460818</v>
      </c>
      <c r="N297" s="27">
        <v>1896.7553015181375</v>
      </c>
      <c r="O297" s="27">
        <v>24592.6</v>
      </c>
      <c r="P297" s="27">
        <v>42421.33</v>
      </c>
    </row>
    <row r="298" spans="1:16" x14ac:dyDescent="0.45">
      <c r="A298" s="40" t="s">
        <v>394</v>
      </c>
      <c r="B298" s="3">
        <v>400</v>
      </c>
      <c r="C298" s="19">
        <v>39</v>
      </c>
      <c r="D298" s="3" t="s">
        <v>461</v>
      </c>
      <c r="E298" s="3" t="s">
        <v>346</v>
      </c>
      <c r="F298" s="22">
        <v>486056</v>
      </c>
      <c r="G298" s="15" t="s">
        <v>38</v>
      </c>
      <c r="H298" s="27">
        <v>23.79</v>
      </c>
      <c r="I298" s="27">
        <v>3.97</v>
      </c>
      <c r="J298" s="27">
        <v>10220</v>
      </c>
      <c r="K298" s="27">
        <v>903</v>
      </c>
      <c r="L298" s="27">
        <v>401</v>
      </c>
      <c r="M298" s="27">
        <f t="shared" ca="1" si="4"/>
        <v>1.9073687752315305</v>
      </c>
      <c r="N298" s="27">
        <v>96.621481289487278</v>
      </c>
      <c r="O298" s="27">
        <v>21310.9</v>
      </c>
      <c r="P298" s="27">
        <v>514.61516577032478</v>
      </c>
    </row>
    <row r="299" spans="1:16" x14ac:dyDescent="0.45">
      <c r="A299" s="40" t="s">
        <v>394</v>
      </c>
      <c r="B299" s="2">
        <v>400</v>
      </c>
      <c r="C299" s="19">
        <v>39</v>
      </c>
      <c r="D299" s="3" t="s">
        <v>461</v>
      </c>
      <c r="E299" s="3" t="s">
        <v>353</v>
      </c>
      <c r="F299" s="22">
        <v>278887</v>
      </c>
      <c r="G299" s="15" t="s">
        <v>30</v>
      </c>
      <c r="H299" s="27">
        <v>23.79</v>
      </c>
      <c r="I299" s="27">
        <v>3.97</v>
      </c>
      <c r="J299" s="27">
        <v>10220</v>
      </c>
      <c r="K299" s="27">
        <v>903</v>
      </c>
      <c r="L299" s="27">
        <v>401</v>
      </c>
      <c r="M299" s="27">
        <f t="shared" ca="1" si="4"/>
        <v>2.0495697987829078</v>
      </c>
      <c r="N299" s="27">
        <v>96.621481289487278</v>
      </c>
      <c r="O299" s="27">
        <v>16666</v>
      </c>
      <c r="P299" s="27">
        <v>2854.6463757572787</v>
      </c>
    </row>
    <row r="300" spans="1:16" x14ac:dyDescent="0.45">
      <c r="A300" s="40" t="s">
        <v>394</v>
      </c>
      <c r="B300" s="2">
        <v>400</v>
      </c>
      <c r="C300" s="19">
        <v>39</v>
      </c>
      <c r="D300" s="3" t="s">
        <v>461</v>
      </c>
      <c r="E300" s="3" t="s">
        <v>353</v>
      </c>
      <c r="F300" s="22">
        <v>269000</v>
      </c>
      <c r="G300" s="15" t="s">
        <v>34</v>
      </c>
      <c r="H300" s="27">
        <v>23.79</v>
      </c>
      <c r="I300" s="27">
        <v>3.97</v>
      </c>
      <c r="J300" s="27">
        <v>10220</v>
      </c>
      <c r="K300" s="27">
        <v>903</v>
      </c>
      <c r="L300" s="27">
        <v>401</v>
      </c>
      <c r="M300" s="27">
        <f t="shared" ca="1" si="4"/>
        <v>1.9243417304252803</v>
      </c>
      <c r="N300" s="27">
        <v>96.621481289487278</v>
      </c>
      <c r="O300" s="27">
        <v>16666</v>
      </c>
      <c r="P300" s="27">
        <v>2854.6463757572787</v>
      </c>
    </row>
    <row r="301" spans="1:16" hidden="1" x14ac:dyDescent="0.45">
      <c r="A301" s="40" t="s">
        <v>378</v>
      </c>
      <c r="B301" s="2" t="s">
        <v>381</v>
      </c>
      <c r="C301" s="19">
        <v>39</v>
      </c>
      <c r="D301" s="3" t="s">
        <v>460</v>
      </c>
      <c r="E301" s="4" t="s">
        <v>3</v>
      </c>
      <c r="F301" s="22">
        <v>194562</v>
      </c>
      <c r="G301" s="15" t="s">
        <v>8</v>
      </c>
      <c r="H301" s="27">
        <v>21.4</v>
      </c>
      <c r="I301" s="27">
        <v>3.6</v>
      </c>
      <c r="J301" s="27">
        <v>600</v>
      </c>
      <c r="K301" s="27">
        <v>969</v>
      </c>
      <c r="L301" s="27">
        <v>250</v>
      </c>
      <c r="M301" s="27">
        <f t="shared" ca="1" si="4"/>
        <v>1.8650990436751582</v>
      </c>
      <c r="N301" s="27">
        <v>2639.0087016482562</v>
      </c>
      <c r="O301" s="27">
        <v>30468.7</v>
      </c>
      <c r="P301" s="27">
        <v>62827.83</v>
      </c>
    </row>
    <row r="302" spans="1:16" hidden="1" x14ac:dyDescent="0.45">
      <c r="A302" s="40" t="s">
        <v>378</v>
      </c>
      <c r="B302" s="2" t="s">
        <v>381</v>
      </c>
      <c r="C302" s="19">
        <v>39</v>
      </c>
      <c r="D302" s="3" t="s">
        <v>460</v>
      </c>
      <c r="E302" s="4" t="s">
        <v>3</v>
      </c>
      <c r="F302" s="22">
        <v>194401</v>
      </c>
      <c r="G302" s="15" t="s">
        <v>8</v>
      </c>
      <c r="H302" s="27">
        <v>21.4</v>
      </c>
      <c r="I302" s="27">
        <v>3.6</v>
      </c>
      <c r="J302" s="27">
        <v>600</v>
      </c>
      <c r="K302" s="27">
        <v>969</v>
      </c>
      <c r="L302" s="27">
        <v>250</v>
      </c>
      <c r="M302" s="27">
        <f t="shared" ca="1" si="4"/>
        <v>2.0135610562456696</v>
      </c>
      <c r="N302" s="27">
        <v>2639.0087016482562</v>
      </c>
      <c r="O302" s="27">
        <v>30468.7</v>
      </c>
      <c r="P302" s="27">
        <v>62827.83</v>
      </c>
    </row>
    <row r="303" spans="1:16" hidden="1" x14ac:dyDescent="0.45">
      <c r="A303" s="40" t="s">
        <v>415</v>
      </c>
      <c r="B303" s="2">
        <v>542</v>
      </c>
      <c r="C303" s="19">
        <v>53.5</v>
      </c>
      <c r="D303" s="3" t="s">
        <v>460</v>
      </c>
      <c r="E303" s="4" t="s">
        <v>35</v>
      </c>
      <c r="F303" s="22">
        <v>1185529</v>
      </c>
      <c r="G303" s="15" t="s">
        <v>34</v>
      </c>
      <c r="H303" s="27">
        <v>21.25</v>
      </c>
      <c r="I303" s="27">
        <v>3.92</v>
      </c>
      <c r="J303" s="27">
        <v>7400</v>
      </c>
      <c r="K303" s="27">
        <v>1102</v>
      </c>
      <c r="L303" s="27">
        <v>300</v>
      </c>
      <c r="M303" s="27">
        <f t="shared" ca="1" si="4"/>
        <v>1.9531498931211806</v>
      </c>
      <c r="N303" s="27">
        <v>1896.7553015181375</v>
      </c>
      <c r="O303" s="27">
        <v>24592.6</v>
      </c>
      <c r="P303" s="27">
        <v>42421.33</v>
      </c>
    </row>
    <row r="304" spans="1:16" hidden="1" x14ac:dyDescent="0.45">
      <c r="A304" s="40" t="s">
        <v>410</v>
      </c>
      <c r="B304" s="2" t="s">
        <v>133</v>
      </c>
      <c r="C304" s="19">
        <v>39.5</v>
      </c>
      <c r="D304" s="3" t="s">
        <v>460</v>
      </c>
      <c r="E304" s="4" t="s">
        <v>46</v>
      </c>
      <c r="F304" s="22">
        <v>188131</v>
      </c>
      <c r="G304" s="15" t="s">
        <v>12</v>
      </c>
      <c r="H304" s="27">
        <v>21.25</v>
      </c>
      <c r="I304" s="27">
        <v>3.92</v>
      </c>
      <c r="J304" s="27">
        <v>7400</v>
      </c>
      <c r="K304" s="27">
        <v>936</v>
      </c>
      <c r="L304" s="27">
        <v>273</v>
      </c>
      <c r="M304" s="27">
        <f t="shared" ca="1" si="4"/>
        <v>1.9622100004707093</v>
      </c>
      <c r="N304" s="27">
        <v>57.472012426685268</v>
      </c>
      <c r="O304" s="27">
        <v>11544.2</v>
      </c>
      <c r="P304" s="27">
        <v>7827.84</v>
      </c>
    </row>
    <row r="305" spans="1:16" x14ac:dyDescent="0.45">
      <c r="A305" s="40" t="s">
        <v>394</v>
      </c>
      <c r="B305" s="2">
        <v>400</v>
      </c>
      <c r="C305" s="19">
        <v>39</v>
      </c>
      <c r="D305" s="3" t="s">
        <v>461</v>
      </c>
      <c r="E305" s="3" t="s">
        <v>447</v>
      </c>
      <c r="F305" s="22">
        <v>241298</v>
      </c>
      <c r="G305" s="15" t="s">
        <v>29</v>
      </c>
      <c r="H305" s="27">
        <v>23.79</v>
      </c>
      <c r="I305" s="27">
        <v>3.97</v>
      </c>
      <c r="J305" s="27">
        <v>10220</v>
      </c>
      <c r="K305" s="27">
        <v>903</v>
      </c>
      <c r="L305" s="27">
        <v>401</v>
      </c>
      <c r="M305" s="27">
        <f t="shared" ca="1" si="4"/>
        <v>1.9300900032908652</v>
      </c>
      <c r="N305" s="27">
        <v>96.621481289487278</v>
      </c>
      <c r="O305" s="27">
        <v>16666</v>
      </c>
      <c r="P305" s="27">
        <v>521.5798800343282</v>
      </c>
    </row>
    <row r="306" spans="1:16" hidden="1" x14ac:dyDescent="0.45">
      <c r="A306" s="40" t="s">
        <v>378</v>
      </c>
      <c r="B306" s="2" t="s">
        <v>381</v>
      </c>
      <c r="C306" s="19">
        <v>39</v>
      </c>
      <c r="D306" s="3" t="s">
        <v>460</v>
      </c>
      <c r="E306" s="4" t="s">
        <v>3</v>
      </c>
      <c r="F306" s="22">
        <v>205506</v>
      </c>
      <c r="G306" s="15" t="s">
        <v>45</v>
      </c>
      <c r="H306" s="27">
        <v>21.4</v>
      </c>
      <c r="I306" s="27">
        <v>3.6</v>
      </c>
      <c r="J306" s="27">
        <v>600</v>
      </c>
      <c r="K306" s="27">
        <v>969</v>
      </c>
      <c r="L306" s="27">
        <v>250</v>
      </c>
      <c r="M306" s="27">
        <f t="shared" ca="1" si="4"/>
        <v>1.8610422583980393</v>
      </c>
      <c r="N306" s="27">
        <v>2639.0087016482562</v>
      </c>
      <c r="O306" s="27">
        <v>30468.7</v>
      </c>
      <c r="P306" s="27">
        <v>62827.83</v>
      </c>
    </row>
    <row r="307" spans="1:16" hidden="1" x14ac:dyDescent="0.45">
      <c r="A307" s="40" t="s">
        <v>378</v>
      </c>
      <c r="B307" s="2" t="s">
        <v>381</v>
      </c>
      <c r="C307" s="19">
        <v>39</v>
      </c>
      <c r="D307" s="3" t="s">
        <v>460</v>
      </c>
      <c r="E307" s="4" t="s">
        <v>3</v>
      </c>
      <c r="F307" s="22">
        <v>205284</v>
      </c>
      <c r="G307" s="15" t="s">
        <v>45</v>
      </c>
      <c r="H307" s="27">
        <v>21.4</v>
      </c>
      <c r="I307" s="27">
        <v>3.6</v>
      </c>
      <c r="J307" s="27">
        <v>600</v>
      </c>
      <c r="K307" s="27">
        <v>969</v>
      </c>
      <c r="L307" s="27">
        <v>250</v>
      </c>
      <c r="M307" s="27">
        <f t="shared" ca="1" si="4"/>
        <v>1.8503994149297263</v>
      </c>
      <c r="N307" s="27">
        <v>2639.0087016482562</v>
      </c>
      <c r="O307" s="27">
        <v>30468.7</v>
      </c>
      <c r="P307" s="27">
        <v>62827.83</v>
      </c>
    </row>
    <row r="308" spans="1:16" hidden="1" x14ac:dyDescent="0.45">
      <c r="A308" s="40" t="s">
        <v>378</v>
      </c>
      <c r="B308" s="2" t="s">
        <v>381</v>
      </c>
      <c r="C308" s="19">
        <v>39</v>
      </c>
      <c r="D308" s="3" t="s">
        <v>460</v>
      </c>
      <c r="E308" s="4" t="s">
        <v>25</v>
      </c>
      <c r="F308" s="22">
        <v>200642</v>
      </c>
      <c r="G308" s="15" t="s">
        <v>4</v>
      </c>
      <c r="H308" s="27">
        <v>21.4</v>
      </c>
      <c r="I308" s="27">
        <v>3.6</v>
      </c>
      <c r="J308" s="27">
        <v>600</v>
      </c>
      <c r="K308" s="27">
        <v>969</v>
      </c>
      <c r="L308" s="27">
        <v>250</v>
      </c>
      <c r="M308" s="27">
        <f t="shared" ca="1" si="4"/>
        <v>2.003847288187909</v>
      </c>
      <c r="N308" s="27">
        <v>188.92599593680674</v>
      </c>
      <c r="O308" s="27">
        <v>16779.7</v>
      </c>
      <c r="P308" s="27">
        <v>1073.48</v>
      </c>
    </row>
    <row r="309" spans="1:16" hidden="1" x14ac:dyDescent="0.45">
      <c r="A309" s="40" t="s">
        <v>378</v>
      </c>
      <c r="B309" s="2" t="s">
        <v>381</v>
      </c>
      <c r="C309" s="19">
        <v>39</v>
      </c>
      <c r="D309" s="3" t="s">
        <v>460</v>
      </c>
      <c r="E309" s="3" t="s">
        <v>25</v>
      </c>
      <c r="F309" s="22">
        <v>188278</v>
      </c>
      <c r="G309" s="15" t="s">
        <v>8</v>
      </c>
      <c r="H309" s="27">
        <v>21.4</v>
      </c>
      <c r="I309" s="27">
        <v>3.6</v>
      </c>
      <c r="J309" s="27">
        <v>600</v>
      </c>
      <c r="K309" s="27">
        <v>969</v>
      </c>
      <c r="L309" s="27">
        <v>250</v>
      </c>
      <c r="M309" s="27">
        <f t="shared" ca="1" si="4"/>
        <v>1.9385612858833774</v>
      </c>
      <c r="N309" s="27">
        <v>188.92599593680674</v>
      </c>
      <c r="O309" s="27">
        <v>16779.7</v>
      </c>
      <c r="P309" s="27">
        <v>1073.48</v>
      </c>
    </row>
    <row r="310" spans="1:16" hidden="1" x14ac:dyDescent="0.45">
      <c r="A310" s="40" t="s">
        <v>378</v>
      </c>
      <c r="B310" s="2" t="s">
        <v>381</v>
      </c>
      <c r="C310" s="19">
        <v>39</v>
      </c>
      <c r="D310" s="3" t="s">
        <v>460</v>
      </c>
      <c r="E310" s="4" t="s">
        <v>25</v>
      </c>
      <c r="F310" s="22">
        <v>187945</v>
      </c>
      <c r="G310" s="15" t="s">
        <v>8</v>
      </c>
      <c r="H310" s="27">
        <v>21.4</v>
      </c>
      <c r="I310" s="27">
        <v>3.6</v>
      </c>
      <c r="J310" s="27">
        <v>600</v>
      </c>
      <c r="K310" s="27">
        <v>969</v>
      </c>
      <c r="L310" s="27">
        <v>250</v>
      </c>
      <c r="M310" s="27">
        <f t="shared" ca="1" si="4"/>
        <v>1.9573446136888641</v>
      </c>
      <c r="N310" s="27">
        <v>188.92599593680674</v>
      </c>
      <c r="O310" s="27">
        <v>16779.7</v>
      </c>
      <c r="P310" s="27">
        <v>1073.48</v>
      </c>
    </row>
    <row r="311" spans="1:16" x14ac:dyDescent="0.45">
      <c r="A311" s="40" t="s">
        <v>394</v>
      </c>
      <c r="B311" s="2">
        <v>400</v>
      </c>
      <c r="C311" s="19">
        <v>39</v>
      </c>
      <c r="D311" s="3" t="s">
        <v>461</v>
      </c>
      <c r="E311" s="3" t="s">
        <v>447</v>
      </c>
      <c r="F311" s="22">
        <v>237000</v>
      </c>
      <c r="G311" s="15" t="s">
        <v>29</v>
      </c>
      <c r="H311" s="27">
        <v>23.79</v>
      </c>
      <c r="I311" s="27">
        <v>3.97</v>
      </c>
      <c r="J311" s="27">
        <v>10220</v>
      </c>
      <c r="K311" s="27">
        <v>903</v>
      </c>
      <c r="L311" s="27">
        <v>401</v>
      </c>
      <c r="M311" s="27">
        <f t="shared" ca="1" si="4"/>
        <v>1.9599297269155591</v>
      </c>
      <c r="N311" s="27">
        <v>96.621481289487278</v>
      </c>
      <c r="O311" s="27">
        <v>16666</v>
      </c>
      <c r="P311" s="27">
        <v>521.5798800343282</v>
      </c>
    </row>
    <row r="312" spans="1:16" x14ac:dyDescent="0.45">
      <c r="A312" s="40" t="s">
        <v>394</v>
      </c>
      <c r="B312" s="3">
        <v>400</v>
      </c>
      <c r="C312" s="19">
        <v>39</v>
      </c>
      <c r="D312" s="3" t="s">
        <v>461</v>
      </c>
      <c r="E312" s="3" t="s">
        <v>447</v>
      </c>
      <c r="F312" s="22">
        <v>234000</v>
      </c>
      <c r="G312" s="15" t="s">
        <v>29</v>
      </c>
      <c r="H312" s="27">
        <v>23.79</v>
      </c>
      <c r="I312" s="27">
        <v>3.97</v>
      </c>
      <c r="J312" s="27">
        <v>10220</v>
      </c>
      <c r="K312" s="27">
        <v>903</v>
      </c>
      <c r="L312" s="27">
        <v>401</v>
      </c>
      <c r="M312" s="27">
        <f t="shared" ca="1" si="4"/>
        <v>2.0477120096933956</v>
      </c>
      <c r="N312" s="27">
        <v>96.621481289487278</v>
      </c>
      <c r="O312" s="27">
        <v>16666</v>
      </c>
      <c r="P312" s="27">
        <v>521.5798800343282</v>
      </c>
    </row>
    <row r="313" spans="1:16" x14ac:dyDescent="0.45">
      <c r="A313" s="40" t="s">
        <v>407</v>
      </c>
      <c r="B313" s="3">
        <v>400</v>
      </c>
      <c r="C313" s="19">
        <v>39</v>
      </c>
      <c r="D313" s="3" t="s">
        <v>461</v>
      </c>
      <c r="E313" s="3" t="s">
        <v>481</v>
      </c>
      <c r="F313" s="22">
        <v>275000</v>
      </c>
      <c r="G313" s="15" t="s">
        <v>45</v>
      </c>
      <c r="H313" s="27">
        <v>23.79</v>
      </c>
      <c r="I313" s="27">
        <v>3.97</v>
      </c>
      <c r="J313" s="27">
        <v>10220</v>
      </c>
      <c r="K313" s="27">
        <v>903</v>
      </c>
      <c r="L313" s="27">
        <v>401</v>
      </c>
      <c r="M313" s="27">
        <f t="shared" ca="1" si="4"/>
        <v>1.9908460892795823</v>
      </c>
      <c r="N313" s="27">
        <v>96.621481289487278</v>
      </c>
      <c r="O313" s="27">
        <v>16666</v>
      </c>
      <c r="P313" s="27">
        <v>2175.394554818834</v>
      </c>
    </row>
    <row r="314" spans="1:16" x14ac:dyDescent="0.45">
      <c r="A314" s="40" t="s">
        <v>394</v>
      </c>
      <c r="B314" s="2">
        <v>400</v>
      </c>
      <c r="C314" s="19">
        <v>39</v>
      </c>
      <c r="D314" s="3" t="s">
        <v>460</v>
      </c>
      <c r="E314" s="4" t="s">
        <v>46</v>
      </c>
      <c r="F314" s="22">
        <v>217486</v>
      </c>
      <c r="G314" s="15" t="s">
        <v>45</v>
      </c>
      <c r="H314" s="27">
        <v>23.79</v>
      </c>
      <c r="I314" s="27">
        <v>3.97</v>
      </c>
      <c r="J314" s="27">
        <v>10220</v>
      </c>
      <c r="K314" s="27">
        <v>903</v>
      </c>
      <c r="L314" s="27">
        <v>401</v>
      </c>
      <c r="M314" s="27">
        <f t="shared" ca="1" si="4"/>
        <v>2.0400347241075272</v>
      </c>
      <c r="N314" s="27">
        <v>57.472012426685268</v>
      </c>
      <c r="O314" s="27">
        <v>11544.2</v>
      </c>
      <c r="P314" s="27">
        <v>7827.84</v>
      </c>
    </row>
    <row r="315" spans="1:16" x14ac:dyDescent="0.45">
      <c r="A315" s="40" t="s">
        <v>394</v>
      </c>
      <c r="B315" s="2">
        <v>400</v>
      </c>
      <c r="C315" s="19">
        <v>39</v>
      </c>
      <c r="D315" s="3" t="s">
        <v>460</v>
      </c>
      <c r="E315" s="4" t="s">
        <v>46</v>
      </c>
      <c r="F315" s="22">
        <v>264804</v>
      </c>
      <c r="G315" s="15" t="s">
        <v>20</v>
      </c>
      <c r="H315" s="27">
        <v>23.79</v>
      </c>
      <c r="I315" s="27">
        <v>3.97</v>
      </c>
      <c r="J315" s="27">
        <v>10220</v>
      </c>
      <c r="K315" s="27">
        <v>903</v>
      </c>
      <c r="L315" s="27">
        <v>401</v>
      </c>
      <c r="M315" s="27">
        <f t="shared" ca="1" si="4"/>
        <v>2.0340872375924208</v>
      </c>
      <c r="N315" s="27">
        <v>57.472012426685268</v>
      </c>
      <c r="O315" s="27">
        <v>11544.2</v>
      </c>
      <c r="P315" s="27">
        <v>7827.84</v>
      </c>
    </row>
    <row r="316" spans="1:16" x14ac:dyDescent="0.45">
      <c r="A316" s="40" t="s">
        <v>394</v>
      </c>
      <c r="B316" s="2">
        <v>400</v>
      </c>
      <c r="C316" s="19">
        <v>39</v>
      </c>
      <c r="D316" s="3" t="s">
        <v>460</v>
      </c>
      <c r="E316" s="4" t="s">
        <v>46</v>
      </c>
      <c r="F316" s="22">
        <v>217486</v>
      </c>
      <c r="G316" s="15" t="s">
        <v>20</v>
      </c>
      <c r="H316" s="27">
        <v>23.79</v>
      </c>
      <c r="I316" s="27">
        <v>3.97</v>
      </c>
      <c r="J316" s="27">
        <v>10220</v>
      </c>
      <c r="K316" s="27">
        <v>903</v>
      </c>
      <c r="L316" s="27">
        <v>401</v>
      </c>
      <c r="M316" s="27">
        <f t="shared" ca="1" si="4"/>
        <v>1.9067444971009864</v>
      </c>
      <c r="N316" s="27">
        <v>57.472012426685268</v>
      </c>
      <c r="O316" s="27">
        <v>11544.2</v>
      </c>
      <c r="P316" s="27">
        <v>7827.84</v>
      </c>
    </row>
    <row r="317" spans="1:16" x14ac:dyDescent="0.45">
      <c r="A317" s="40" t="s">
        <v>394</v>
      </c>
      <c r="B317" s="2">
        <v>400</v>
      </c>
      <c r="C317" s="19">
        <v>39</v>
      </c>
      <c r="D317" s="3" t="s">
        <v>460</v>
      </c>
      <c r="E317" s="4" t="s">
        <v>46</v>
      </c>
      <c r="F317" s="22">
        <v>206095</v>
      </c>
      <c r="G317" s="15" t="s">
        <v>20</v>
      </c>
      <c r="H317" s="27">
        <v>23.79</v>
      </c>
      <c r="I317" s="27">
        <v>3.97</v>
      </c>
      <c r="J317" s="27">
        <v>10220</v>
      </c>
      <c r="K317" s="27">
        <v>903</v>
      </c>
      <c r="L317" s="27">
        <v>401</v>
      </c>
      <c r="M317" s="27">
        <f t="shared" ca="1" si="4"/>
        <v>1.8936609102931918</v>
      </c>
      <c r="N317" s="27">
        <v>57.472012426685268</v>
      </c>
      <c r="O317" s="27">
        <v>11544.2</v>
      </c>
      <c r="P317" s="27">
        <v>7827.84</v>
      </c>
    </row>
    <row r="318" spans="1:16" x14ac:dyDescent="0.45">
      <c r="A318" s="40" t="s">
        <v>394</v>
      </c>
      <c r="B318" s="2">
        <v>400</v>
      </c>
      <c r="C318" s="19">
        <v>39</v>
      </c>
      <c r="D318" s="3" t="s">
        <v>460</v>
      </c>
      <c r="E318" s="4" t="s">
        <v>46</v>
      </c>
      <c r="F318" s="22">
        <v>241786</v>
      </c>
      <c r="G318" s="15" t="s">
        <v>29</v>
      </c>
      <c r="H318" s="27">
        <v>23.79</v>
      </c>
      <c r="I318" s="27">
        <v>3.97</v>
      </c>
      <c r="J318" s="27">
        <v>10220</v>
      </c>
      <c r="K318" s="27">
        <v>903</v>
      </c>
      <c r="L318" s="27">
        <v>401</v>
      </c>
      <c r="M318" s="27">
        <f t="shared" ca="1" si="4"/>
        <v>2.0441667001497921</v>
      </c>
      <c r="N318" s="27">
        <v>57.472012426685268</v>
      </c>
      <c r="O318" s="27">
        <v>11544.2</v>
      </c>
      <c r="P318" s="27">
        <v>7827.84</v>
      </c>
    </row>
    <row r="319" spans="1:16" x14ac:dyDescent="0.45">
      <c r="A319" s="40" t="s">
        <v>394</v>
      </c>
      <c r="B319" s="2">
        <v>400</v>
      </c>
      <c r="C319" s="19">
        <v>39</v>
      </c>
      <c r="D319" s="3" t="s">
        <v>460</v>
      </c>
      <c r="E319" s="4" t="s">
        <v>46</v>
      </c>
      <c r="F319" s="22">
        <v>218639</v>
      </c>
      <c r="G319" s="15" t="s">
        <v>29</v>
      </c>
      <c r="H319" s="27">
        <v>23.79</v>
      </c>
      <c r="I319" s="27">
        <v>3.97</v>
      </c>
      <c r="J319" s="27">
        <v>10220</v>
      </c>
      <c r="K319" s="27">
        <v>903</v>
      </c>
      <c r="L319" s="27">
        <v>401</v>
      </c>
      <c r="M319" s="27">
        <f t="shared" ca="1" si="4"/>
        <v>2.0211520358316681</v>
      </c>
      <c r="N319" s="27">
        <v>57.472012426685268</v>
      </c>
      <c r="O319" s="27">
        <v>11544.2</v>
      </c>
      <c r="P319" s="27">
        <v>7827.84</v>
      </c>
    </row>
    <row r="320" spans="1:16" x14ac:dyDescent="0.45">
      <c r="A320" s="40" t="s">
        <v>394</v>
      </c>
      <c r="B320" s="2">
        <v>400</v>
      </c>
      <c r="C320" s="19">
        <v>39</v>
      </c>
      <c r="D320" s="3" t="s">
        <v>460</v>
      </c>
      <c r="E320" s="4" t="s">
        <v>46</v>
      </c>
      <c r="F320" s="22">
        <v>242507</v>
      </c>
      <c r="G320" s="15" t="s">
        <v>30</v>
      </c>
      <c r="H320" s="27">
        <v>23.79</v>
      </c>
      <c r="I320" s="27">
        <v>3.97</v>
      </c>
      <c r="J320" s="27">
        <v>10220</v>
      </c>
      <c r="K320" s="27">
        <v>903</v>
      </c>
      <c r="L320" s="27">
        <v>401</v>
      </c>
      <c r="M320" s="27">
        <f t="shared" ca="1" si="4"/>
        <v>1.9009932464694272</v>
      </c>
      <c r="N320" s="27">
        <v>57.472012426685268</v>
      </c>
      <c r="O320" s="27">
        <v>11544.2</v>
      </c>
      <c r="P320" s="27">
        <v>7827.84</v>
      </c>
    </row>
    <row r="321" spans="1:16" x14ac:dyDescent="0.45">
      <c r="A321" s="40" t="s">
        <v>394</v>
      </c>
      <c r="B321" s="2">
        <v>400</v>
      </c>
      <c r="C321" s="19">
        <v>39</v>
      </c>
      <c r="D321" s="3" t="s">
        <v>460</v>
      </c>
      <c r="E321" s="4" t="s">
        <v>46</v>
      </c>
      <c r="F321" s="22">
        <v>309506</v>
      </c>
      <c r="G321" s="15" t="s">
        <v>36</v>
      </c>
      <c r="H321" s="27">
        <v>23.79</v>
      </c>
      <c r="I321" s="27">
        <v>3.97</v>
      </c>
      <c r="J321" s="27">
        <v>10220</v>
      </c>
      <c r="K321" s="27">
        <v>903</v>
      </c>
      <c r="L321" s="27">
        <v>401</v>
      </c>
      <c r="M321" s="27">
        <f t="shared" ca="1" si="4"/>
        <v>2.0476467293298519</v>
      </c>
      <c r="N321" s="27">
        <v>57.472012426685268</v>
      </c>
      <c r="O321" s="27">
        <v>11544.2</v>
      </c>
      <c r="P321" s="27">
        <v>7827.84</v>
      </c>
    </row>
    <row r="322" spans="1:16" hidden="1" x14ac:dyDescent="0.45">
      <c r="A322" s="40" t="s">
        <v>410</v>
      </c>
      <c r="B322" s="2" t="s">
        <v>133</v>
      </c>
      <c r="C322" s="19">
        <v>39.5</v>
      </c>
      <c r="D322" s="3" t="s">
        <v>460</v>
      </c>
      <c r="E322" s="4" t="s">
        <v>46</v>
      </c>
      <c r="F322" s="22">
        <v>191772</v>
      </c>
      <c r="G322" s="15" t="s">
        <v>8</v>
      </c>
      <c r="H322" s="27">
        <v>21.25</v>
      </c>
      <c r="I322" s="27">
        <v>3.92</v>
      </c>
      <c r="J322" s="27">
        <v>7400</v>
      </c>
      <c r="K322" s="27">
        <v>936</v>
      </c>
      <c r="L322" s="27">
        <v>273</v>
      </c>
      <c r="M322" s="27">
        <f t="shared" ref="M322:M385" ca="1" si="5">RAND()*0.2+1.85</f>
        <v>1.8659529481494284</v>
      </c>
      <c r="N322" s="27">
        <v>57.472012426685268</v>
      </c>
      <c r="O322" s="27">
        <v>11544.2</v>
      </c>
      <c r="P322" s="27">
        <v>7827.84</v>
      </c>
    </row>
    <row r="323" spans="1:16" x14ac:dyDescent="0.45">
      <c r="A323" s="40" t="s">
        <v>394</v>
      </c>
      <c r="B323" s="2">
        <v>400</v>
      </c>
      <c r="C323" s="19">
        <v>39</v>
      </c>
      <c r="D323" s="3" t="s">
        <v>460</v>
      </c>
      <c r="E323" s="4" t="s">
        <v>46</v>
      </c>
      <c r="F323" s="22">
        <v>362911</v>
      </c>
      <c r="G323" s="15" t="s">
        <v>13</v>
      </c>
      <c r="H323" s="27">
        <v>23.79</v>
      </c>
      <c r="I323" s="27">
        <v>3.97</v>
      </c>
      <c r="J323" s="27">
        <v>10220</v>
      </c>
      <c r="K323" s="27">
        <v>903</v>
      </c>
      <c r="L323" s="27">
        <v>401</v>
      </c>
      <c r="M323" s="27">
        <f t="shared" ca="1" si="5"/>
        <v>1.8573675843421762</v>
      </c>
      <c r="N323" s="27">
        <v>57.472012426685268</v>
      </c>
      <c r="O323" s="27">
        <v>11544.2</v>
      </c>
      <c r="P323" s="27">
        <v>7827.84</v>
      </c>
    </row>
    <row r="324" spans="1:16" x14ac:dyDescent="0.45">
      <c r="A324" s="40" t="s">
        <v>394</v>
      </c>
      <c r="B324" s="2">
        <v>400</v>
      </c>
      <c r="C324" s="19">
        <v>39</v>
      </c>
      <c r="D324" s="3" t="s">
        <v>460</v>
      </c>
      <c r="E324" s="4" t="s">
        <v>3</v>
      </c>
      <c r="F324" s="22">
        <v>454706</v>
      </c>
      <c r="G324" s="15" t="s">
        <v>36</v>
      </c>
      <c r="H324" s="27">
        <v>23.79</v>
      </c>
      <c r="I324" s="27">
        <v>3.97</v>
      </c>
      <c r="J324" s="27">
        <v>9979</v>
      </c>
      <c r="K324" s="27">
        <v>1426.2</v>
      </c>
      <c r="L324" s="27">
        <v>401</v>
      </c>
      <c r="M324" s="27">
        <f t="shared" ca="1" si="5"/>
        <v>1.9820486928140493</v>
      </c>
      <c r="N324" s="27">
        <v>2639.0087016482562</v>
      </c>
      <c r="O324" s="27">
        <v>30468.7</v>
      </c>
      <c r="P324" s="27">
        <v>62827.83</v>
      </c>
    </row>
    <row r="325" spans="1:16" x14ac:dyDescent="0.45">
      <c r="A325" s="40" t="s">
        <v>394</v>
      </c>
      <c r="B325" s="2">
        <v>400</v>
      </c>
      <c r="C325" s="19">
        <v>39</v>
      </c>
      <c r="D325" s="3" t="s">
        <v>460</v>
      </c>
      <c r="E325" s="4" t="s">
        <v>25</v>
      </c>
      <c r="F325" s="22">
        <v>267233</v>
      </c>
      <c r="G325" s="15" t="s">
        <v>45</v>
      </c>
      <c r="H325" s="27">
        <v>23.79</v>
      </c>
      <c r="I325" s="27">
        <v>3.97</v>
      </c>
      <c r="J325" s="27">
        <v>10220</v>
      </c>
      <c r="K325" s="27">
        <v>903</v>
      </c>
      <c r="L325" s="27">
        <v>401</v>
      </c>
      <c r="M325" s="27">
        <f t="shared" ca="1" si="5"/>
        <v>1.8615507173390704</v>
      </c>
      <c r="N325" s="27">
        <v>188.92599593680674</v>
      </c>
      <c r="O325" s="27">
        <v>16779.7</v>
      </c>
      <c r="P325" s="27">
        <v>1073.48</v>
      </c>
    </row>
    <row r="326" spans="1:16" x14ac:dyDescent="0.45">
      <c r="A326" s="40" t="s">
        <v>394</v>
      </c>
      <c r="B326" s="2">
        <v>400</v>
      </c>
      <c r="C326" s="19">
        <v>39</v>
      </c>
      <c r="D326" s="3" t="s">
        <v>460</v>
      </c>
      <c r="E326" s="4" t="s">
        <v>25</v>
      </c>
      <c r="F326" s="22">
        <v>321895</v>
      </c>
      <c r="G326" s="15" t="s">
        <v>30</v>
      </c>
      <c r="H326" s="27">
        <v>23.79</v>
      </c>
      <c r="I326" s="27">
        <v>3.97</v>
      </c>
      <c r="J326" s="27">
        <v>10220</v>
      </c>
      <c r="K326" s="27">
        <v>903</v>
      </c>
      <c r="L326" s="27">
        <v>401</v>
      </c>
      <c r="M326" s="27">
        <f t="shared" ca="1" si="5"/>
        <v>1.8824913005154313</v>
      </c>
      <c r="N326" s="27">
        <v>188.92599593680674</v>
      </c>
      <c r="O326" s="27">
        <v>16779.7</v>
      </c>
      <c r="P326" s="27">
        <v>1073.48</v>
      </c>
    </row>
    <row r="327" spans="1:16" x14ac:dyDescent="0.45">
      <c r="A327" s="40" t="s">
        <v>394</v>
      </c>
      <c r="B327" s="2">
        <v>400</v>
      </c>
      <c r="C327" s="19">
        <v>39</v>
      </c>
      <c r="D327" s="3" t="s">
        <v>460</v>
      </c>
      <c r="E327" s="4" t="s">
        <v>25</v>
      </c>
      <c r="F327" s="22">
        <v>455156</v>
      </c>
      <c r="G327" s="15" t="s">
        <v>13</v>
      </c>
      <c r="H327" s="27">
        <v>23.79</v>
      </c>
      <c r="I327" s="27">
        <v>3.97</v>
      </c>
      <c r="J327" s="27">
        <v>10220</v>
      </c>
      <c r="K327" s="27">
        <v>903</v>
      </c>
      <c r="L327" s="27">
        <v>401</v>
      </c>
      <c r="M327" s="27">
        <f t="shared" ca="1" si="5"/>
        <v>2.0385035746861977</v>
      </c>
      <c r="N327" s="27">
        <v>188.92599593680674</v>
      </c>
      <c r="O327" s="27">
        <v>16779.7</v>
      </c>
      <c r="P327" s="27">
        <v>1073.48</v>
      </c>
    </row>
    <row r="328" spans="1:16" x14ac:dyDescent="0.45">
      <c r="A328" s="40" t="s">
        <v>394</v>
      </c>
      <c r="B328" s="2">
        <v>400</v>
      </c>
      <c r="C328" s="19">
        <v>39</v>
      </c>
      <c r="D328" s="3" t="s">
        <v>460</v>
      </c>
      <c r="E328" s="4" t="s">
        <v>35</v>
      </c>
      <c r="F328" s="22">
        <v>303674</v>
      </c>
      <c r="G328" s="15" t="s">
        <v>33</v>
      </c>
      <c r="H328" s="27">
        <v>23.79</v>
      </c>
      <c r="I328" s="27">
        <v>3.97</v>
      </c>
      <c r="J328" s="27">
        <v>10220</v>
      </c>
      <c r="K328" s="27">
        <v>903</v>
      </c>
      <c r="L328" s="27">
        <v>401</v>
      </c>
      <c r="M328" s="27">
        <f t="shared" ca="1" si="5"/>
        <v>2.010069137469261</v>
      </c>
      <c r="N328" s="27">
        <v>1896.7553015181375</v>
      </c>
      <c r="O328" s="27">
        <v>24592.6</v>
      </c>
      <c r="P328" s="27">
        <v>42421.33</v>
      </c>
    </row>
    <row r="329" spans="1:16" hidden="1" x14ac:dyDescent="0.45">
      <c r="A329" s="40" t="s">
        <v>378</v>
      </c>
      <c r="B329" s="2" t="s">
        <v>381</v>
      </c>
      <c r="C329" s="19">
        <v>39</v>
      </c>
      <c r="D329" s="3" t="s">
        <v>460</v>
      </c>
      <c r="E329" s="4" t="s">
        <v>35</v>
      </c>
      <c r="F329" s="22">
        <v>188482</v>
      </c>
      <c r="G329" s="15" t="s">
        <v>4</v>
      </c>
      <c r="H329" s="27">
        <v>21.4</v>
      </c>
      <c r="I329" s="27">
        <v>3.6</v>
      </c>
      <c r="J329" s="27">
        <v>600</v>
      </c>
      <c r="K329" s="27">
        <v>969</v>
      </c>
      <c r="L329" s="27">
        <v>250</v>
      </c>
      <c r="M329" s="27">
        <f t="shared" ca="1" si="5"/>
        <v>2.0311159244655763</v>
      </c>
      <c r="N329" s="27">
        <v>1896.7553015181375</v>
      </c>
      <c r="O329" s="27">
        <v>24592.6</v>
      </c>
      <c r="P329" s="27">
        <v>42421.33</v>
      </c>
    </row>
    <row r="330" spans="1:16" x14ac:dyDescent="0.45">
      <c r="A330" s="40" t="s">
        <v>394</v>
      </c>
      <c r="B330" s="2">
        <v>400</v>
      </c>
      <c r="C330" s="19">
        <v>39</v>
      </c>
      <c r="D330" s="3" t="s">
        <v>460</v>
      </c>
      <c r="E330" s="4" t="s">
        <v>35</v>
      </c>
      <c r="F330" s="22">
        <v>303674</v>
      </c>
      <c r="G330" s="15" t="s">
        <v>33</v>
      </c>
      <c r="H330" s="27">
        <v>23.79</v>
      </c>
      <c r="I330" s="27">
        <v>3.97</v>
      </c>
      <c r="J330" s="27">
        <v>10220</v>
      </c>
      <c r="K330" s="27">
        <v>903</v>
      </c>
      <c r="L330" s="27">
        <v>401</v>
      </c>
      <c r="M330" s="27">
        <f t="shared" ca="1" si="5"/>
        <v>2.0403566469230792</v>
      </c>
      <c r="N330" s="27">
        <v>1896.7553015181375</v>
      </c>
      <c r="O330" s="27">
        <v>24592.6</v>
      </c>
      <c r="P330" s="27">
        <v>42421.33</v>
      </c>
    </row>
    <row r="331" spans="1:16" x14ac:dyDescent="0.45">
      <c r="A331" s="40" t="s">
        <v>394</v>
      </c>
      <c r="B331" s="2">
        <v>400</v>
      </c>
      <c r="C331" s="19">
        <v>39</v>
      </c>
      <c r="D331" s="3" t="s">
        <v>460</v>
      </c>
      <c r="E331" s="4" t="s">
        <v>35</v>
      </c>
      <c r="F331" s="22">
        <v>364359</v>
      </c>
      <c r="G331" s="15" t="s">
        <v>37</v>
      </c>
      <c r="H331" s="27">
        <v>23.79</v>
      </c>
      <c r="I331" s="27">
        <v>3.97</v>
      </c>
      <c r="J331" s="27">
        <v>10220</v>
      </c>
      <c r="K331" s="27">
        <v>903</v>
      </c>
      <c r="L331" s="27">
        <v>401</v>
      </c>
      <c r="M331" s="27">
        <f t="shared" ca="1" si="5"/>
        <v>2.0289948041465831</v>
      </c>
      <c r="N331" s="27">
        <v>1896.7553015181375</v>
      </c>
      <c r="O331" s="27">
        <v>24592.6</v>
      </c>
      <c r="P331" s="27">
        <v>42421.33</v>
      </c>
    </row>
    <row r="332" spans="1:16" x14ac:dyDescent="0.45">
      <c r="A332" s="40" t="s">
        <v>394</v>
      </c>
      <c r="B332" s="2">
        <v>400</v>
      </c>
      <c r="C332" s="19">
        <v>39</v>
      </c>
      <c r="D332" s="3" t="s">
        <v>460</v>
      </c>
      <c r="E332" s="4" t="s">
        <v>132</v>
      </c>
      <c r="F332" s="22">
        <v>236681</v>
      </c>
      <c r="G332" s="15" t="s">
        <v>29</v>
      </c>
      <c r="H332" s="27">
        <v>23.79</v>
      </c>
      <c r="I332" s="27">
        <v>3.97</v>
      </c>
      <c r="J332" s="27">
        <v>10220</v>
      </c>
      <c r="K332" s="27">
        <v>903</v>
      </c>
      <c r="L332" s="27">
        <v>401</v>
      </c>
      <c r="M332" s="27">
        <f t="shared" ca="1" si="5"/>
        <v>1.9667302784978151</v>
      </c>
      <c r="N332" s="27">
        <v>547.05417423587585</v>
      </c>
      <c r="O332" s="27">
        <v>37825.800000000003</v>
      </c>
      <c r="P332" s="27">
        <v>12220.24236</v>
      </c>
    </row>
    <row r="333" spans="1:16" x14ac:dyDescent="0.45">
      <c r="A333" s="40" t="s">
        <v>394</v>
      </c>
      <c r="B333" s="2">
        <v>400</v>
      </c>
      <c r="C333" s="19">
        <v>39</v>
      </c>
      <c r="D333" s="3" t="s">
        <v>460</v>
      </c>
      <c r="E333" s="4" t="s">
        <v>76</v>
      </c>
      <c r="F333" s="22">
        <v>279380</v>
      </c>
      <c r="G333" s="15" t="s">
        <v>45</v>
      </c>
      <c r="H333" s="27">
        <v>23.79</v>
      </c>
      <c r="I333" s="27">
        <v>3.97</v>
      </c>
      <c r="J333" s="27">
        <v>10220</v>
      </c>
      <c r="K333" s="27">
        <v>903</v>
      </c>
      <c r="L333" s="27">
        <v>401</v>
      </c>
      <c r="M333" s="27">
        <f t="shared" ca="1" si="5"/>
        <v>1.8971827481469958</v>
      </c>
      <c r="N333" s="27">
        <v>720.28936833319051</v>
      </c>
      <c r="O333" s="27">
        <v>6140.9</v>
      </c>
      <c r="P333" s="27">
        <v>2659.28</v>
      </c>
    </row>
    <row r="334" spans="1:16" hidden="1" x14ac:dyDescent="0.45">
      <c r="A334" s="40" t="s">
        <v>410</v>
      </c>
      <c r="B334" s="2" t="s">
        <v>133</v>
      </c>
      <c r="C334" s="19">
        <v>39.5</v>
      </c>
      <c r="D334" s="3" t="s">
        <v>460</v>
      </c>
      <c r="E334" s="4" t="s">
        <v>46</v>
      </c>
      <c r="F334" s="22">
        <v>345919</v>
      </c>
      <c r="G334" s="15" t="s">
        <v>36</v>
      </c>
      <c r="H334" s="27">
        <v>21.25</v>
      </c>
      <c r="I334" s="27">
        <v>3.92</v>
      </c>
      <c r="J334" s="27">
        <v>7400</v>
      </c>
      <c r="K334" s="27">
        <v>936</v>
      </c>
      <c r="L334" s="27">
        <v>273</v>
      </c>
      <c r="M334" s="27">
        <f t="shared" ca="1" si="5"/>
        <v>2.0462478682355631</v>
      </c>
      <c r="N334" s="27">
        <v>57.472012426685303</v>
      </c>
      <c r="O334" s="27">
        <v>11544.2</v>
      </c>
      <c r="P334" s="27">
        <v>7827.84</v>
      </c>
    </row>
    <row r="335" spans="1:16" hidden="1" x14ac:dyDescent="0.45">
      <c r="A335" s="40" t="s">
        <v>410</v>
      </c>
      <c r="B335" s="2" t="s">
        <v>133</v>
      </c>
      <c r="C335" s="19">
        <v>39.5</v>
      </c>
      <c r="D335" s="3" t="s">
        <v>460</v>
      </c>
      <c r="E335" s="4" t="s">
        <v>3</v>
      </c>
      <c r="F335" s="22">
        <v>443019</v>
      </c>
      <c r="G335" s="15" t="s">
        <v>37</v>
      </c>
      <c r="H335" s="27">
        <v>21.25</v>
      </c>
      <c r="I335" s="27">
        <v>3.92</v>
      </c>
      <c r="J335" s="27">
        <v>7400</v>
      </c>
      <c r="K335" s="27">
        <v>936</v>
      </c>
      <c r="L335" s="27">
        <v>273</v>
      </c>
      <c r="M335" s="27">
        <f t="shared" ca="1" si="5"/>
        <v>1.9276077806906575</v>
      </c>
      <c r="N335" s="27">
        <v>2639.0087016482562</v>
      </c>
      <c r="O335" s="27">
        <v>30468.7</v>
      </c>
      <c r="P335" s="27">
        <v>62827.83</v>
      </c>
    </row>
    <row r="336" spans="1:16" hidden="1" x14ac:dyDescent="0.45">
      <c r="A336" s="40" t="s">
        <v>378</v>
      </c>
      <c r="B336" s="2" t="s">
        <v>381</v>
      </c>
      <c r="C336" s="19">
        <v>39</v>
      </c>
      <c r="D336" s="3" t="s">
        <v>459</v>
      </c>
      <c r="E336" s="3" t="s">
        <v>487</v>
      </c>
      <c r="F336" s="22">
        <v>219000</v>
      </c>
      <c r="G336" s="15" t="s">
        <v>4</v>
      </c>
      <c r="H336" s="27">
        <v>21.4</v>
      </c>
      <c r="I336" s="27">
        <v>3.6</v>
      </c>
      <c r="J336" s="27">
        <v>600</v>
      </c>
      <c r="K336" s="27">
        <v>969</v>
      </c>
      <c r="L336" s="27">
        <v>250</v>
      </c>
      <c r="M336" s="27">
        <f t="shared" ca="1" si="5"/>
        <v>1.9761335931119699</v>
      </c>
      <c r="N336" s="27">
        <v>1789.9333999999999</v>
      </c>
      <c r="O336" s="27">
        <v>40003</v>
      </c>
      <c r="P336" s="27">
        <v>60296.14</v>
      </c>
    </row>
    <row r="337" spans="1:16" hidden="1" x14ac:dyDescent="0.45">
      <c r="A337" s="40" t="s">
        <v>378</v>
      </c>
      <c r="B337" s="2" t="s">
        <v>380</v>
      </c>
      <c r="C337" s="19">
        <v>40</v>
      </c>
      <c r="D337" s="3" t="s">
        <v>461</v>
      </c>
      <c r="E337" s="3" t="s">
        <v>475</v>
      </c>
      <c r="F337" s="22">
        <v>194008</v>
      </c>
      <c r="G337" s="15" t="s">
        <v>6</v>
      </c>
      <c r="H337" s="27">
        <v>22.15</v>
      </c>
      <c r="I337" s="27">
        <v>3.61</v>
      </c>
      <c r="J337" s="27">
        <v>9800</v>
      </c>
      <c r="K337" s="27">
        <v>2726</v>
      </c>
      <c r="L337" s="27">
        <v>1136</v>
      </c>
      <c r="M337" s="27">
        <f t="shared" ca="1" si="5"/>
        <v>1.9837559816993005</v>
      </c>
      <c r="N337" s="27">
        <v>2.08</v>
      </c>
      <c r="O337" s="27">
        <v>3599</v>
      </c>
      <c r="P337" s="27">
        <v>1044.7996423945156</v>
      </c>
    </row>
    <row r="338" spans="1:16" x14ac:dyDescent="0.45">
      <c r="A338" s="40" t="s">
        <v>394</v>
      </c>
      <c r="B338" s="2">
        <v>400</v>
      </c>
      <c r="C338" s="19">
        <v>39</v>
      </c>
      <c r="D338" s="3" t="s">
        <v>460</v>
      </c>
      <c r="E338" s="4" t="s">
        <v>76</v>
      </c>
      <c r="F338" s="22">
        <v>400537</v>
      </c>
      <c r="G338" s="15" t="s">
        <v>36</v>
      </c>
      <c r="H338" s="27">
        <v>23.79</v>
      </c>
      <c r="I338" s="27">
        <v>3.97</v>
      </c>
      <c r="J338" s="27">
        <v>10220</v>
      </c>
      <c r="K338" s="27">
        <v>903</v>
      </c>
      <c r="L338" s="27">
        <v>401</v>
      </c>
      <c r="M338" s="27">
        <f t="shared" ca="1" si="5"/>
        <v>2.0472622691288955</v>
      </c>
      <c r="N338" s="27">
        <v>720.28936833319051</v>
      </c>
      <c r="O338" s="27">
        <v>6140.9</v>
      </c>
      <c r="P338" s="27">
        <v>2659.28</v>
      </c>
    </row>
    <row r="339" spans="1:16" x14ac:dyDescent="0.45">
      <c r="A339" s="40" t="s">
        <v>394</v>
      </c>
      <c r="B339" s="2">
        <v>400</v>
      </c>
      <c r="C339" s="19">
        <v>39</v>
      </c>
      <c r="D339" s="3" t="s">
        <v>459</v>
      </c>
      <c r="E339" s="3" t="s">
        <v>319</v>
      </c>
      <c r="F339" s="22">
        <v>429000</v>
      </c>
      <c r="G339" s="15" t="s">
        <v>36</v>
      </c>
      <c r="H339" s="27">
        <v>23.79</v>
      </c>
      <c r="I339" s="27">
        <v>3.97</v>
      </c>
      <c r="J339" s="27">
        <v>10220</v>
      </c>
      <c r="K339" s="27">
        <v>903</v>
      </c>
      <c r="L339" s="27">
        <v>401</v>
      </c>
      <c r="M339" s="27">
        <f t="shared" ca="1" si="5"/>
        <v>2.044950244208851</v>
      </c>
      <c r="N339" s="27">
        <v>1116.7267999999999</v>
      </c>
      <c r="O339" s="27">
        <v>44269</v>
      </c>
      <c r="P339" s="27">
        <v>61343.7</v>
      </c>
    </row>
    <row r="340" spans="1:16" x14ac:dyDescent="0.45">
      <c r="A340" s="40" t="s">
        <v>394</v>
      </c>
      <c r="B340" s="2">
        <v>410</v>
      </c>
      <c r="C340" s="19">
        <v>40.5</v>
      </c>
      <c r="D340" s="3" t="s">
        <v>461</v>
      </c>
      <c r="E340" s="3" t="s">
        <v>364</v>
      </c>
      <c r="F340" s="22">
        <v>225000</v>
      </c>
      <c r="G340" s="15" t="s">
        <v>12</v>
      </c>
      <c r="H340" s="27">
        <v>26.25</v>
      </c>
      <c r="I340" s="27">
        <v>3.94</v>
      </c>
      <c r="J340" s="27">
        <v>9979</v>
      </c>
      <c r="K340" s="27">
        <v>1426.2</v>
      </c>
      <c r="L340" s="27">
        <v>201</v>
      </c>
      <c r="M340" s="27">
        <f t="shared" ca="1" si="5"/>
        <v>2.0250400059113693</v>
      </c>
      <c r="N340" s="27">
        <v>1.0434148148148099</v>
      </c>
      <c r="O340" s="27">
        <v>8551.2000000000007</v>
      </c>
      <c r="P340" s="27">
        <v>2109.5004966750644</v>
      </c>
    </row>
    <row r="341" spans="1:16" x14ac:dyDescent="0.45">
      <c r="A341" s="40" t="s">
        <v>394</v>
      </c>
      <c r="B341" s="2">
        <v>410</v>
      </c>
      <c r="C341" s="19">
        <v>40.5</v>
      </c>
      <c r="D341" s="3" t="s">
        <v>459</v>
      </c>
      <c r="E341" s="3" t="s">
        <v>319</v>
      </c>
      <c r="F341" s="22">
        <v>235000</v>
      </c>
      <c r="G341" s="15" t="s">
        <v>12</v>
      </c>
      <c r="H341" s="27">
        <v>26.25</v>
      </c>
      <c r="I341" s="27">
        <v>3.94</v>
      </c>
      <c r="J341" s="27">
        <v>7240</v>
      </c>
      <c r="K341" s="27">
        <v>957</v>
      </c>
      <c r="L341" s="27">
        <v>201</v>
      </c>
      <c r="M341" s="27">
        <f t="shared" ca="1" si="5"/>
        <v>2.0390004517073899</v>
      </c>
      <c r="N341" s="27">
        <v>1116.7267999999999</v>
      </c>
      <c r="O341" s="27">
        <v>44269</v>
      </c>
      <c r="P341" s="27">
        <v>61343.7</v>
      </c>
    </row>
    <row r="342" spans="1:16" x14ac:dyDescent="0.45">
      <c r="A342" s="40" t="s">
        <v>394</v>
      </c>
      <c r="B342" s="3">
        <v>420</v>
      </c>
      <c r="C342" s="19">
        <v>41</v>
      </c>
      <c r="D342" s="3" t="s">
        <v>461</v>
      </c>
      <c r="E342" s="3" t="s">
        <v>346</v>
      </c>
      <c r="F342" s="22">
        <v>309739</v>
      </c>
      <c r="G342" s="15" t="s">
        <v>8</v>
      </c>
      <c r="H342" s="27">
        <v>24.58</v>
      </c>
      <c r="I342" s="27">
        <v>4.16</v>
      </c>
      <c r="J342" s="27">
        <v>7276</v>
      </c>
      <c r="K342" s="27">
        <v>809</v>
      </c>
      <c r="L342" s="27">
        <v>299</v>
      </c>
      <c r="M342" s="27">
        <f t="shared" ca="1" si="5"/>
        <v>1.891684646471631</v>
      </c>
      <c r="N342" s="27">
        <v>96.621481289487278</v>
      </c>
      <c r="O342" s="27">
        <v>21310.9</v>
      </c>
      <c r="P342" s="27">
        <v>514.61516577032478</v>
      </c>
    </row>
    <row r="343" spans="1:16" x14ac:dyDescent="0.45">
      <c r="A343" s="40" t="s">
        <v>394</v>
      </c>
      <c r="B343" s="2">
        <v>420</v>
      </c>
      <c r="C343" s="19">
        <v>41</v>
      </c>
      <c r="D343" s="3" t="s">
        <v>461</v>
      </c>
      <c r="E343" s="3" t="s">
        <v>346</v>
      </c>
      <c r="F343" s="22">
        <v>309079</v>
      </c>
      <c r="G343" s="15" t="s">
        <v>8</v>
      </c>
      <c r="H343" s="27">
        <v>24.58</v>
      </c>
      <c r="I343" s="27">
        <v>4.16</v>
      </c>
      <c r="J343" s="27">
        <v>7276</v>
      </c>
      <c r="K343" s="27">
        <v>809</v>
      </c>
      <c r="L343" s="27">
        <v>299</v>
      </c>
      <c r="M343" s="27">
        <f t="shared" ca="1" si="5"/>
        <v>1.928324482177874</v>
      </c>
      <c r="N343" s="27">
        <v>96.621481289487278</v>
      </c>
      <c r="O343" s="27">
        <v>21310.9</v>
      </c>
      <c r="P343" s="27">
        <v>514.61516577032478</v>
      </c>
    </row>
    <row r="344" spans="1:16" x14ac:dyDescent="0.45">
      <c r="A344" s="40" t="s">
        <v>394</v>
      </c>
      <c r="B344" s="2">
        <v>420</v>
      </c>
      <c r="C344" s="19">
        <v>41</v>
      </c>
      <c r="D344" s="3" t="s">
        <v>461</v>
      </c>
      <c r="E344" s="3" t="s">
        <v>440</v>
      </c>
      <c r="F344" s="22">
        <v>310061</v>
      </c>
      <c r="G344" s="15" t="s">
        <v>8</v>
      </c>
      <c r="H344" s="27">
        <v>24.58</v>
      </c>
      <c r="I344" s="27">
        <v>4.16</v>
      </c>
      <c r="J344" s="27">
        <v>7276</v>
      </c>
      <c r="K344" s="27">
        <v>809</v>
      </c>
      <c r="L344" s="27">
        <v>299</v>
      </c>
      <c r="M344" s="27">
        <f t="shared" ca="1" si="5"/>
        <v>1.8719848101553704</v>
      </c>
      <c r="N344" s="27">
        <v>96.621481289487278</v>
      </c>
      <c r="O344" s="27">
        <v>16666</v>
      </c>
      <c r="P344" s="27">
        <v>3399.8275859327327</v>
      </c>
    </row>
    <row r="345" spans="1:16" x14ac:dyDescent="0.45">
      <c r="A345" s="40" t="s">
        <v>394</v>
      </c>
      <c r="B345" s="3">
        <v>420</v>
      </c>
      <c r="C345" s="19">
        <v>41</v>
      </c>
      <c r="D345" s="3" t="s">
        <v>461</v>
      </c>
      <c r="E345" s="3" t="s">
        <v>440</v>
      </c>
      <c r="F345" s="22">
        <v>309705</v>
      </c>
      <c r="G345" s="15" t="s">
        <v>8</v>
      </c>
      <c r="H345" s="27">
        <v>24.58</v>
      </c>
      <c r="I345" s="27">
        <v>4.16</v>
      </c>
      <c r="J345" s="27">
        <v>7276</v>
      </c>
      <c r="K345" s="27">
        <v>809</v>
      </c>
      <c r="L345" s="27">
        <v>299</v>
      </c>
      <c r="M345" s="27">
        <f t="shared" ca="1" si="5"/>
        <v>1.9520592705168329</v>
      </c>
      <c r="N345" s="27">
        <v>96.621481289487278</v>
      </c>
      <c r="O345" s="27">
        <v>16666</v>
      </c>
      <c r="P345" s="27">
        <v>3399.8275859327327</v>
      </c>
    </row>
    <row r="346" spans="1:16" x14ac:dyDescent="0.45">
      <c r="A346" s="40" t="s">
        <v>394</v>
      </c>
      <c r="B346" s="2">
        <v>420</v>
      </c>
      <c r="C346" s="19">
        <v>41</v>
      </c>
      <c r="D346" s="3" t="s">
        <v>461</v>
      </c>
      <c r="E346" s="3" t="s">
        <v>440</v>
      </c>
      <c r="F346" s="22">
        <v>297902</v>
      </c>
      <c r="G346" s="15" t="s">
        <v>8</v>
      </c>
      <c r="H346" s="27">
        <v>24.58</v>
      </c>
      <c r="I346" s="27">
        <v>4.16</v>
      </c>
      <c r="J346" s="27">
        <v>7276</v>
      </c>
      <c r="K346" s="27">
        <v>809</v>
      </c>
      <c r="L346" s="27">
        <v>299</v>
      </c>
      <c r="M346" s="27">
        <f t="shared" ca="1" si="5"/>
        <v>2.000452783873623</v>
      </c>
      <c r="N346" s="27">
        <v>96.621481289487278</v>
      </c>
      <c r="O346" s="27">
        <v>16666</v>
      </c>
      <c r="P346" s="27">
        <v>3399.8275859327327</v>
      </c>
    </row>
    <row r="347" spans="1:16" x14ac:dyDescent="0.45">
      <c r="A347" s="40" t="s">
        <v>394</v>
      </c>
      <c r="B347" s="3">
        <v>420</v>
      </c>
      <c r="C347" s="19">
        <v>41</v>
      </c>
      <c r="D347" s="3" t="s">
        <v>461</v>
      </c>
      <c r="E347" s="3" t="s">
        <v>440</v>
      </c>
      <c r="F347" s="22">
        <v>297560</v>
      </c>
      <c r="G347" s="15" t="s">
        <v>8</v>
      </c>
      <c r="H347" s="27">
        <v>24.58</v>
      </c>
      <c r="I347" s="27">
        <v>4.16</v>
      </c>
      <c r="J347" s="27">
        <v>7276</v>
      </c>
      <c r="K347" s="27">
        <v>809</v>
      </c>
      <c r="L347" s="27">
        <v>299</v>
      </c>
      <c r="M347" s="27">
        <f t="shared" ca="1" si="5"/>
        <v>1.93279005559518</v>
      </c>
      <c r="N347" s="27">
        <v>96.621481289487278</v>
      </c>
      <c r="O347" s="27">
        <v>16666</v>
      </c>
      <c r="P347" s="27">
        <v>3399.8275859327327</v>
      </c>
    </row>
    <row r="348" spans="1:16" x14ac:dyDescent="0.45">
      <c r="A348" s="40" t="s">
        <v>394</v>
      </c>
      <c r="B348" s="2">
        <v>420</v>
      </c>
      <c r="C348" s="19">
        <v>41</v>
      </c>
      <c r="D348" s="3" t="s">
        <v>461</v>
      </c>
      <c r="E348" s="3" t="s">
        <v>477</v>
      </c>
      <c r="F348" s="22">
        <v>380000</v>
      </c>
      <c r="G348" s="15" t="s">
        <v>8</v>
      </c>
      <c r="H348" s="27">
        <v>24.58</v>
      </c>
      <c r="I348" s="27">
        <v>4.16</v>
      </c>
      <c r="J348" s="27">
        <v>7276</v>
      </c>
      <c r="K348" s="27">
        <v>809</v>
      </c>
      <c r="L348" s="27">
        <v>299</v>
      </c>
      <c r="M348" s="27">
        <f t="shared" ca="1" si="5"/>
        <v>1.8675347392968182</v>
      </c>
      <c r="N348" s="27">
        <v>77.625486978256092</v>
      </c>
      <c r="O348" s="27">
        <v>4120</v>
      </c>
      <c r="P348" s="27">
        <v>3784.4369179564037</v>
      </c>
    </row>
    <row r="349" spans="1:16" hidden="1" x14ac:dyDescent="0.45">
      <c r="A349" s="40" t="s">
        <v>378</v>
      </c>
      <c r="B349" s="2" t="s">
        <v>380</v>
      </c>
      <c r="C349" s="19">
        <v>39</v>
      </c>
      <c r="D349" s="3" t="s">
        <v>461</v>
      </c>
      <c r="E349" s="3" t="s">
        <v>364</v>
      </c>
      <c r="F349" s="22">
        <v>345000</v>
      </c>
      <c r="G349" s="15" t="s">
        <v>34</v>
      </c>
      <c r="H349" s="27">
        <v>22.15</v>
      </c>
      <c r="I349" s="27">
        <v>3.61</v>
      </c>
      <c r="J349" s="27">
        <v>9800</v>
      </c>
      <c r="K349" s="27">
        <v>2726</v>
      </c>
      <c r="L349" s="27">
        <v>1136</v>
      </c>
      <c r="M349" s="27">
        <f t="shared" ca="1" si="5"/>
        <v>1.8752660924428519</v>
      </c>
      <c r="N349" s="27">
        <v>1.0434148148148099</v>
      </c>
      <c r="O349" s="27">
        <v>8551.2000000000007</v>
      </c>
      <c r="P349" s="27">
        <v>2109.5004966750644</v>
      </c>
    </row>
    <row r="350" spans="1:16" hidden="1" x14ac:dyDescent="0.45">
      <c r="A350" s="40" t="s">
        <v>378</v>
      </c>
      <c r="B350" s="2" t="s">
        <v>380</v>
      </c>
      <c r="C350" s="19">
        <v>39</v>
      </c>
      <c r="D350" s="3" t="s">
        <v>461</v>
      </c>
      <c r="E350" s="3" t="s">
        <v>477</v>
      </c>
      <c r="F350" s="22">
        <v>315000</v>
      </c>
      <c r="G350" s="15" t="s">
        <v>29</v>
      </c>
      <c r="H350" s="27">
        <v>22.15</v>
      </c>
      <c r="I350" s="27">
        <v>3.61</v>
      </c>
      <c r="J350" s="27">
        <v>9800</v>
      </c>
      <c r="K350" s="27">
        <v>2726</v>
      </c>
      <c r="L350" s="27">
        <v>1136</v>
      </c>
      <c r="M350" s="27">
        <f t="shared" ca="1" si="5"/>
        <v>2.0131595815491989</v>
      </c>
      <c r="N350" s="27">
        <v>77.625486978256092</v>
      </c>
      <c r="O350" s="27">
        <v>4120</v>
      </c>
      <c r="P350" s="27">
        <v>3784.4369179564037</v>
      </c>
    </row>
    <row r="351" spans="1:16" x14ac:dyDescent="0.45">
      <c r="A351" s="40" t="s">
        <v>394</v>
      </c>
      <c r="B351" s="2">
        <v>420</v>
      </c>
      <c r="C351" s="19">
        <v>41</v>
      </c>
      <c r="D351" s="3" t="s">
        <v>461</v>
      </c>
      <c r="E351" s="3" t="s">
        <v>447</v>
      </c>
      <c r="F351" s="22">
        <v>338028</v>
      </c>
      <c r="G351" s="15" t="s">
        <v>8</v>
      </c>
      <c r="H351" s="27">
        <v>24.58</v>
      </c>
      <c r="I351" s="27">
        <v>4.16</v>
      </c>
      <c r="J351" s="27">
        <v>7276</v>
      </c>
      <c r="K351" s="27">
        <v>809</v>
      </c>
      <c r="L351" s="27">
        <v>299</v>
      </c>
      <c r="M351" s="27">
        <f t="shared" ca="1" si="5"/>
        <v>2.012396486905581</v>
      </c>
      <c r="N351" s="27">
        <v>96.621481289487278</v>
      </c>
      <c r="O351" s="27">
        <v>16666</v>
      </c>
      <c r="P351" s="27">
        <v>521.5798800343282</v>
      </c>
    </row>
    <row r="352" spans="1:16" x14ac:dyDescent="0.45">
      <c r="A352" s="40" t="s">
        <v>394</v>
      </c>
      <c r="B352" s="3">
        <v>420</v>
      </c>
      <c r="C352" s="19">
        <v>41</v>
      </c>
      <c r="D352" s="3" t="s">
        <v>461</v>
      </c>
      <c r="E352" s="3" t="s">
        <v>447</v>
      </c>
      <c r="F352" s="22">
        <v>337640</v>
      </c>
      <c r="G352" s="15" t="s">
        <v>8</v>
      </c>
      <c r="H352" s="27">
        <v>24.58</v>
      </c>
      <c r="I352" s="27">
        <v>4.16</v>
      </c>
      <c r="J352" s="27">
        <v>7276</v>
      </c>
      <c r="K352" s="27">
        <v>809</v>
      </c>
      <c r="L352" s="27">
        <v>299</v>
      </c>
      <c r="M352" s="27">
        <f t="shared" ca="1" si="5"/>
        <v>2.0129583370178614</v>
      </c>
      <c r="N352" s="27">
        <v>96.621481289487278</v>
      </c>
      <c r="O352" s="27">
        <v>16666</v>
      </c>
      <c r="P352" s="27">
        <v>521.5798800343282</v>
      </c>
    </row>
    <row r="353" spans="1:16" x14ac:dyDescent="0.45">
      <c r="A353" s="40" t="s">
        <v>394</v>
      </c>
      <c r="B353" s="2">
        <v>420</v>
      </c>
      <c r="C353" s="19">
        <v>41</v>
      </c>
      <c r="D353" s="3" t="s">
        <v>460</v>
      </c>
      <c r="E353" s="4" t="s">
        <v>3</v>
      </c>
      <c r="F353" s="22">
        <v>338900</v>
      </c>
      <c r="G353" s="15" t="s">
        <v>8</v>
      </c>
      <c r="H353" s="27">
        <v>24.58</v>
      </c>
      <c r="I353" s="27">
        <v>4.16</v>
      </c>
      <c r="J353" s="27">
        <v>7276</v>
      </c>
      <c r="K353" s="27">
        <v>809</v>
      </c>
      <c r="L353" s="27">
        <v>299</v>
      </c>
      <c r="M353" s="27">
        <f t="shared" ca="1" si="5"/>
        <v>2.0112210042113512</v>
      </c>
      <c r="N353" s="27">
        <v>2639.0087016482562</v>
      </c>
      <c r="O353" s="27">
        <v>30468.7</v>
      </c>
      <c r="P353" s="27">
        <v>62827.83</v>
      </c>
    </row>
    <row r="354" spans="1:16" x14ac:dyDescent="0.45">
      <c r="A354" s="40" t="s">
        <v>394</v>
      </c>
      <c r="B354" s="2">
        <v>420</v>
      </c>
      <c r="C354" s="19">
        <v>41</v>
      </c>
      <c r="D354" s="3" t="s">
        <v>460</v>
      </c>
      <c r="E354" s="4" t="s">
        <v>3</v>
      </c>
      <c r="F354" s="22">
        <v>338636</v>
      </c>
      <c r="G354" s="15" t="s">
        <v>8</v>
      </c>
      <c r="H354" s="27">
        <v>24.58</v>
      </c>
      <c r="I354" s="27">
        <v>4.16</v>
      </c>
      <c r="J354" s="27">
        <v>7276</v>
      </c>
      <c r="K354" s="27">
        <v>809</v>
      </c>
      <c r="L354" s="27">
        <v>299</v>
      </c>
      <c r="M354" s="27">
        <f t="shared" ca="1" si="5"/>
        <v>1.9471880647533308</v>
      </c>
      <c r="N354" s="27">
        <v>2639.0087016482562</v>
      </c>
      <c r="O354" s="27">
        <v>30468.7</v>
      </c>
      <c r="P354" s="27">
        <v>62827.83</v>
      </c>
    </row>
    <row r="355" spans="1:16" x14ac:dyDescent="0.45">
      <c r="A355" s="40" t="s">
        <v>394</v>
      </c>
      <c r="B355" s="2">
        <v>420</v>
      </c>
      <c r="C355" s="19">
        <v>41</v>
      </c>
      <c r="D355" s="3" t="s">
        <v>460</v>
      </c>
      <c r="E355" s="4" t="s">
        <v>3</v>
      </c>
      <c r="F355" s="22">
        <v>338028</v>
      </c>
      <c r="G355" s="15" t="s">
        <v>8</v>
      </c>
      <c r="H355" s="27">
        <v>24.58</v>
      </c>
      <c r="I355" s="27">
        <v>4.16</v>
      </c>
      <c r="J355" s="27">
        <v>7276</v>
      </c>
      <c r="K355" s="27">
        <v>809</v>
      </c>
      <c r="L355" s="27">
        <v>299</v>
      </c>
      <c r="M355" s="27">
        <f t="shared" ca="1" si="5"/>
        <v>2.0272859620731394</v>
      </c>
      <c r="N355" s="27">
        <v>2639.0087016482562</v>
      </c>
      <c r="O355" s="27">
        <v>30468.7</v>
      </c>
      <c r="P355" s="27">
        <v>62827.83</v>
      </c>
    </row>
    <row r="356" spans="1:16" x14ac:dyDescent="0.45">
      <c r="A356" s="40" t="s">
        <v>394</v>
      </c>
      <c r="B356" s="2">
        <v>420</v>
      </c>
      <c r="C356" s="19">
        <v>41</v>
      </c>
      <c r="D356" s="3" t="s">
        <v>460</v>
      </c>
      <c r="E356" s="4" t="s">
        <v>3</v>
      </c>
      <c r="F356" s="22">
        <v>337640</v>
      </c>
      <c r="G356" s="15" t="s">
        <v>8</v>
      </c>
      <c r="H356" s="27">
        <v>24.58</v>
      </c>
      <c r="I356" s="27">
        <v>4.16</v>
      </c>
      <c r="J356" s="27">
        <v>7276</v>
      </c>
      <c r="K356" s="27">
        <v>809</v>
      </c>
      <c r="L356" s="27">
        <v>299</v>
      </c>
      <c r="M356" s="27">
        <f t="shared" ca="1" si="5"/>
        <v>1.9493170956904524</v>
      </c>
      <c r="N356" s="27">
        <v>2639.0087016482562</v>
      </c>
      <c r="O356" s="27">
        <v>30468.7</v>
      </c>
      <c r="P356" s="27">
        <v>62827.83</v>
      </c>
    </row>
    <row r="357" spans="1:16" x14ac:dyDescent="0.45">
      <c r="A357" s="40" t="s">
        <v>394</v>
      </c>
      <c r="B357" s="2">
        <v>420</v>
      </c>
      <c r="C357" s="19">
        <v>41</v>
      </c>
      <c r="D357" s="3" t="s">
        <v>460</v>
      </c>
      <c r="E357" s="4" t="s">
        <v>31</v>
      </c>
      <c r="F357" s="22">
        <v>314925</v>
      </c>
      <c r="G357" s="15" t="s">
        <v>9</v>
      </c>
      <c r="H357" s="27">
        <v>24.58</v>
      </c>
      <c r="I357" s="27">
        <v>4.16</v>
      </c>
      <c r="J357" s="27">
        <v>7276</v>
      </c>
      <c r="K357" s="27">
        <v>809</v>
      </c>
      <c r="L357" s="27">
        <v>299</v>
      </c>
      <c r="M357" s="27">
        <f t="shared" ca="1" si="5"/>
        <v>2.0108717391340498</v>
      </c>
      <c r="N357" s="27">
        <v>3889.6688952996215</v>
      </c>
      <c r="O357" s="27">
        <v>33570.800000000003</v>
      </c>
      <c r="P357" s="27">
        <v>34377.89</v>
      </c>
    </row>
    <row r="358" spans="1:16" x14ac:dyDescent="0.45">
      <c r="A358" s="40" t="s">
        <v>394</v>
      </c>
      <c r="B358" s="2">
        <v>420</v>
      </c>
      <c r="C358" s="19">
        <v>41</v>
      </c>
      <c r="D358" s="3" t="s">
        <v>460</v>
      </c>
      <c r="E358" s="4" t="s">
        <v>25</v>
      </c>
      <c r="F358" s="22">
        <v>358335</v>
      </c>
      <c r="G358" s="15" t="s">
        <v>8</v>
      </c>
      <c r="H358" s="27">
        <v>24.58</v>
      </c>
      <c r="I358" s="27">
        <v>4.16</v>
      </c>
      <c r="J358" s="27">
        <v>7276</v>
      </c>
      <c r="K358" s="27">
        <v>809</v>
      </c>
      <c r="L358" s="27">
        <v>299</v>
      </c>
      <c r="M358" s="27">
        <f t="shared" ca="1" si="5"/>
        <v>1.9909945837434182</v>
      </c>
      <c r="N358" s="27">
        <v>188.92599593680674</v>
      </c>
      <c r="O358" s="27">
        <v>16779.7</v>
      </c>
      <c r="P358" s="27">
        <v>1073.48</v>
      </c>
    </row>
    <row r="359" spans="1:16" x14ac:dyDescent="0.45">
      <c r="A359" s="40" t="s">
        <v>394</v>
      </c>
      <c r="B359" s="2">
        <v>420</v>
      </c>
      <c r="C359" s="19">
        <v>41</v>
      </c>
      <c r="D359" s="3" t="s">
        <v>460</v>
      </c>
      <c r="E359" s="4" t="s">
        <v>25</v>
      </c>
      <c r="F359" s="22">
        <v>358056</v>
      </c>
      <c r="G359" s="15" t="s">
        <v>8</v>
      </c>
      <c r="H359" s="27">
        <v>24.58</v>
      </c>
      <c r="I359" s="27">
        <v>4.16</v>
      </c>
      <c r="J359" s="27">
        <v>7276</v>
      </c>
      <c r="K359" s="27">
        <v>809</v>
      </c>
      <c r="L359" s="27">
        <v>299</v>
      </c>
      <c r="M359" s="27">
        <f t="shared" ca="1" si="5"/>
        <v>1.8595206432110793</v>
      </c>
      <c r="N359" s="27">
        <v>188.92599593680674</v>
      </c>
      <c r="O359" s="27">
        <v>16779.7</v>
      </c>
      <c r="P359" s="27">
        <v>1073.48</v>
      </c>
    </row>
    <row r="360" spans="1:16" x14ac:dyDescent="0.45">
      <c r="A360" s="40" t="s">
        <v>394</v>
      </c>
      <c r="B360" s="2">
        <v>420</v>
      </c>
      <c r="C360" s="19">
        <v>41</v>
      </c>
      <c r="D360" s="3" t="s">
        <v>460</v>
      </c>
      <c r="E360" s="4" t="s">
        <v>25</v>
      </c>
      <c r="F360" s="22">
        <v>303982</v>
      </c>
      <c r="G360" s="15" t="s">
        <v>8</v>
      </c>
      <c r="H360" s="27">
        <v>24.58</v>
      </c>
      <c r="I360" s="27">
        <v>4.16</v>
      </c>
      <c r="J360" s="27">
        <v>7276</v>
      </c>
      <c r="K360" s="27">
        <v>809</v>
      </c>
      <c r="L360" s="27">
        <v>299</v>
      </c>
      <c r="M360" s="27">
        <f t="shared" ca="1" si="5"/>
        <v>1.8918040922238875</v>
      </c>
      <c r="N360" s="27">
        <v>188.92599593680674</v>
      </c>
      <c r="O360" s="27">
        <v>16779.7</v>
      </c>
      <c r="P360" s="27">
        <v>1073.48</v>
      </c>
    </row>
    <row r="361" spans="1:16" x14ac:dyDescent="0.45">
      <c r="A361" s="40" t="s">
        <v>394</v>
      </c>
      <c r="B361" s="2">
        <v>420</v>
      </c>
      <c r="C361" s="19">
        <v>41</v>
      </c>
      <c r="D361" s="3" t="s">
        <v>460</v>
      </c>
      <c r="E361" s="3" t="s">
        <v>25</v>
      </c>
      <c r="F361" s="22">
        <v>303633</v>
      </c>
      <c r="G361" s="15" t="s">
        <v>8</v>
      </c>
      <c r="H361" s="27">
        <v>24.58</v>
      </c>
      <c r="I361" s="27">
        <v>4.16</v>
      </c>
      <c r="J361" s="27">
        <v>7276</v>
      </c>
      <c r="K361" s="27">
        <v>809</v>
      </c>
      <c r="L361" s="27">
        <v>299</v>
      </c>
      <c r="M361" s="27">
        <f t="shared" ca="1" si="5"/>
        <v>1.9983566793136773</v>
      </c>
      <c r="N361" s="27">
        <v>188.92599593680674</v>
      </c>
      <c r="O361" s="27">
        <v>16779.7</v>
      </c>
      <c r="P361" s="27">
        <v>1073.48</v>
      </c>
    </row>
    <row r="362" spans="1:16" x14ac:dyDescent="0.45">
      <c r="A362" s="40" t="s">
        <v>394</v>
      </c>
      <c r="B362" s="2">
        <v>420</v>
      </c>
      <c r="C362" s="19">
        <v>41</v>
      </c>
      <c r="D362" s="3" t="s">
        <v>460</v>
      </c>
      <c r="E362" s="4" t="s">
        <v>35</v>
      </c>
      <c r="F362" s="22">
        <v>358698</v>
      </c>
      <c r="G362" s="15" t="s">
        <v>4</v>
      </c>
      <c r="H362" s="27">
        <v>24.58</v>
      </c>
      <c r="I362" s="27">
        <v>4.16</v>
      </c>
      <c r="J362" s="27">
        <v>7276</v>
      </c>
      <c r="K362" s="27">
        <v>809</v>
      </c>
      <c r="L362" s="27">
        <v>299</v>
      </c>
      <c r="M362" s="27">
        <f t="shared" ca="1" si="5"/>
        <v>2.0362789463553206</v>
      </c>
      <c r="N362" s="27">
        <v>1896.7553015181375</v>
      </c>
      <c r="O362" s="27">
        <v>24592.6</v>
      </c>
      <c r="P362" s="27">
        <v>42421.33</v>
      </c>
    </row>
    <row r="363" spans="1:16" x14ac:dyDescent="0.45">
      <c r="A363" s="40" t="s">
        <v>394</v>
      </c>
      <c r="B363" s="2">
        <v>420</v>
      </c>
      <c r="C363" s="19">
        <v>41</v>
      </c>
      <c r="D363" s="3" t="s">
        <v>460</v>
      </c>
      <c r="E363" s="4" t="s">
        <v>15</v>
      </c>
      <c r="F363" s="22">
        <v>327968</v>
      </c>
      <c r="G363" s="15" t="s">
        <v>8</v>
      </c>
      <c r="H363" s="27">
        <v>24.58</v>
      </c>
      <c r="I363" s="27">
        <v>4.16</v>
      </c>
      <c r="J363" s="27">
        <v>7276</v>
      </c>
      <c r="K363" s="27">
        <v>809</v>
      </c>
      <c r="L363" s="27">
        <v>299</v>
      </c>
      <c r="M363" s="27">
        <f t="shared" ca="1" si="5"/>
        <v>2.0110129519615665</v>
      </c>
      <c r="N363" s="27">
        <v>1276.9626856482525</v>
      </c>
      <c r="O363" s="27">
        <v>21333.9</v>
      </c>
      <c r="P363" s="27">
        <v>4753.54</v>
      </c>
    </row>
    <row r="364" spans="1:16" x14ac:dyDescent="0.45">
      <c r="A364" s="40" t="s">
        <v>394</v>
      </c>
      <c r="B364" s="2">
        <v>420</v>
      </c>
      <c r="C364" s="19">
        <v>41</v>
      </c>
      <c r="D364" s="3" t="s">
        <v>460</v>
      </c>
      <c r="E364" s="4" t="s">
        <v>15</v>
      </c>
      <c r="F364" s="22">
        <v>327712</v>
      </c>
      <c r="G364" s="15" t="s">
        <v>8</v>
      </c>
      <c r="H364" s="27">
        <v>24.58</v>
      </c>
      <c r="I364" s="27">
        <v>4.16</v>
      </c>
      <c r="J364" s="27">
        <v>7276</v>
      </c>
      <c r="K364" s="27">
        <v>809</v>
      </c>
      <c r="L364" s="27">
        <v>299</v>
      </c>
      <c r="M364" s="27">
        <f t="shared" ca="1" si="5"/>
        <v>2.0107536985809928</v>
      </c>
      <c r="N364" s="27">
        <v>1276.9626856482525</v>
      </c>
      <c r="O364" s="27">
        <v>21333.9</v>
      </c>
      <c r="P364" s="27">
        <v>4753.54</v>
      </c>
    </row>
    <row r="365" spans="1:16" x14ac:dyDescent="0.45">
      <c r="A365" s="40" t="s">
        <v>394</v>
      </c>
      <c r="B365" s="2">
        <v>420</v>
      </c>
      <c r="C365" s="19">
        <v>49</v>
      </c>
      <c r="D365" s="3" t="s">
        <v>459</v>
      </c>
      <c r="E365" s="3" t="s">
        <v>319</v>
      </c>
      <c r="F365" s="22">
        <v>435000</v>
      </c>
      <c r="G365" s="15" t="s">
        <v>9</v>
      </c>
      <c r="H365" s="27">
        <v>24.58</v>
      </c>
      <c r="I365" s="27">
        <v>4.16</v>
      </c>
      <c r="J365" s="27">
        <v>7276</v>
      </c>
      <c r="K365" s="27">
        <v>809</v>
      </c>
      <c r="L365" s="27">
        <v>299</v>
      </c>
      <c r="M365" s="27">
        <f t="shared" ca="1" si="5"/>
        <v>1.9084849957716121</v>
      </c>
      <c r="N365" s="27">
        <v>1116.7267999999999</v>
      </c>
      <c r="O365" s="27">
        <v>44269</v>
      </c>
      <c r="P365" s="27">
        <v>61343.7</v>
      </c>
    </row>
    <row r="366" spans="1:16" x14ac:dyDescent="0.45">
      <c r="A366" s="40" t="s">
        <v>407</v>
      </c>
      <c r="B366" s="2">
        <v>420</v>
      </c>
      <c r="C366" s="19">
        <v>41</v>
      </c>
      <c r="D366" s="3" t="s">
        <v>459</v>
      </c>
      <c r="E366" s="3" t="s">
        <v>319</v>
      </c>
      <c r="F366" s="22">
        <v>396000</v>
      </c>
      <c r="G366" s="15" t="s">
        <v>8</v>
      </c>
      <c r="H366" s="27">
        <v>24.58</v>
      </c>
      <c r="I366" s="27">
        <v>4.16</v>
      </c>
      <c r="J366" s="27">
        <v>7276</v>
      </c>
      <c r="K366" s="27">
        <v>809</v>
      </c>
      <c r="L366" s="27">
        <v>299</v>
      </c>
      <c r="M366" s="27">
        <f t="shared" ca="1" si="5"/>
        <v>1.9632662197192605</v>
      </c>
      <c r="N366" s="27">
        <v>1116.7267999999999</v>
      </c>
      <c r="O366" s="27">
        <v>44269</v>
      </c>
      <c r="P366" s="27">
        <v>61343.7</v>
      </c>
    </row>
    <row r="367" spans="1:16" x14ac:dyDescent="0.45">
      <c r="A367" s="40" t="s">
        <v>394</v>
      </c>
      <c r="B367" s="2">
        <v>420</v>
      </c>
      <c r="C367" s="19">
        <v>41</v>
      </c>
      <c r="D367" s="3" t="s">
        <v>459</v>
      </c>
      <c r="E367" s="3" t="s">
        <v>319</v>
      </c>
      <c r="F367" s="22">
        <v>375000</v>
      </c>
      <c r="G367" s="15" t="s">
        <v>8</v>
      </c>
      <c r="H367" s="27">
        <v>24.58</v>
      </c>
      <c r="I367" s="27">
        <v>4.16</v>
      </c>
      <c r="J367" s="27">
        <v>7276</v>
      </c>
      <c r="K367" s="27">
        <v>809</v>
      </c>
      <c r="L367" s="27">
        <v>299</v>
      </c>
      <c r="M367" s="27">
        <f t="shared" ca="1" si="5"/>
        <v>1.9657443118008027</v>
      </c>
      <c r="N367" s="27">
        <v>1116.7267999999999</v>
      </c>
      <c r="O367" s="27">
        <v>44269</v>
      </c>
      <c r="P367" s="27">
        <v>61343.7</v>
      </c>
    </row>
    <row r="368" spans="1:16" hidden="1" x14ac:dyDescent="0.45">
      <c r="A368" s="40" t="s">
        <v>409</v>
      </c>
      <c r="B368" s="2">
        <v>46</v>
      </c>
      <c r="C368" s="19">
        <v>46</v>
      </c>
      <c r="D368" s="3" t="s">
        <v>459</v>
      </c>
      <c r="E368" s="3" t="s">
        <v>319</v>
      </c>
      <c r="F368" s="22">
        <v>449000</v>
      </c>
      <c r="G368" s="15" t="s">
        <v>8</v>
      </c>
      <c r="H368" s="27">
        <v>24.84</v>
      </c>
      <c r="I368" s="27">
        <v>4.43</v>
      </c>
      <c r="J368" s="27">
        <v>10980</v>
      </c>
      <c r="K368" s="27">
        <v>1592</v>
      </c>
      <c r="L368" s="27">
        <v>712</v>
      </c>
      <c r="M368" s="27">
        <f t="shared" ca="1" si="5"/>
        <v>1.8602931913621037</v>
      </c>
      <c r="N368" s="27">
        <v>1116.7267999999999</v>
      </c>
      <c r="O368" s="27">
        <v>44269</v>
      </c>
      <c r="P368" s="27">
        <v>61343.7</v>
      </c>
    </row>
    <row r="369" spans="1:16" hidden="1" x14ac:dyDescent="0.45">
      <c r="A369" s="40" t="s">
        <v>409</v>
      </c>
      <c r="B369" s="2">
        <v>46</v>
      </c>
      <c r="C369" s="19">
        <v>46</v>
      </c>
      <c r="D369" s="3" t="s">
        <v>459</v>
      </c>
      <c r="E369" s="3" t="s">
        <v>319</v>
      </c>
      <c r="F369" s="22">
        <v>385000</v>
      </c>
      <c r="G369" s="15" t="s">
        <v>8</v>
      </c>
      <c r="H369" s="27">
        <v>24.84</v>
      </c>
      <c r="I369" s="27">
        <v>4.43</v>
      </c>
      <c r="J369" s="27">
        <v>10980</v>
      </c>
      <c r="K369" s="27">
        <v>1592</v>
      </c>
      <c r="L369" s="27">
        <v>712</v>
      </c>
      <c r="M369" s="27">
        <f t="shared" ca="1" si="5"/>
        <v>2.0461451888581084</v>
      </c>
      <c r="N369" s="27">
        <v>1116.7267999999999</v>
      </c>
      <c r="O369" s="27">
        <v>44269</v>
      </c>
      <c r="P369" s="27">
        <v>61343.7</v>
      </c>
    </row>
    <row r="370" spans="1:16" x14ac:dyDescent="0.45">
      <c r="A370" s="40" t="s">
        <v>394</v>
      </c>
      <c r="B370" s="2">
        <v>420</v>
      </c>
      <c r="C370" s="19">
        <v>41</v>
      </c>
      <c r="D370" s="3" t="s">
        <v>459</v>
      </c>
      <c r="E370" s="3" t="s">
        <v>319</v>
      </c>
      <c r="F370" s="22">
        <v>309000</v>
      </c>
      <c r="G370" s="15" t="s">
        <v>6</v>
      </c>
      <c r="H370" s="27">
        <v>24.58</v>
      </c>
      <c r="I370" s="27">
        <v>4.16</v>
      </c>
      <c r="J370" s="27">
        <v>7276</v>
      </c>
      <c r="K370" s="27">
        <v>809</v>
      </c>
      <c r="L370" s="27">
        <v>299</v>
      </c>
      <c r="M370" s="27">
        <f t="shared" ca="1" si="5"/>
        <v>1.9458884758839168</v>
      </c>
      <c r="N370" s="27">
        <v>1116.7267999999999</v>
      </c>
      <c r="O370" s="27">
        <v>44269</v>
      </c>
      <c r="P370" s="27">
        <v>61343.7</v>
      </c>
    </row>
    <row r="371" spans="1:16" x14ac:dyDescent="0.45">
      <c r="A371" s="40" t="s">
        <v>394</v>
      </c>
      <c r="B371" s="2">
        <v>420</v>
      </c>
      <c r="C371" s="19">
        <v>41</v>
      </c>
      <c r="D371" s="3" t="s">
        <v>459</v>
      </c>
      <c r="E371" s="3" t="s">
        <v>319</v>
      </c>
      <c r="F371" s="22">
        <v>280000</v>
      </c>
      <c r="G371" s="15" t="s">
        <v>6</v>
      </c>
      <c r="H371" s="27">
        <v>24.58</v>
      </c>
      <c r="I371" s="27">
        <v>4.16</v>
      </c>
      <c r="J371" s="27">
        <v>7276</v>
      </c>
      <c r="K371" s="27">
        <v>809</v>
      </c>
      <c r="L371" s="27">
        <v>299</v>
      </c>
      <c r="M371" s="27">
        <f t="shared" ca="1" si="5"/>
        <v>1.9194934795462291</v>
      </c>
      <c r="N371" s="27">
        <v>1116.7267999999999</v>
      </c>
      <c r="O371" s="27">
        <v>44269</v>
      </c>
      <c r="P371" s="27">
        <v>61343.7</v>
      </c>
    </row>
    <row r="372" spans="1:16" x14ac:dyDescent="0.45">
      <c r="A372" s="40" t="s">
        <v>407</v>
      </c>
      <c r="B372" s="2">
        <v>420</v>
      </c>
      <c r="C372" s="19">
        <v>41</v>
      </c>
      <c r="D372" s="3" t="s">
        <v>459</v>
      </c>
      <c r="E372" s="3" t="s">
        <v>319</v>
      </c>
      <c r="F372" s="22">
        <v>280000</v>
      </c>
      <c r="G372" s="15" t="s">
        <v>6</v>
      </c>
      <c r="H372" s="27">
        <v>24.58</v>
      </c>
      <c r="I372" s="27">
        <v>4.16</v>
      </c>
      <c r="J372" s="27">
        <v>7276</v>
      </c>
      <c r="K372" s="27">
        <v>809</v>
      </c>
      <c r="L372" s="27">
        <v>299</v>
      </c>
      <c r="M372" s="27">
        <f t="shared" ca="1" si="5"/>
        <v>1.9156001396129378</v>
      </c>
      <c r="N372" s="27">
        <v>1116.7267999999999</v>
      </c>
      <c r="O372" s="27">
        <v>44269</v>
      </c>
      <c r="P372" s="27">
        <v>61343.7</v>
      </c>
    </row>
    <row r="373" spans="1:16" x14ac:dyDescent="0.45">
      <c r="A373" s="40" t="s">
        <v>394</v>
      </c>
      <c r="B373" s="2">
        <v>420</v>
      </c>
      <c r="C373" s="19">
        <v>41</v>
      </c>
      <c r="D373" s="3" t="s">
        <v>459</v>
      </c>
      <c r="E373" s="3" t="s">
        <v>479</v>
      </c>
      <c r="F373" s="22">
        <v>389900</v>
      </c>
      <c r="G373" s="15" t="s">
        <v>8</v>
      </c>
      <c r="H373" s="27">
        <v>24.58</v>
      </c>
      <c r="I373" s="27">
        <v>4.16</v>
      </c>
      <c r="J373" s="27">
        <v>7276</v>
      </c>
      <c r="K373" s="27">
        <v>809</v>
      </c>
      <c r="L373" s="27">
        <v>299</v>
      </c>
      <c r="M373" s="27">
        <f t="shared" ca="1" si="5"/>
        <v>1.9438879288073321</v>
      </c>
      <c r="N373" s="27">
        <v>41.0931</v>
      </c>
      <c r="O373" s="27">
        <v>43658</v>
      </c>
      <c r="P373" s="27">
        <v>15144.94</v>
      </c>
    </row>
    <row r="374" spans="1:16" x14ac:dyDescent="0.45">
      <c r="A374" s="40" t="s">
        <v>394</v>
      </c>
      <c r="B374" s="2">
        <v>421</v>
      </c>
      <c r="C374" s="19">
        <v>42</v>
      </c>
      <c r="D374" s="3" t="s">
        <v>461</v>
      </c>
      <c r="E374" s="3" t="s">
        <v>475</v>
      </c>
      <c r="F374" s="22">
        <v>340459</v>
      </c>
      <c r="G374" s="15" t="s">
        <v>33</v>
      </c>
      <c r="H374" s="27">
        <v>24.6</v>
      </c>
      <c r="I374" s="27">
        <v>4</v>
      </c>
      <c r="J374" s="27">
        <v>12170</v>
      </c>
      <c r="K374" s="27">
        <v>710</v>
      </c>
      <c r="L374" s="27">
        <v>300</v>
      </c>
      <c r="M374" s="27">
        <f t="shared" ca="1" si="5"/>
        <v>1.9802161814340629</v>
      </c>
      <c r="N374" s="27">
        <v>2.08</v>
      </c>
      <c r="O374" s="27">
        <v>3599</v>
      </c>
      <c r="P374" s="27">
        <v>1044.7996423945156</v>
      </c>
    </row>
    <row r="375" spans="1:16" x14ac:dyDescent="0.45">
      <c r="A375" s="40" t="s">
        <v>394</v>
      </c>
      <c r="B375" s="3">
        <v>421</v>
      </c>
      <c r="C375" s="19">
        <v>42</v>
      </c>
      <c r="D375" s="3" t="s">
        <v>461</v>
      </c>
      <c r="E375" s="3" t="s">
        <v>475</v>
      </c>
      <c r="F375" s="22">
        <v>340069</v>
      </c>
      <c r="G375" s="15" t="s">
        <v>33</v>
      </c>
      <c r="H375" s="27">
        <v>24.6</v>
      </c>
      <c r="I375" s="27">
        <v>4</v>
      </c>
      <c r="J375" s="27">
        <v>12170</v>
      </c>
      <c r="K375" s="27">
        <v>710</v>
      </c>
      <c r="L375" s="27">
        <v>300</v>
      </c>
      <c r="M375" s="27">
        <f t="shared" ca="1" si="5"/>
        <v>1.9651427192017052</v>
      </c>
      <c r="N375" s="27">
        <v>2.08</v>
      </c>
      <c r="O375" s="27">
        <v>3599</v>
      </c>
      <c r="P375" s="27">
        <v>1044.7996423945156</v>
      </c>
    </row>
    <row r="376" spans="1:16" hidden="1" x14ac:dyDescent="0.45">
      <c r="A376" s="40" t="s">
        <v>409</v>
      </c>
      <c r="B376" s="2">
        <v>46</v>
      </c>
      <c r="C376" s="19">
        <v>46</v>
      </c>
      <c r="D376" s="3" t="s">
        <v>459</v>
      </c>
      <c r="E376" s="3" t="s">
        <v>319</v>
      </c>
      <c r="F376" s="22">
        <v>480000</v>
      </c>
      <c r="G376" s="15" t="s">
        <v>20</v>
      </c>
      <c r="H376" s="27">
        <v>24.84</v>
      </c>
      <c r="I376" s="27">
        <v>4.43</v>
      </c>
      <c r="J376" s="27">
        <v>10980</v>
      </c>
      <c r="K376" s="27">
        <v>1592</v>
      </c>
      <c r="L376" s="27">
        <v>712</v>
      </c>
      <c r="M376" s="27">
        <f t="shared" ca="1" si="5"/>
        <v>1.9079449002555313</v>
      </c>
      <c r="N376" s="27">
        <v>1116.7267999999999</v>
      </c>
      <c r="O376" s="27">
        <v>44269</v>
      </c>
      <c r="P376" s="27">
        <v>61343.7</v>
      </c>
    </row>
    <row r="377" spans="1:16" hidden="1" x14ac:dyDescent="0.45">
      <c r="A377" s="40" t="s">
        <v>408</v>
      </c>
      <c r="B377" s="2">
        <v>47</v>
      </c>
      <c r="C377" s="19">
        <v>47</v>
      </c>
      <c r="D377" s="3" t="s">
        <v>461</v>
      </c>
      <c r="E377" s="3" t="s">
        <v>478</v>
      </c>
      <c r="F377" s="22">
        <v>257061</v>
      </c>
      <c r="G377" s="15" t="s">
        <v>4</v>
      </c>
      <c r="H377" s="27">
        <v>24.25</v>
      </c>
      <c r="I377" s="27">
        <v>4.33</v>
      </c>
      <c r="J377" s="27">
        <v>10170</v>
      </c>
      <c r="K377" s="27">
        <v>1334</v>
      </c>
      <c r="L377" s="27">
        <v>598</v>
      </c>
      <c r="M377" s="27">
        <f t="shared" ca="1" si="5"/>
        <v>1.9530044492282754</v>
      </c>
      <c r="N377" s="27">
        <v>18.988620000000001</v>
      </c>
      <c r="O377" s="27">
        <v>4402</v>
      </c>
      <c r="P377" s="27">
        <v>586.928</v>
      </c>
    </row>
    <row r="378" spans="1:16" x14ac:dyDescent="0.45">
      <c r="A378" s="40" t="s">
        <v>394</v>
      </c>
      <c r="B378" s="2">
        <v>421</v>
      </c>
      <c r="C378" s="19">
        <v>42</v>
      </c>
      <c r="D378" s="3" t="s">
        <v>461</v>
      </c>
      <c r="E378" s="3" t="s">
        <v>447</v>
      </c>
      <c r="F378" s="22">
        <v>363562</v>
      </c>
      <c r="G378" s="15" t="s">
        <v>33</v>
      </c>
      <c r="H378" s="27">
        <v>24.6</v>
      </c>
      <c r="I378" s="27">
        <v>4</v>
      </c>
      <c r="J378" s="27">
        <v>12170</v>
      </c>
      <c r="K378" s="27">
        <v>710</v>
      </c>
      <c r="L378" s="27">
        <v>300</v>
      </c>
      <c r="M378" s="27">
        <f t="shared" ca="1" si="5"/>
        <v>1.9222804751309288</v>
      </c>
      <c r="N378" s="27">
        <v>96.621481289487278</v>
      </c>
      <c r="O378" s="27">
        <v>16666</v>
      </c>
      <c r="P378" s="27">
        <v>521.5798800343282</v>
      </c>
    </row>
    <row r="379" spans="1:16" hidden="1" x14ac:dyDescent="0.45">
      <c r="A379" s="40" t="s">
        <v>408</v>
      </c>
      <c r="B379" s="2">
        <v>47</v>
      </c>
      <c r="C379" s="19">
        <v>47</v>
      </c>
      <c r="D379" s="3" t="s">
        <v>461</v>
      </c>
      <c r="E379" s="3" t="s">
        <v>489</v>
      </c>
      <c r="F379" s="22">
        <v>235000</v>
      </c>
      <c r="G379" s="15" t="s">
        <v>12</v>
      </c>
      <c r="H379" s="27">
        <v>24.25</v>
      </c>
      <c r="I379" s="27">
        <v>4.33</v>
      </c>
      <c r="J379" s="27">
        <v>10170</v>
      </c>
      <c r="K379" s="27">
        <v>1334</v>
      </c>
      <c r="L379" s="27">
        <v>598</v>
      </c>
      <c r="M379" s="27">
        <f t="shared" ca="1" si="5"/>
        <v>2.0173422023597563</v>
      </c>
      <c r="N379" s="27">
        <v>4.2039999999999997</v>
      </c>
      <c r="O379" s="27">
        <v>16666</v>
      </c>
      <c r="P379" s="27">
        <v>648.10692510432523</v>
      </c>
    </row>
    <row r="380" spans="1:16" x14ac:dyDescent="0.45">
      <c r="A380" s="40" t="s">
        <v>394</v>
      </c>
      <c r="B380" s="3">
        <v>421</v>
      </c>
      <c r="C380" s="19">
        <v>42</v>
      </c>
      <c r="D380" s="3" t="s">
        <v>461</v>
      </c>
      <c r="E380" s="3" t="s">
        <v>447</v>
      </c>
      <c r="F380" s="22">
        <v>363145</v>
      </c>
      <c r="G380" s="15" t="s">
        <v>33</v>
      </c>
      <c r="H380" s="27">
        <v>24.6</v>
      </c>
      <c r="I380" s="27">
        <v>4</v>
      </c>
      <c r="J380" s="27">
        <v>12170</v>
      </c>
      <c r="K380" s="27">
        <v>710</v>
      </c>
      <c r="L380" s="27">
        <v>300</v>
      </c>
      <c r="M380" s="27">
        <f t="shared" ca="1" si="5"/>
        <v>1.9952252334143927</v>
      </c>
      <c r="N380" s="27">
        <v>96.621481289487278</v>
      </c>
      <c r="O380" s="27">
        <v>16666</v>
      </c>
      <c r="P380" s="27">
        <v>521.5798800343282</v>
      </c>
    </row>
    <row r="381" spans="1:16" x14ac:dyDescent="0.45">
      <c r="A381" s="40" t="s">
        <v>394</v>
      </c>
      <c r="B381" s="2">
        <v>421</v>
      </c>
      <c r="C381" s="19">
        <v>42</v>
      </c>
      <c r="D381" s="3" t="s">
        <v>461</v>
      </c>
      <c r="E381" s="3" t="s">
        <v>462</v>
      </c>
      <c r="F381" s="22">
        <v>440000</v>
      </c>
      <c r="G381" s="15" t="s">
        <v>34</v>
      </c>
      <c r="H381" s="27">
        <v>24.6</v>
      </c>
      <c r="I381" s="27">
        <v>4</v>
      </c>
      <c r="J381" s="27">
        <v>12170</v>
      </c>
      <c r="K381" s="27">
        <v>710</v>
      </c>
      <c r="L381" s="27">
        <v>300</v>
      </c>
      <c r="M381" s="27">
        <f t="shared" ca="1" si="5"/>
        <v>1.9541795499642665</v>
      </c>
      <c r="N381" s="27">
        <v>1090.5153897494101</v>
      </c>
      <c r="O381" s="27">
        <v>6371.4</v>
      </c>
      <c r="P381" s="27">
        <v>1782.16</v>
      </c>
    </row>
    <row r="382" spans="1:16" x14ac:dyDescent="0.45">
      <c r="A382" s="40" t="s">
        <v>394</v>
      </c>
      <c r="B382" s="2">
        <v>421</v>
      </c>
      <c r="C382" s="19">
        <v>42</v>
      </c>
      <c r="D382" s="3" t="s">
        <v>460</v>
      </c>
      <c r="E382" s="4" t="s">
        <v>46</v>
      </c>
      <c r="F382" s="22">
        <v>460370</v>
      </c>
      <c r="G382" s="15" t="s">
        <v>36</v>
      </c>
      <c r="H382" s="27">
        <v>24.6</v>
      </c>
      <c r="I382" s="27">
        <v>4</v>
      </c>
      <c r="J382" s="27">
        <v>12170</v>
      </c>
      <c r="K382" s="27">
        <v>710</v>
      </c>
      <c r="L382" s="27">
        <v>300</v>
      </c>
      <c r="M382" s="27">
        <f t="shared" ca="1" si="5"/>
        <v>1.9321829689813284</v>
      </c>
      <c r="N382" s="27">
        <v>57.472012426685268</v>
      </c>
      <c r="O382" s="27">
        <v>11544.2</v>
      </c>
      <c r="P382" s="27">
        <v>7827.84</v>
      </c>
    </row>
    <row r="383" spans="1:16" x14ac:dyDescent="0.45">
      <c r="A383" s="40" t="s">
        <v>394</v>
      </c>
      <c r="B383" s="2">
        <v>421</v>
      </c>
      <c r="C383" s="19">
        <v>42</v>
      </c>
      <c r="D383" s="3" t="s">
        <v>460</v>
      </c>
      <c r="E383" s="4" t="s">
        <v>46</v>
      </c>
      <c r="F383" s="22">
        <v>460011</v>
      </c>
      <c r="G383" s="15" t="s">
        <v>36</v>
      </c>
      <c r="H383" s="27">
        <v>24.6</v>
      </c>
      <c r="I383" s="27">
        <v>4</v>
      </c>
      <c r="J383" s="27">
        <v>12170</v>
      </c>
      <c r="K383" s="27">
        <v>710</v>
      </c>
      <c r="L383" s="27">
        <v>300</v>
      </c>
      <c r="M383" s="27">
        <f t="shared" ca="1" si="5"/>
        <v>1.9058689293828532</v>
      </c>
      <c r="N383" s="27">
        <v>57.472012426685268</v>
      </c>
      <c r="O383" s="27">
        <v>11544.2</v>
      </c>
      <c r="P383" s="27">
        <v>7827.84</v>
      </c>
    </row>
    <row r="384" spans="1:16" x14ac:dyDescent="0.45">
      <c r="A384" s="40" t="s">
        <v>394</v>
      </c>
      <c r="B384" s="2">
        <v>421</v>
      </c>
      <c r="C384" s="19">
        <v>42</v>
      </c>
      <c r="D384" s="3" t="s">
        <v>460</v>
      </c>
      <c r="E384" s="4" t="s">
        <v>25</v>
      </c>
      <c r="F384" s="22">
        <v>285231</v>
      </c>
      <c r="G384" s="15" t="s">
        <v>45</v>
      </c>
      <c r="H384" s="27">
        <v>24.6</v>
      </c>
      <c r="I384" s="27">
        <v>4</v>
      </c>
      <c r="J384" s="27">
        <v>12170</v>
      </c>
      <c r="K384" s="27">
        <v>710</v>
      </c>
      <c r="L384" s="27">
        <v>300</v>
      </c>
      <c r="M384" s="27">
        <f t="shared" ca="1" si="5"/>
        <v>1.9331039622204627</v>
      </c>
      <c r="N384" s="27">
        <v>188.92599593680674</v>
      </c>
      <c r="O384" s="27">
        <v>16779.7</v>
      </c>
      <c r="P384" s="27">
        <v>1073.48</v>
      </c>
    </row>
    <row r="385" spans="1:16" x14ac:dyDescent="0.45">
      <c r="A385" s="40" t="s">
        <v>394</v>
      </c>
      <c r="B385" s="2">
        <v>421</v>
      </c>
      <c r="C385" s="19">
        <v>42</v>
      </c>
      <c r="D385" s="3" t="s">
        <v>460</v>
      </c>
      <c r="E385" s="4" t="s">
        <v>25</v>
      </c>
      <c r="F385" s="22">
        <v>423599</v>
      </c>
      <c r="G385" s="15" t="s">
        <v>30</v>
      </c>
      <c r="H385" s="27">
        <v>24.6</v>
      </c>
      <c r="I385" s="27">
        <v>4</v>
      </c>
      <c r="J385" s="27">
        <v>12170</v>
      </c>
      <c r="K385" s="27">
        <v>710</v>
      </c>
      <c r="L385" s="27">
        <v>300</v>
      </c>
      <c r="M385" s="27">
        <f t="shared" ca="1" si="5"/>
        <v>1.9352097669397821</v>
      </c>
      <c r="N385" s="27">
        <v>188.92599593680674</v>
      </c>
      <c r="O385" s="27">
        <v>16779.7</v>
      </c>
      <c r="P385" s="27">
        <v>1073.48</v>
      </c>
    </row>
    <row r="386" spans="1:16" hidden="1" x14ac:dyDescent="0.45">
      <c r="A386" s="40" t="s">
        <v>410</v>
      </c>
      <c r="B386" s="2" t="s">
        <v>133</v>
      </c>
      <c r="C386" s="19">
        <v>39.5</v>
      </c>
      <c r="D386" s="3" t="s">
        <v>460</v>
      </c>
      <c r="E386" s="4" t="s">
        <v>25</v>
      </c>
      <c r="F386" s="22">
        <v>217047</v>
      </c>
      <c r="G386" s="15" t="s">
        <v>4</v>
      </c>
      <c r="H386" s="27">
        <v>21.25</v>
      </c>
      <c r="I386" s="27">
        <v>3.92</v>
      </c>
      <c r="J386" s="27">
        <v>7400</v>
      </c>
      <c r="K386" s="27">
        <v>936</v>
      </c>
      <c r="L386" s="27">
        <v>273</v>
      </c>
      <c r="M386" s="27">
        <f t="shared" ref="M386:M449" ca="1" si="6">RAND()*0.2+1.85</f>
        <v>1.9253498386330468</v>
      </c>
      <c r="N386" s="27">
        <v>188.92599593680674</v>
      </c>
      <c r="O386" s="27">
        <v>16779.7</v>
      </c>
      <c r="P386" s="27">
        <v>1073.48</v>
      </c>
    </row>
    <row r="387" spans="1:16" x14ac:dyDescent="0.45">
      <c r="A387" s="40" t="s">
        <v>394</v>
      </c>
      <c r="B387" s="2">
        <v>421</v>
      </c>
      <c r="C387" s="19">
        <v>42</v>
      </c>
      <c r="D387" s="3" t="s">
        <v>460</v>
      </c>
      <c r="E387" s="4" t="s">
        <v>25</v>
      </c>
      <c r="F387" s="22">
        <v>352619</v>
      </c>
      <c r="G387" s="15" t="s">
        <v>34</v>
      </c>
      <c r="H387" s="27">
        <v>24.6</v>
      </c>
      <c r="I387" s="27">
        <v>4</v>
      </c>
      <c r="J387" s="27">
        <v>12170</v>
      </c>
      <c r="K387" s="27">
        <v>710</v>
      </c>
      <c r="L387" s="27">
        <v>300</v>
      </c>
      <c r="M387" s="27">
        <f t="shared" ca="1" si="6"/>
        <v>1.8765862115611713</v>
      </c>
      <c r="N387" s="27">
        <v>188.92599593680674</v>
      </c>
      <c r="O387" s="27">
        <v>16779.7</v>
      </c>
      <c r="P387" s="27">
        <v>1073.48</v>
      </c>
    </row>
    <row r="388" spans="1:16" x14ac:dyDescent="0.45">
      <c r="A388" s="40" t="s">
        <v>394</v>
      </c>
      <c r="B388" s="2">
        <v>421</v>
      </c>
      <c r="C388" s="19">
        <v>42</v>
      </c>
      <c r="D388" s="3" t="s">
        <v>460</v>
      </c>
      <c r="E388" s="4" t="s">
        <v>25</v>
      </c>
      <c r="F388" s="22">
        <v>352214</v>
      </c>
      <c r="G388" s="15" t="s">
        <v>34</v>
      </c>
      <c r="H388" s="27">
        <v>24.6</v>
      </c>
      <c r="I388" s="27">
        <v>4</v>
      </c>
      <c r="J388" s="27">
        <v>12170</v>
      </c>
      <c r="K388" s="27">
        <v>710</v>
      </c>
      <c r="L388" s="27">
        <v>300</v>
      </c>
      <c r="M388" s="27">
        <f t="shared" ca="1" si="6"/>
        <v>1.9373305763984519</v>
      </c>
      <c r="N388" s="27">
        <v>188.92599593680674</v>
      </c>
      <c r="O388" s="27">
        <v>16779.7</v>
      </c>
      <c r="P388" s="27">
        <v>1073.48</v>
      </c>
    </row>
    <row r="389" spans="1:16" x14ac:dyDescent="0.45">
      <c r="A389" s="40" t="s">
        <v>394</v>
      </c>
      <c r="B389" s="2">
        <v>421</v>
      </c>
      <c r="C389" s="19">
        <v>42</v>
      </c>
      <c r="D389" s="3" t="s">
        <v>460</v>
      </c>
      <c r="E389" s="4" t="s">
        <v>25</v>
      </c>
      <c r="F389" s="22">
        <v>320000</v>
      </c>
      <c r="G389" s="15" t="s">
        <v>34</v>
      </c>
      <c r="H389" s="27">
        <v>24.6</v>
      </c>
      <c r="I389" s="27">
        <v>4</v>
      </c>
      <c r="J389" s="27">
        <v>12170</v>
      </c>
      <c r="K389" s="27">
        <v>710</v>
      </c>
      <c r="L389" s="27">
        <v>300</v>
      </c>
      <c r="M389" s="27">
        <f t="shared" ca="1" si="6"/>
        <v>1.9268241271894291</v>
      </c>
      <c r="N389" s="27">
        <v>188.92599593680674</v>
      </c>
      <c r="O389" s="27">
        <v>16779.7</v>
      </c>
      <c r="P389" s="27">
        <v>1073.48</v>
      </c>
    </row>
    <row r="390" spans="1:16" x14ac:dyDescent="0.45">
      <c r="A390" s="40" t="s">
        <v>394</v>
      </c>
      <c r="B390" s="2">
        <v>421</v>
      </c>
      <c r="C390" s="19">
        <v>42</v>
      </c>
      <c r="D390" s="3" t="s">
        <v>460</v>
      </c>
      <c r="E390" s="4" t="s">
        <v>25</v>
      </c>
      <c r="F390" s="22">
        <v>320000</v>
      </c>
      <c r="G390" s="15" t="s">
        <v>34</v>
      </c>
      <c r="H390" s="27">
        <v>24.6</v>
      </c>
      <c r="I390" s="27">
        <v>4</v>
      </c>
      <c r="J390" s="27">
        <v>12170</v>
      </c>
      <c r="K390" s="27">
        <v>710</v>
      </c>
      <c r="L390" s="27">
        <v>300</v>
      </c>
      <c r="M390" s="27">
        <f t="shared" ca="1" si="6"/>
        <v>1.8699687689512838</v>
      </c>
      <c r="N390" s="27">
        <v>188.92599593680674</v>
      </c>
      <c r="O390" s="27">
        <v>16779.7</v>
      </c>
      <c r="P390" s="27">
        <v>1073.48</v>
      </c>
    </row>
    <row r="391" spans="1:16" x14ac:dyDescent="0.45">
      <c r="A391" s="40" t="s">
        <v>394</v>
      </c>
      <c r="B391" s="2">
        <v>421</v>
      </c>
      <c r="C391" s="19">
        <v>42</v>
      </c>
      <c r="D391" s="3" t="s">
        <v>460</v>
      </c>
      <c r="E391" s="4" t="s">
        <v>35</v>
      </c>
      <c r="F391" s="22">
        <v>327968</v>
      </c>
      <c r="G391" s="15" t="s">
        <v>45</v>
      </c>
      <c r="H391" s="27">
        <v>24.6</v>
      </c>
      <c r="I391" s="27">
        <v>4</v>
      </c>
      <c r="J391" s="27">
        <v>12170</v>
      </c>
      <c r="K391" s="27">
        <v>710</v>
      </c>
      <c r="L391" s="27">
        <v>300</v>
      </c>
      <c r="M391" s="27">
        <f t="shared" ca="1" si="6"/>
        <v>1.8553495858858917</v>
      </c>
      <c r="N391" s="27">
        <v>1896.7553015181375</v>
      </c>
      <c r="O391" s="27">
        <v>24592.6</v>
      </c>
      <c r="P391" s="27">
        <v>42421.33</v>
      </c>
    </row>
    <row r="392" spans="1:16" hidden="1" x14ac:dyDescent="0.45">
      <c r="A392" s="40" t="s">
        <v>408</v>
      </c>
      <c r="B392" s="3">
        <v>48</v>
      </c>
      <c r="C392" s="19">
        <v>48</v>
      </c>
      <c r="D392" s="3" t="s">
        <v>461</v>
      </c>
      <c r="E392" s="3" t="s">
        <v>472</v>
      </c>
      <c r="F392" s="22">
        <v>339999</v>
      </c>
      <c r="G392" s="15" t="s">
        <v>36</v>
      </c>
      <c r="H392" s="27">
        <v>25.07</v>
      </c>
      <c r="I392" s="27">
        <v>4.83</v>
      </c>
      <c r="J392" s="27">
        <v>17000</v>
      </c>
      <c r="K392" s="27">
        <v>1554</v>
      </c>
      <c r="L392" s="27">
        <v>700</v>
      </c>
      <c r="M392" s="27">
        <f t="shared" ca="1" si="6"/>
        <v>1.9067171305288166</v>
      </c>
      <c r="N392" s="27">
        <v>9.6995000000000005</v>
      </c>
      <c r="O392" s="27">
        <v>16666</v>
      </c>
      <c r="P392" s="27">
        <v>1943.0922165047868</v>
      </c>
    </row>
    <row r="393" spans="1:16" x14ac:dyDescent="0.45">
      <c r="A393" s="40" t="s">
        <v>394</v>
      </c>
      <c r="B393" s="2">
        <v>421</v>
      </c>
      <c r="C393" s="19">
        <v>42</v>
      </c>
      <c r="D393" s="3" t="s">
        <v>460</v>
      </c>
      <c r="E393" s="4" t="s">
        <v>35</v>
      </c>
      <c r="F393" s="22">
        <v>327712</v>
      </c>
      <c r="G393" s="15" t="s">
        <v>45</v>
      </c>
      <c r="H393" s="27">
        <v>24.6</v>
      </c>
      <c r="I393" s="27">
        <v>4</v>
      </c>
      <c r="J393" s="27">
        <v>12170</v>
      </c>
      <c r="K393" s="27">
        <v>710</v>
      </c>
      <c r="L393" s="27">
        <v>300</v>
      </c>
      <c r="M393" s="27">
        <f t="shared" ca="1" si="6"/>
        <v>1.8600077207437014</v>
      </c>
      <c r="N393" s="27">
        <v>1896.7553015181375</v>
      </c>
      <c r="O393" s="27">
        <v>24592.6</v>
      </c>
      <c r="P393" s="27">
        <v>42421.33</v>
      </c>
    </row>
    <row r="394" spans="1:16" hidden="1" x14ac:dyDescent="0.45">
      <c r="A394" s="40" t="s">
        <v>378</v>
      </c>
      <c r="B394" s="3" t="s">
        <v>380</v>
      </c>
      <c r="C394" s="19">
        <v>39</v>
      </c>
      <c r="D394" s="3" t="s">
        <v>461</v>
      </c>
      <c r="E394" s="3" t="s">
        <v>447</v>
      </c>
      <c r="F394" s="22">
        <v>297709</v>
      </c>
      <c r="G394" s="15" t="s">
        <v>45</v>
      </c>
      <c r="H394" s="27">
        <v>22.15</v>
      </c>
      <c r="I394" s="27">
        <v>3.61</v>
      </c>
      <c r="J394" s="27">
        <v>9800</v>
      </c>
      <c r="K394" s="27">
        <v>2726</v>
      </c>
      <c r="L394" s="27">
        <v>1136</v>
      </c>
      <c r="M394" s="27">
        <f t="shared" ca="1" si="6"/>
        <v>2.0409893797416032</v>
      </c>
      <c r="N394" s="27">
        <v>96.621481289487278</v>
      </c>
      <c r="O394" s="27">
        <v>16666</v>
      </c>
      <c r="P394" s="27">
        <v>521.5798800343282</v>
      </c>
    </row>
    <row r="395" spans="1:16" x14ac:dyDescent="0.45">
      <c r="A395" s="40" t="s">
        <v>394</v>
      </c>
      <c r="B395" s="2">
        <v>421</v>
      </c>
      <c r="C395" s="19">
        <v>42</v>
      </c>
      <c r="D395" s="3" t="s">
        <v>460</v>
      </c>
      <c r="E395" s="4" t="s">
        <v>35</v>
      </c>
      <c r="F395" s="22">
        <v>297902</v>
      </c>
      <c r="G395" s="15" t="s">
        <v>20</v>
      </c>
      <c r="H395" s="27">
        <v>24.6</v>
      </c>
      <c r="I395" s="27">
        <v>4</v>
      </c>
      <c r="J395" s="27">
        <v>12170</v>
      </c>
      <c r="K395" s="27">
        <v>710</v>
      </c>
      <c r="L395" s="27">
        <v>300</v>
      </c>
      <c r="M395" s="27">
        <f t="shared" ca="1" si="6"/>
        <v>1.9878556454509859</v>
      </c>
      <c r="N395" s="27">
        <v>1896.7553015181375</v>
      </c>
      <c r="O395" s="27">
        <v>24592.6</v>
      </c>
      <c r="P395" s="27">
        <v>42421.33</v>
      </c>
    </row>
    <row r="396" spans="1:16" x14ac:dyDescent="0.45">
      <c r="A396" s="40" t="s">
        <v>394</v>
      </c>
      <c r="B396" s="2">
        <v>421</v>
      </c>
      <c r="C396" s="19">
        <v>41</v>
      </c>
      <c r="D396" s="3" t="s">
        <v>460</v>
      </c>
      <c r="E396" s="4" t="s">
        <v>35</v>
      </c>
      <c r="F396" s="22">
        <v>369828</v>
      </c>
      <c r="G396" s="15" t="s">
        <v>29</v>
      </c>
      <c r="H396" s="27">
        <v>24.6</v>
      </c>
      <c r="I396" s="27">
        <v>4</v>
      </c>
      <c r="J396" s="27">
        <v>12170</v>
      </c>
      <c r="K396" s="27">
        <v>710</v>
      </c>
      <c r="L396" s="27">
        <v>300</v>
      </c>
      <c r="M396" s="27">
        <f t="shared" ca="1" si="6"/>
        <v>1.9023209013705167</v>
      </c>
      <c r="N396" s="27">
        <v>1896.7553015181375</v>
      </c>
      <c r="O396" s="27">
        <v>24592.6</v>
      </c>
      <c r="P396" s="27">
        <v>42421.33</v>
      </c>
    </row>
    <row r="397" spans="1:16" hidden="1" x14ac:dyDescent="0.45">
      <c r="A397" s="40" t="s">
        <v>410</v>
      </c>
      <c r="B397" s="2" t="s">
        <v>133</v>
      </c>
      <c r="C397" s="19">
        <v>39.5</v>
      </c>
      <c r="D397" s="3" t="s">
        <v>460</v>
      </c>
      <c r="E397" s="4" t="s">
        <v>25</v>
      </c>
      <c r="F397" s="22">
        <v>206337</v>
      </c>
      <c r="G397" s="15" t="s">
        <v>4</v>
      </c>
      <c r="H397" s="27">
        <v>21.25</v>
      </c>
      <c r="I397" s="27">
        <v>3.92</v>
      </c>
      <c r="J397" s="27">
        <v>7400</v>
      </c>
      <c r="K397" s="27">
        <v>936</v>
      </c>
      <c r="L397" s="27">
        <v>273</v>
      </c>
      <c r="M397" s="27">
        <f t="shared" ca="1" si="6"/>
        <v>1.9264464676516226</v>
      </c>
      <c r="N397" s="27">
        <v>188.92599593680674</v>
      </c>
      <c r="O397" s="27">
        <v>16779.7</v>
      </c>
      <c r="P397" s="27">
        <v>1073.48</v>
      </c>
    </row>
    <row r="398" spans="1:16" hidden="1" x14ac:dyDescent="0.45">
      <c r="A398" s="40" t="s">
        <v>410</v>
      </c>
      <c r="B398" s="2" t="s">
        <v>133</v>
      </c>
      <c r="C398" s="19">
        <v>39.5</v>
      </c>
      <c r="D398" s="3" t="s">
        <v>460</v>
      </c>
      <c r="E398" s="4" t="s">
        <v>35</v>
      </c>
      <c r="F398" s="22">
        <v>206722</v>
      </c>
      <c r="G398" s="15" t="s">
        <v>4</v>
      </c>
      <c r="H398" s="27">
        <v>21.25</v>
      </c>
      <c r="I398" s="27">
        <v>3.92</v>
      </c>
      <c r="J398" s="27">
        <v>7400</v>
      </c>
      <c r="K398" s="27">
        <v>936</v>
      </c>
      <c r="L398" s="27">
        <v>273</v>
      </c>
      <c r="M398" s="27">
        <f t="shared" ca="1" si="6"/>
        <v>1.9880603828181218</v>
      </c>
      <c r="N398" s="27">
        <v>1896.7553015181375</v>
      </c>
      <c r="O398" s="27">
        <v>24592.6</v>
      </c>
      <c r="P398" s="27">
        <v>42421.33</v>
      </c>
    </row>
    <row r="399" spans="1:16" hidden="1" x14ac:dyDescent="0.45">
      <c r="A399" s="40" t="s">
        <v>410</v>
      </c>
      <c r="B399" s="2" t="s">
        <v>411</v>
      </c>
      <c r="C399" s="19">
        <v>39.5</v>
      </c>
      <c r="D399" s="3" t="s">
        <v>461</v>
      </c>
      <c r="E399" s="3" t="s">
        <v>346</v>
      </c>
      <c r="F399" s="22">
        <v>380000</v>
      </c>
      <c r="G399" s="15" t="s">
        <v>36</v>
      </c>
      <c r="H399" s="27">
        <v>22.67</v>
      </c>
      <c r="I399" s="27">
        <v>4.43</v>
      </c>
      <c r="J399" s="27">
        <v>8502</v>
      </c>
      <c r="K399" s="27">
        <v>979</v>
      </c>
      <c r="L399" s="27">
        <v>430</v>
      </c>
      <c r="M399" s="27">
        <f t="shared" ca="1" si="6"/>
        <v>1.9228898059364794</v>
      </c>
      <c r="N399" s="27">
        <v>96.621481289487278</v>
      </c>
      <c r="O399" s="27">
        <v>21310.9</v>
      </c>
      <c r="P399" s="27">
        <v>514.61516577032478</v>
      </c>
    </row>
    <row r="400" spans="1:16" hidden="1" x14ac:dyDescent="0.45">
      <c r="A400" s="40" t="s">
        <v>410</v>
      </c>
      <c r="B400" s="2" t="s">
        <v>411</v>
      </c>
      <c r="C400" s="19">
        <v>39.5</v>
      </c>
      <c r="D400" s="3" t="s">
        <v>461</v>
      </c>
      <c r="E400" s="3" t="s">
        <v>353</v>
      </c>
      <c r="F400" s="22">
        <v>291300</v>
      </c>
      <c r="G400" s="15" t="s">
        <v>34</v>
      </c>
      <c r="H400" s="27">
        <v>22.67</v>
      </c>
      <c r="I400" s="27">
        <v>4.43</v>
      </c>
      <c r="J400" s="27">
        <v>8502</v>
      </c>
      <c r="K400" s="27">
        <v>979</v>
      </c>
      <c r="L400" s="27">
        <v>430</v>
      </c>
      <c r="M400" s="27">
        <f t="shared" ca="1" si="6"/>
        <v>1.9686145183883732</v>
      </c>
      <c r="N400" s="27">
        <v>96.621481289487278</v>
      </c>
      <c r="O400" s="27">
        <v>16666</v>
      </c>
      <c r="P400" s="27">
        <v>2854.6463757572787</v>
      </c>
    </row>
    <row r="401" spans="1:16" x14ac:dyDescent="0.45">
      <c r="A401" s="40" t="s">
        <v>394</v>
      </c>
      <c r="B401" s="2">
        <v>421</v>
      </c>
      <c r="C401" s="19">
        <v>42</v>
      </c>
      <c r="D401" s="3" t="s">
        <v>460</v>
      </c>
      <c r="E401" s="4" t="s">
        <v>239</v>
      </c>
      <c r="F401" s="22">
        <v>333781</v>
      </c>
      <c r="G401" s="15" t="s">
        <v>20</v>
      </c>
      <c r="H401" s="27">
        <v>24.6</v>
      </c>
      <c r="I401" s="27">
        <v>4</v>
      </c>
      <c r="J401" s="27">
        <v>12170</v>
      </c>
      <c r="K401" s="27">
        <v>710</v>
      </c>
      <c r="L401" s="27">
        <v>300</v>
      </c>
      <c r="M401" s="27">
        <f t="shared" ca="1" si="6"/>
        <v>1.9671481932059751</v>
      </c>
      <c r="N401" s="27">
        <v>229.03186052077729</v>
      </c>
      <c r="O401" s="27">
        <v>18683.400000000001</v>
      </c>
      <c r="P401" s="27">
        <v>3353.62</v>
      </c>
    </row>
    <row r="402" spans="1:16" x14ac:dyDescent="0.45">
      <c r="A402" s="40" t="s">
        <v>394</v>
      </c>
      <c r="B402" s="2">
        <v>421</v>
      </c>
      <c r="C402" s="19">
        <v>42</v>
      </c>
      <c r="D402" s="3" t="s">
        <v>460</v>
      </c>
      <c r="E402" s="4" t="s">
        <v>76</v>
      </c>
      <c r="F402" s="22">
        <v>437734</v>
      </c>
      <c r="G402" s="15" t="s">
        <v>45</v>
      </c>
      <c r="H402" s="27">
        <v>24.6</v>
      </c>
      <c r="I402" s="27">
        <v>4</v>
      </c>
      <c r="J402" s="27">
        <v>12170</v>
      </c>
      <c r="K402" s="27">
        <v>710</v>
      </c>
      <c r="L402" s="27">
        <v>300</v>
      </c>
      <c r="M402" s="27">
        <f t="shared" ca="1" si="6"/>
        <v>2.0213279491195251</v>
      </c>
      <c r="N402" s="27">
        <v>720.28936833319051</v>
      </c>
      <c r="O402" s="27">
        <v>6140.9</v>
      </c>
      <c r="P402" s="27">
        <v>2659.28</v>
      </c>
    </row>
    <row r="403" spans="1:16" hidden="1" x14ac:dyDescent="0.45">
      <c r="A403" s="40" t="s">
        <v>378</v>
      </c>
      <c r="B403" s="2" t="s">
        <v>380</v>
      </c>
      <c r="C403" s="19">
        <v>39</v>
      </c>
      <c r="D403" s="3" t="s">
        <v>461</v>
      </c>
      <c r="E403" s="3" t="s">
        <v>447</v>
      </c>
      <c r="F403" s="22">
        <v>297369</v>
      </c>
      <c r="G403" s="15" t="s">
        <v>45</v>
      </c>
      <c r="H403" s="27">
        <v>22.15</v>
      </c>
      <c r="I403" s="27">
        <v>3.61</v>
      </c>
      <c r="J403" s="27">
        <v>9800</v>
      </c>
      <c r="K403" s="27">
        <v>2726</v>
      </c>
      <c r="L403" s="27">
        <v>1136</v>
      </c>
      <c r="M403" s="27">
        <f t="shared" ca="1" si="6"/>
        <v>2.0354523449672239</v>
      </c>
      <c r="N403" s="27">
        <v>96.621481289487278</v>
      </c>
      <c r="O403" s="27">
        <v>16666</v>
      </c>
      <c r="P403" s="27">
        <v>521.5798800343282</v>
      </c>
    </row>
    <row r="404" spans="1:16" hidden="1" x14ac:dyDescent="0.45">
      <c r="A404" s="40" t="s">
        <v>378</v>
      </c>
      <c r="B404" s="3" t="s">
        <v>380</v>
      </c>
      <c r="C404" s="19">
        <v>39</v>
      </c>
      <c r="D404" s="3" t="s">
        <v>461</v>
      </c>
      <c r="E404" s="3" t="s">
        <v>447</v>
      </c>
      <c r="F404" s="22">
        <v>218725</v>
      </c>
      <c r="G404" s="15" t="s">
        <v>20</v>
      </c>
      <c r="H404" s="27">
        <v>22.15</v>
      </c>
      <c r="I404" s="27">
        <v>3.61</v>
      </c>
      <c r="J404" s="27">
        <v>9800</v>
      </c>
      <c r="K404" s="27">
        <v>2726</v>
      </c>
      <c r="L404" s="27">
        <v>1136</v>
      </c>
      <c r="M404" s="27">
        <f t="shared" ca="1" si="6"/>
        <v>1.8831900900562335</v>
      </c>
      <c r="N404" s="27">
        <v>96.621481289487278</v>
      </c>
      <c r="O404" s="27">
        <v>16666</v>
      </c>
      <c r="P404" s="27">
        <v>521.5798800343282</v>
      </c>
    </row>
    <row r="405" spans="1:16" x14ac:dyDescent="0.45">
      <c r="A405" s="40" t="s">
        <v>394</v>
      </c>
      <c r="B405" s="2">
        <v>421</v>
      </c>
      <c r="C405" s="19">
        <v>42</v>
      </c>
      <c r="D405" s="3" t="s">
        <v>460</v>
      </c>
      <c r="E405" s="4" t="s">
        <v>76</v>
      </c>
      <c r="F405" s="22">
        <v>380579</v>
      </c>
      <c r="G405" s="15" t="s">
        <v>30</v>
      </c>
      <c r="H405" s="27">
        <v>24.6</v>
      </c>
      <c r="I405" s="27">
        <v>4</v>
      </c>
      <c r="J405" s="27">
        <v>12170</v>
      </c>
      <c r="K405" s="27">
        <v>710</v>
      </c>
      <c r="L405" s="27">
        <v>300</v>
      </c>
      <c r="M405" s="27">
        <f t="shared" ca="1" si="6"/>
        <v>1.9871544048236607</v>
      </c>
      <c r="N405" s="27">
        <v>720.28936833319051</v>
      </c>
      <c r="O405" s="27">
        <v>6140.9</v>
      </c>
      <c r="P405" s="27">
        <v>2659.28</v>
      </c>
    </row>
    <row r="406" spans="1:16" x14ac:dyDescent="0.45">
      <c r="A406" s="40" t="s">
        <v>394</v>
      </c>
      <c r="B406" s="2">
        <v>440</v>
      </c>
      <c r="C406" s="19">
        <v>44.6</v>
      </c>
      <c r="D406" s="3" t="s">
        <v>461</v>
      </c>
      <c r="E406" s="3" t="s">
        <v>345</v>
      </c>
      <c r="F406" s="22">
        <v>325000</v>
      </c>
      <c r="G406" s="15" t="s">
        <v>8</v>
      </c>
      <c r="H406" s="27">
        <v>25.26</v>
      </c>
      <c r="I406" s="27">
        <v>4.2699999999999996</v>
      </c>
      <c r="J406" s="27">
        <v>12150</v>
      </c>
      <c r="K406" s="27">
        <v>860</v>
      </c>
      <c r="L406" s="27">
        <v>651</v>
      </c>
      <c r="M406" s="27">
        <f t="shared" ca="1" si="6"/>
        <v>1.9535807216200878</v>
      </c>
      <c r="N406" s="27">
        <v>78.844702329078544</v>
      </c>
      <c r="O406" s="27">
        <v>433.3</v>
      </c>
      <c r="P406" s="27">
        <v>1104.9060167832522</v>
      </c>
    </row>
    <row r="407" spans="1:16" x14ac:dyDescent="0.45">
      <c r="A407" s="40" t="s">
        <v>394</v>
      </c>
      <c r="B407" s="2">
        <v>440</v>
      </c>
      <c r="C407" s="19">
        <v>44.6</v>
      </c>
      <c r="D407" s="3" t="s">
        <v>461</v>
      </c>
      <c r="E407" s="3" t="s">
        <v>353</v>
      </c>
      <c r="F407" s="22">
        <v>400537</v>
      </c>
      <c r="G407" s="15" t="s">
        <v>8</v>
      </c>
      <c r="H407" s="27">
        <v>25.26</v>
      </c>
      <c r="I407" s="27">
        <v>4.2699999999999996</v>
      </c>
      <c r="J407" s="27">
        <v>12150</v>
      </c>
      <c r="K407" s="27">
        <v>860</v>
      </c>
      <c r="L407" s="27">
        <v>651</v>
      </c>
      <c r="M407" s="27">
        <f t="shared" ca="1" si="6"/>
        <v>1.9048291696695601</v>
      </c>
      <c r="N407" s="27">
        <v>96.621481289487278</v>
      </c>
      <c r="O407" s="27">
        <v>16666</v>
      </c>
      <c r="P407" s="27">
        <v>2854.6463757572787</v>
      </c>
    </row>
    <row r="408" spans="1:16" x14ac:dyDescent="0.45">
      <c r="A408" s="40" t="s">
        <v>394</v>
      </c>
      <c r="B408" s="3">
        <v>440</v>
      </c>
      <c r="C408" s="19">
        <v>44.6</v>
      </c>
      <c r="D408" s="3" t="s">
        <v>461</v>
      </c>
      <c r="E408" s="3" t="s">
        <v>353</v>
      </c>
      <c r="F408" s="22">
        <v>363194</v>
      </c>
      <c r="G408" s="15" t="s">
        <v>8</v>
      </c>
      <c r="H408" s="27">
        <v>25.26</v>
      </c>
      <c r="I408" s="27">
        <v>4.2699999999999996</v>
      </c>
      <c r="J408" s="27">
        <v>12150</v>
      </c>
      <c r="K408" s="27">
        <v>860</v>
      </c>
      <c r="L408" s="27">
        <v>651</v>
      </c>
      <c r="M408" s="27">
        <f t="shared" ca="1" si="6"/>
        <v>1.9250162660459249</v>
      </c>
      <c r="N408" s="27">
        <v>96.621481289487278</v>
      </c>
      <c r="O408" s="27">
        <v>16666</v>
      </c>
      <c r="P408" s="27">
        <v>2854.6463757572787</v>
      </c>
    </row>
    <row r="409" spans="1:16" x14ac:dyDescent="0.45">
      <c r="A409" s="40" t="s">
        <v>394</v>
      </c>
      <c r="B409" s="2">
        <v>440</v>
      </c>
      <c r="C409" s="19">
        <v>44.6</v>
      </c>
      <c r="D409" s="3" t="s">
        <v>461</v>
      </c>
      <c r="E409" s="3" t="s">
        <v>353</v>
      </c>
      <c r="F409" s="22">
        <v>362911</v>
      </c>
      <c r="G409" s="15" t="s">
        <v>8</v>
      </c>
      <c r="H409" s="27">
        <v>25.26</v>
      </c>
      <c r="I409" s="27">
        <v>4.2699999999999996</v>
      </c>
      <c r="J409" s="27">
        <v>12150</v>
      </c>
      <c r="K409" s="27">
        <v>860</v>
      </c>
      <c r="L409" s="27">
        <v>651</v>
      </c>
      <c r="M409" s="27">
        <f t="shared" ca="1" si="6"/>
        <v>1.9687007916695307</v>
      </c>
      <c r="N409" s="27">
        <v>96.621481289487278</v>
      </c>
      <c r="O409" s="27">
        <v>16666</v>
      </c>
      <c r="P409" s="27">
        <v>2854.6463757572787</v>
      </c>
    </row>
    <row r="410" spans="1:16" x14ac:dyDescent="0.45">
      <c r="A410" s="40" t="s">
        <v>394</v>
      </c>
      <c r="B410" s="2">
        <v>440</v>
      </c>
      <c r="C410" s="19">
        <v>44.6</v>
      </c>
      <c r="D410" s="3" t="s">
        <v>461</v>
      </c>
      <c r="E410" s="3" t="s">
        <v>353</v>
      </c>
      <c r="F410" s="22">
        <v>380000</v>
      </c>
      <c r="G410" s="15" t="s">
        <v>45</v>
      </c>
      <c r="H410" s="27">
        <v>25.26</v>
      </c>
      <c r="I410" s="27">
        <v>4.2699999999999996</v>
      </c>
      <c r="J410" s="27">
        <v>12150</v>
      </c>
      <c r="K410" s="27">
        <v>860</v>
      </c>
      <c r="L410" s="27">
        <v>651</v>
      </c>
      <c r="M410" s="27">
        <f t="shared" ca="1" si="6"/>
        <v>2.0134393485562163</v>
      </c>
      <c r="N410" s="27">
        <v>96.621481289487278</v>
      </c>
      <c r="O410" s="27">
        <v>16666</v>
      </c>
      <c r="P410" s="27">
        <v>2854.6463757572787</v>
      </c>
    </row>
    <row r="411" spans="1:16" x14ac:dyDescent="0.45">
      <c r="A411" s="40" t="s">
        <v>394</v>
      </c>
      <c r="B411" s="3">
        <v>440</v>
      </c>
      <c r="C411" s="19">
        <v>44.6</v>
      </c>
      <c r="D411" s="3" t="s">
        <v>461</v>
      </c>
      <c r="E411" s="3" t="s">
        <v>447</v>
      </c>
      <c r="F411" s="22">
        <v>349833</v>
      </c>
      <c r="G411" s="15" t="s">
        <v>12</v>
      </c>
      <c r="H411" s="27">
        <v>25.26</v>
      </c>
      <c r="I411" s="27">
        <v>4.2699999999999996</v>
      </c>
      <c r="J411" s="27">
        <v>12150</v>
      </c>
      <c r="K411" s="27">
        <v>860</v>
      </c>
      <c r="L411" s="27">
        <v>651</v>
      </c>
      <c r="M411" s="27">
        <f t="shared" ca="1" si="6"/>
        <v>1.9131444400572184</v>
      </c>
      <c r="N411" s="27">
        <v>96.621481289487278</v>
      </c>
      <c r="O411" s="27">
        <v>16666</v>
      </c>
      <c r="P411" s="27">
        <v>521.5798800343282</v>
      </c>
    </row>
    <row r="412" spans="1:16" x14ac:dyDescent="0.45">
      <c r="A412" s="40" t="s">
        <v>394</v>
      </c>
      <c r="B412" s="2">
        <v>440</v>
      </c>
      <c r="C412" s="19">
        <v>44.6</v>
      </c>
      <c r="D412" s="3" t="s">
        <v>461</v>
      </c>
      <c r="E412" s="3" t="s">
        <v>447</v>
      </c>
      <c r="F412" s="22">
        <v>349560</v>
      </c>
      <c r="G412" s="15" t="s">
        <v>12</v>
      </c>
      <c r="H412" s="27">
        <v>25.26</v>
      </c>
      <c r="I412" s="27">
        <v>4.2699999999999996</v>
      </c>
      <c r="J412" s="27">
        <v>12150</v>
      </c>
      <c r="K412" s="27">
        <v>860</v>
      </c>
      <c r="L412" s="27">
        <v>651</v>
      </c>
      <c r="M412" s="27">
        <f t="shared" ca="1" si="6"/>
        <v>1.9265718308858637</v>
      </c>
      <c r="N412" s="27">
        <v>96.621481289487278</v>
      </c>
      <c r="O412" s="27">
        <v>16666</v>
      </c>
      <c r="P412" s="27">
        <v>521.5798800343282</v>
      </c>
    </row>
    <row r="413" spans="1:16" x14ac:dyDescent="0.45">
      <c r="A413" s="40" t="s">
        <v>394</v>
      </c>
      <c r="B413" s="3">
        <v>440</v>
      </c>
      <c r="C413" s="19">
        <v>44.6</v>
      </c>
      <c r="D413" s="3" t="s">
        <v>461</v>
      </c>
      <c r="E413" s="3" t="s">
        <v>447</v>
      </c>
      <c r="F413" s="22">
        <v>376556</v>
      </c>
      <c r="G413" s="15" t="s">
        <v>9</v>
      </c>
      <c r="H413" s="27">
        <v>25.26</v>
      </c>
      <c r="I413" s="27">
        <v>4.2699999999999996</v>
      </c>
      <c r="J413" s="27">
        <v>12150</v>
      </c>
      <c r="K413" s="27">
        <v>860</v>
      </c>
      <c r="L413" s="27">
        <v>651</v>
      </c>
      <c r="M413" s="27">
        <f t="shared" ca="1" si="6"/>
        <v>2.0498798434299692</v>
      </c>
      <c r="N413" s="27">
        <v>96.621481289487278</v>
      </c>
      <c r="O413" s="27">
        <v>16666</v>
      </c>
      <c r="P413" s="27">
        <v>521.5798800343282</v>
      </c>
    </row>
    <row r="414" spans="1:16" x14ac:dyDescent="0.45">
      <c r="A414" s="40" t="s">
        <v>394</v>
      </c>
      <c r="B414" s="2">
        <v>440</v>
      </c>
      <c r="C414" s="19">
        <v>44.6</v>
      </c>
      <c r="D414" s="3" t="s">
        <v>461</v>
      </c>
      <c r="E414" s="3" t="s">
        <v>447</v>
      </c>
      <c r="F414" s="22">
        <v>376262</v>
      </c>
      <c r="G414" s="15" t="s">
        <v>9</v>
      </c>
      <c r="H414" s="27">
        <v>25.26</v>
      </c>
      <c r="I414" s="27">
        <v>4.2699999999999996</v>
      </c>
      <c r="J414" s="27">
        <v>12150</v>
      </c>
      <c r="K414" s="27">
        <v>860</v>
      </c>
      <c r="L414" s="27">
        <v>651</v>
      </c>
      <c r="M414" s="27">
        <f t="shared" ca="1" si="6"/>
        <v>1.9730000061526163</v>
      </c>
      <c r="N414" s="27">
        <v>96.621481289487278</v>
      </c>
      <c r="O414" s="27">
        <v>16666</v>
      </c>
      <c r="P414" s="27">
        <v>521.5798800343282</v>
      </c>
    </row>
    <row r="415" spans="1:16" x14ac:dyDescent="0.45">
      <c r="A415" s="40" t="s">
        <v>394</v>
      </c>
      <c r="B415" s="3">
        <v>440</v>
      </c>
      <c r="C415" s="19">
        <v>44.6</v>
      </c>
      <c r="D415" s="3" t="s">
        <v>461</v>
      </c>
      <c r="E415" s="3" t="s">
        <v>462</v>
      </c>
      <c r="F415" s="22">
        <v>303674</v>
      </c>
      <c r="G415" s="15" t="s">
        <v>8</v>
      </c>
      <c r="H415" s="27">
        <v>25.26</v>
      </c>
      <c r="I415" s="27">
        <v>4.2699999999999996</v>
      </c>
      <c r="J415" s="27">
        <v>12150</v>
      </c>
      <c r="K415" s="27">
        <v>860</v>
      </c>
      <c r="L415" s="27">
        <v>651</v>
      </c>
      <c r="M415" s="27">
        <f t="shared" ca="1" si="6"/>
        <v>1.9533821494424104</v>
      </c>
      <c r="N415" s="27">
        <v>1090.5153897494101</v>
      </c>
      <c r="O415" s="27">
        <v>6371.4</v>
      </c>
      <c r="P415" s="27">
        <v>1782.16</v>
      </c>
    </row>
    <row r="416" spans="1:16" hidden="1" x14ac:dyDescent="0.45">
      <c r="A416" s="40" t="s">
        <v>410</v>
      </c>
      <c r="B416" s="3" t="s">
        <v>411</v>
      </c>
      <c r="C416" s="19">
        <v>39.5</v>
      </c>
      <c r="D416" s="3" t="s">
        <v>461</v>
      </c>
      <c r="E416" s="3" t="s">
        <v>447</v>
      </c>
      <c r="F416" s="22">
        <v>455529</v>
      </c>
      <c r="G416" s="15" t="s">
        <v>37</v>
      </c>
      <c r="H416" s="27">
        <v>22.67</v>
      </c>
      <c r="I416" s="27">
        <v>4.43</v>
      </c>
      <c r="J416" s="27">
        <v>8502</v>
      </c>
      <c r="K416" s="27">
        <v>979</v>
      </c>
      <c r="L416" s="27">
        <v>430</v>
      </c>
      <c r="M416" s="27">
        <f t="shared" ca="1" si="6"/>
        <v>1.9919178031159746</v>
      </c>
      <c r="N416" s="27">
        <v>96.621481289487278</v>
      </c>
      <c r="O416" s="27">
        <v>16666</v>
      </c>
      <c r="P416" s="27">
        <v>521.5798800343282</v>
      </c>
    </row>
    <row r="417" spans="1:16" hidden="1" x14ac:dyDescent="0.45">
      <c r="A417" s="40" t="s">
        <v>410</v>
      </c>
      <c r="B417" s="2" t="s">
        <v>411</v>
      </c>
      <c r="C417" s="19">
        <v>39.5</v>
      </c>
      <c r="D417" s="3" t="s">
        <v>461</v>
      </c>
      <c r="E417" s="3" t="s">
        <v>447</v>
      </c>
      <c r="F417" s="22">
        <v>454706</v>
      </c>
      <c r="G417" s="15" t="s">
        <v>37</v>
      </c>
      <c r="H417" s="27">
        <v>22.67</v>
      </c>
      <c r="I417" s="27">
        <v>4.43</v>
      </c>
      <c r="J417" s="27">
        <v>8502</v>
      </c>
      <c r="K417" s="27">
        <v>979</v>
      </c>
      <c r="L417" s="27">
        <v>430</v>
      </c>
      <c r="M417" s="27">
        <f t="shared" ca="1" si="6"/>
        <v>1.8562115856232537</v>
      </c>
      <c r="N417" s="27">
        <v>96.621481289487278</v>
      </c>
      <c r="O417" s="27">
        <v>16666</v>
      </c>
      <c r="P417" s="27">
        <v>521.5798800343282</v>
      </c>
    </row>
    <row r="418" spans="1:16" x14ac:dyDescent="0.45">
      <c r="A418" s="40" t="s">
        <v>394</v>
      </c>
      <c r="B418" s="2">
        <v>440</v>
      </c>
      <c r="C418" s="19">
        <v>44.6</v>
      </c>
      <c r="D418" s="3" t="s">
        <v>461</v>
      </c>
      <c r="E418" s="3" t="s">
        <v>462</v>
      </c>
      <c r="F418" s="22">
        <v>303437</v>
      </c>
      <c r="G418" s="15" t="s">
        <v>8</v>
      </c>
      <c r="H418" s="27">
        <v>25.26</v>
      </c>
      <c r="I418" s="27">
        <v>4.2699999999999996</v>
      </c>
      <c r="J418" s="27">
        <v>12150</v>
      </c>
      <c r="K418" s="27">
        <v>860</v>
      </c>
      <c r="L418" s="27">
        <v>651</v>
      </c>
      <c r="M418" s="27">
        <f t="shared" ca="1" si="6"/>
        <v>1.9907488791973309</v>
      </c>
      <c r="N418" s="27">
        <v>1090.5153897494101</v>
      </c>
      <c r="O418" s="27">
        <v>6371.4</v>
      </c>
      <c r="P418" s="27">
        <v>1782.16</v>
      </c>
    </row>
    <row r="419" spans="1:16" x14ac:dyDescent="0.45">
      <c r="A419" s="40" t="s">
        <v>394</v>
      </c>
      <c r="B419" s="2">
        <v>440</v>
      </c>
      <c r="C419" s="19">
        <v>44.6</v>
      </c>
      <c r="D419" s="3" t="s">
        <v>461</v>
      </c>
      <c r="E419" s="3" t="s">
        <v>481</v>
      </c>
      <c r="F419" s="22">
        <v>310000</v>
      </c>
      <c r="G419" s="15" t="s">
        <v>9</v>
      </c>
      <c r="H419" s="27">
        <v>25.26</v>
      </c>
      <c r="I419" s="27">
        <v>4.2699999999999996</v>
      </c>
      <c r="J419" s="27">
        <v>12150</v>
      </c>
      <c r="K419" s="27">
        <v>860</v>
      </c>
      <c r="L419" s="27">
        <v>651</v>
      </c>
      <c r="M419" s="27">
        <f t="shared" ca="1" si="6"/>
        <v>1.9763436151038529</v>
      </c>
      <c r="N419" s="27">
        <v>96.621481289487278</v>
      </c>
      <c r="O419" s="27">
        <v>16666</v>
      </c>
      <c r="P419" s="27">
        <v>2175.394554818834</v>
      </c>
    </row>
    <row r="420" spans="1:16" x14ac:dyDescent="0.45">
      <c r="A420" s="40" t="s">
        <v>394</v>
      </c>
      <c r="B420" s="2">
        <v>440</v>
      </c>
      <c r="C420" s="19">
        <v>44.6</v>
      </c>
      <c r="D420" s="3" t="s">
        <v>461</v>
      </c>
      <c r="E420" s="3" t="s">
        <v>520</v>
      </c>
      <c r="F420" s="22">
        <v>345000</v>
      </c>
      <c r="G420" s="15" t="s">
        <v>45</v>
      </c>
      <c r="H420" s="27">
        <v>25.26</v>
      </c>
      <c r="I420" s="27">
        <v>4.2699999999999996</v>
      </c>
      <c r="J420" s="27">
        <v>12150</v>
      </c>
      <c r="K420" s="27">
        <v>860</v>
      </c>
      <c r="L420" s="27">
        <v>651</v>
      </c>
      <c r="M420" s="27">
        <f t="shared" ca="1" si="6"/>
        <v>1.9327547168575372</v>
      </c>
      <c r="N420" s="27">
        <v>21.059428851488249</v>
      </c>
      <c r="O420" s="27">
        <v>13800.6</v>
      </c>
      <c r="P420" s="27">
        <v>2042.3397008422817</v>
      </c>
    </row>
    <row r="421" spans="1:16" x14ac:dyDescent="0.45">
      <c r="A421" s="40" t="s">
        <v>394</v>
      </c>
      <c r="B421" s="3">
        <v>440</v>
      </c>
      <c r="C421" s="19">
        <v>44.6</v>
      </c>
      <c r="D421" s="3" t="s">
        <v>461</v>
      </c>
      <c r="E421" s="3" t="s">
        <v>519</v>
      </c>
      <c r="F421" s="22">
        <v>345000</v>
      </c>
      <c r="G421" s="15" t="s">
        <v>45</v>
      </c>
      <c r="H421" s="27">
        <v>25.26</v>
      </c>
      <c r="I421" s="27">
        <v>4.2699999999999996</v>
      </c>
      <c r="J421" s="27">
        <v>12150</v>
      </c>
      <c r="K421" s="27">
        <v>860</v>
      </c>
      <c r="L421" s="27">
        <v>651</v>
      </c>
      <c r="M421" s="27">
        <f t="shared" ca="1" si="6"/>
        <v>1.9798128595803048</v>
      </c>
      <c r="N421" s="27">
        <v>21.059428851488249</v>
      </c>
      <c r="O421" s="27">
        <v>13800.6</v>
      </c>
      <c r="P421" s="27">
        <v>2042.3397008422817</v>
      </c>
    </row>
    <row r="422" spans="1:16" x14ac:dyDescent="0.45">
      <c r="A422" s="40" t="s">
        <v>394</v>
      </c>
      <c r="B422" s="2">
        <v>440</v>
      </c>
      <c r="C422" s="19">
        <v>44.6</v>
      </c>
      <c r="D422" s="3" t="s">
        <v>460</v>
      </c>
      <c r="E422" s="4" t="s">
        <v>46</v>
      </c>
      <c r="F422" s="22">
        <v>267301</v>
      </c>
      <c r="G422" s="15" t="s">
        <v>4</v>
      </c>
      <c r="H422" s="27">
        <v>25.26</v>
      </c>
      <c r="I422" s="27">
        <v>4.2699999999999996</v>
      </c>
      <c r="J422" s="27">
        <v>12150</v>
      </c>
      <c r="K422" s="27">
        <v>860</v>
      </c>
      <c r="L422" s="27">
        <v>651</v>
      </c>
      <c r="M422" s="27">
        <f t="shared" ca="1" si="6"/>
        <v>1.859411898286226</v>
      </c>
      <c r="N422" s="27">
        <v>57.472012426685268</v>
      </c>
      <c r="O422" s="27">
        <v>11544.2</v>
      </c>
      <c r="P422" s="27">
        <v>7827.84</v>
      </c>
    </row>
    <row r="423" spans="1:16" hidden="1" x14ac:dyDescent="0.45">
      <c r="A423" s="40" t="s">
        <v>367</v>
      </c>
      <c r="B423" s="2">
        <v>4.0999999999999996</v>
      </c>
      <c r="C423" s="19">
        <v>41</v>
      </c>
      <c r="D423" s="3" t="s">
        <v>460</v>
      </c>
      <c r="E423" s="4" t="s">
        <v>46</v>
      </c>
      <c r="F423" s="22">
        <v>462084</v>
      </c>
      <c r="G423" s="15" t="s">
        <v>38</v>
      </c>
      <c r="H423" s="27">
        <v>22.05</v>
      </c>
      <c r="I423" s="27">
        <v>3.67</v>
      </c>
      <c r="J423" s="27">
        <v>8900</v>
      </c>
      <c r="K423" s="27">
        <v>1134</v>
      </c>
      <c r="L423" s="27">
        <v>400</v>
      </c>
      <c r="M423" s="27">
        <f t="shared" ca="1" si="6"/>
        <v>1.8998579193509491</v>
      </c>
      <c r="N423" s="27">
        <v>57.472012426685303</v>
      </c>
      <c r="O423" s="27">
        <v>11544.2</v>
      </c>
      <c r="P423" s="27">
        <v>7827.84</v>
      </c>
    </row>
    <row r="424" spans="1:16" hidden="1" x14ac:dyDescent="0.45">
      <c r="A424" s="40" t="s">
        <v>410</v>
      </c>
      <c r="B424" s="2" t="s">
        <v>411</v>
      </c>
      <c r="C424" s="19">
        <v>39.5</v>
      </c>
      <c r="D424" s="3" t="s">
        <v>460</v>
      </c>
      <c r="E424" s="4" t="s">
        <v>46</v>
      </c>
      <c r="F424" s="22">
        <v>315575</v>
      </c>
      <c r="G424" s="15" t="s">
        <v>33</v>
      </c>
      <c r="H424" s="27">
        <v>22.67</v>
      </c>
      <c r="I424" s="27">
        <v>4.43</v>
      </c>
      <c r="J424" s="27">
        <v>8502</v>
      </c>
      <c r="K424" s="27">
        <v>979</v>
      </c>
      <c r="L424" s="27">
        <v>430</v>
      </c>
      <c r="M424" s="27">
        <f t="shared" ca="1" si="6"/>
        <v>2.0067076001699875</v>
      </c>
      <c r="N424" s="27">
        <v>57.472012426685303</v>
      </c>
      <c r="O424" s="27">
        <v>11544.2</v>
      </c>
      <c r="P424" s="27">
        <v>7827.84</v>
      </c>
    </row>
    <row r="425" spans="1:16" x14ac:dyDescent="0.45">
      <c r="A425" s="40" t="s">
        <v>394</v>
      </c>
      <c r="B425" s="2">
        <v>440</v>
      </c>
      <c r="C425" s="19">
        <v>44.6</v>
      </c>
      <c r="D425" s="3" t="s">
        <v>460</v>
      </c>
      <c r="E425" s="4" t="s">
        <v>46</v>
      </c>
      <c r="F425" s="22">
        <v>267025</v>
      </c>
      <c r="G425" s="15" t="s">
        <v>4</v>
      </c>
      <c r="H425" s="27">
        <v>25.26</v>
      </c>
      <c r="I425" s="27">
        <v>4.2699999999999996</v>
      </c>
      <c r="J425" s="27">
        <v>12150</v>
      </c>
      <c r="K425" s="27">
        <v>860</v>
      </c>
      <c r="L425" s="27">
        <v>651</v>
      </c>
      <c r="M425" s="27">
        <f t="shared" ca="1" si="6"/>
        <v>1.932640583389043</v>
      </c>
      <c r="N425" s="27">
        <v>57.472012426685268</v>
      </c>
      <c r="O425" s="27">
        <v>11544.2</v>
      </c>
      <c r="P425" s="27">
        <v>7827.84</v>
      </c>
    </row>
    <row r="426" spans="1:16" hidden="1" x14ac:dyDescent="0.45">
      <c r="A426" s="40" t="s">
        <v>378</v>
      </c>
      <c r="B426" s="3" t="s">
        <v>380</v>
      </c>
      <c r="C426" s="19">
        <v>39</v>
      </c>
      <c r="D426" s="3" t="s">
        <v>461</v>
      </c>
      <c r="E426" s="3" t="s">
        <v>447</v>
      </c>
      <c r="F426" s="22">
        <v>235251</v>
      </c>
      <c r="G426" s="15" t="s">
        <v>34</v>
      </c>
      <c r="H426" s="27">
        <v>22.15</v>
      </c>
      <c r="I426" s="27">
        <v>3.61</v>
      </c>
      <c r="J426" s="27">
        <v>9800</v>
      </c>
      <c r="K426" s="27">
        <v>2726</v>
      </c>
      <c r="L426" s="27">
        <v>1136</v>
      </c>
      <c r="M426" s="27">
        <f t="shared" ca="1" si="6"/>
        <v>1.8900435918160905</v>
      </c>
      <c r="N426" s="27">
        <v>96.621481289487278</v>
      </c>
      <c r="O426" s="27">
        <v>16666</v>
      </c>
      <c r="P426" s="27">
        <v>521.5798800343282</v>
      </c>
    </row>
    <row r="427" spans="1:16" hidden="1" x14ac:dyDescent="0.45">
      <c r="A427" s="40" t="s">
        <v>378</v>
      </c>
      <c r="B427" s="2" t="s">
        <v>380</v>
      </c>
      <c r="C427" s="19">
        <v>39</v>
      </c>
      <c r="D427" s="3" t="s">
        <v>461</v>
      </c>
      <c r="E427" s="3" t="s">
        <v>447</v>
      </c>
      <c r="F427" s="22">
        <v>234982</v>
      </c>
      <c r="G427" s="15" t="s">
        <v>34</v>
      </c>
      <c r="H427" s="27">
        <v>22.15</v>
      </c>
      <c r="I427" s="27">
        <v>3.61</v>
      </c>
      <c r="J427" s="27">
        <v>9800</v>
      </c>
      <c r="K427" s="27">
        <v>2726</v>
      </c>
      <c r="L427" s="27">
        <v>1136</v>
      </c>
      <c r="M427" s="27">
        <f t="shared" ca="1" si="6"/>
        <v>1.931125039390913</v>
      </c>
      <c r="N427" s="27">
        <v>96.621481289487278</v>
      </c>
      <c r="O427" s="27">
        <v>16666</v>
      </c>
      <c r="P427" s="27">
        <v>521.5798800343282</v>
      </c>
    </row>
    <row r="428" spans="1:16" x14ac:dyDescent="0.45">
      <c r="A428" s="40" t="s">
        <v>394</v>
      </c>
      <c r="B428" s="2">
        <v>440</v>
      </c>
      <c r="C428" s="19">
        <v>44.6</v>
      </c>
      <c r="D428" s="3" t="s">
        <v>460</v>
      </c>
      <c r="E428" s="4" t="s">
        <v>46</v>
      </c>
      <c r="F428" s="22">
        <v>267025</v>
      </c>
      <c r="G428" s="15" t="s">
        <v>4</v>
      </c>
      <c r="H428" s="27">
        <v>25.26</v>
      </c>
      <c r="I428" s="27">
        <v>4.2699999999999996</v>
      </c>
      <c r="J428" s="27">
        <v>12150</v>
      </c>
      <c r="K428" s="27">
        <v>860</v>
      </c>
      <c r="L428" s="27">
        <v>651</v>
      </c>
      <c r="M428" s="27">
        <f t="shared" ca="1" si="6"/>
        <v>1.8623778667830968</v>
      </c>
      <c r="N428" s="27">
        <v>57.472012426685268</v>
      </c>
      <c r="O428" s="27">
        <v>11544.2</v>
      </c>
      <c r="P428" s="27">
        <v>7827.84</v>
      </c>
    </row>
    <row r="429" spans="1:16" x14ac:dyDescent="0.45">
      <c r="A429" s="40" t="s">
        <v>394</v>
      </c>
      <c r="B429" s="2">
        <v>440</v>
      </c>
      <c r="C429" s="19">
        <v>44.6</v>
      </c>
      <c r="D429" s="3" t="s">
        <v>460</v>
      </c>
      <c r="E429" s="4" t="s">
        <v>46</v>
      </c>
      <c r="F429" s="22">
        <v>313471</v>
      </c>
      <c r="G429" s="15" t="s">
        <v>8</v>
      </c>
      <c r="H429" s="27">
        <v>25.26</v>
      </c>
      <c r="I429" s="27">
        <v>4.2699999999999996</v>
      </c>
      <c r="J429" s="27">
        <v>12150</v>
      </c>
      <c r="K429" s="27">
        <v>860</v>
      </c>
      <c r="L429" s="27">
        <v>651</v>
      </c>
      <c r="M429" s="27">
        <f t="shared" ca="1" si="6"/>
        <v>1.9250909644319727</v>
      </c>
      <c r="N429" s="27">
        <v>57.472012426685268</v>
      </c>
      <c r="O429" s="27">
        <v>11544.2</v>
      </c>
      <c r="P429" s="27">
        <v>7827.84</v>
      </c>
    </row>
    <row r="430" spans="1:16" x14ac:dyDescent="0.45">
      <c r="A430" s="40" t="s">
        <v>394</v>
      </c>
      <c r="B430" s="2">
        <v>440</v>
      </c>
      <c r="C430" s="19">
        <v>44.6</v>
      </c>
      <c r="D430" s="3" t="s">
        <v>460</v>
      </c>
      <c r="E430" s="4" t="s">
        <v>46</v>
      </c>
      <c r="F430" s="22">
        <v>313147</v>
      </c>
      <c r="G430" s="15" t="s">
        <v>8</v>
      </c>
      <c r="H430" s="27">
        <v>25.26</v>
      </c>
      <c r="I430" s="27">
        <v>4.2699999999999996</v>
      </c>
      <c r="J430" s="27">
        <v>12150</v>
      </c>
      <c r="K430" s="27">
        <v>860</v>
      </c>
      <c r="L430" s="27">
        <v>651</v>
      </c>
      <c r="M430" s="27">
        <f t="shared" ca="1" si="6"/>
        <v>1.8554404324577336</v>
      </c>
      <c r="N430" s="27">
        <v>57.472012426685268</v>
      </c>
      <c r="O430" s="27">
        <v>11544.2</v>
      </c>
      <c r="P430" s="27">
        <v>7827.84</v>
      </c>
    </row>
    <row r="431" spans="1:16" x14ac:dyDescent="0.45">
      <c r="A431" s="40" t="s">
        <v>394</v>
      </c>
      <c r="B431" s="2">
        <v>440</v>
      </c>
      <c r="C431" s="19">
        <v>44.6</v>
      </c>
      <c r="D431" s="3" t="s">
        <v>460</v>
      </c>
      <c r="E431" s="4" t="s">
        <v>46</v>
      </c>
      <c r="F431" s="22">
        <v>435736</v>
      </c>
      <c r="G431" s="15" t="s">
        <v>6</v>
      </c>
      <c r="H431" s="27">
        <v>25.26</v>
      </c>
      <c r="I431" s="27">
        <v>4.2699999999999996</v>
      </c>
      <c r="J431" s="27">
        <v>12150</v>
      </c>
      <c r="K431" s="27">
        <v>860</v>
      </c>
      <c r="L431" s="27">
        <v>651</v>
      </c>
      <c r="M431" s="27">
        <f t="shared" ca="1" si="6"/>
        <v>2.0477066014891214</v>
      </c>
      <c r="N431" s="27">
        <v>57.472012426685268</v>
      </c>
      <c r="O431" s="27">
        <v>11544.2</v>
      </c>
      <c r="P431" s="27">
        <v>7827.84</v>
      </c>
    </row>
    <row r="432" spans="1:16" x14ac:dyDescent="0.45">
      <c r="A432" s="40" t="s">
        <v>394</v>
      </c>
      <c r="B432" s="2">
        <v>440</v>
      </c>
      <c r="C432" s="19">
        <v>44.6</v>
      </c>
      <c r="D432" s="3" t="s">
        <v>460</v>
      </c>
      <c r="E432" s="4" t="s">
        <v>46</v>
      </c>
      <c r="F432" s="22">
        <v>347755</v>
      </c>
      <c r="G432" s="15" t="s">
        <v>6</v>
      </c>
      <c r="H432" s="27">
        <v>25.26</v>
      </c>
      <c r="I432" s="27">
        <v>4.2699999999999996</v>
      </c>
      <c r="J432" s="27">
        <v>12150</v>
      </c>
      <c r="K432" s="27">
        <v>860</v>
      </c>
      <c r="L432" s="27">
        <v>651</v>
      </c>
      <c r="M432" s="27">
        <f t="shared" ca="1" si="6"/>
        <v>1.935019559102835</v>
      </c>
      <c r="N432" s="27">
        <v>57.472012426685268</v>
      </c>
      <c r="O432" s="27">
        <v>11544.2</v>
      </c>
      <c r="P432" s="27">
        <v>7827.84</v>
      </c>
    </row>
    <row r="433" spans="1:16" x14ac:dyDescent="0.45">
      <c r="A433" s="40" t="s">
        <v>394</v>
      </c>
      <c r="B433" s="2">
        <v>440</v>
      </c>
      <c r="C433" s="19">
        <v>44.6</v>
      </c>
      <c r="D433" s="3" t="s">
        <v>460</v>
      </c>
      <c r="E433" s="4" t="s">
        <v>3</v>
      </c>
      <c r="F433" s="22">
        <v>376652</v>
      </c>
      <c r="G433" s="15" t="s">
        <v>8</v>
      </c>
      <c r="H433" s="27">
        <v>25.26</v>
      </c>
      <c r="I433" s="27">
        <v>4.2699999999999996</v>
      </c>
      <c r="J433" s="27">
        <v>12150</v>
      </c>
      <c r="K433" s="27">
        <v>860</v>
      </c>
      <c r="L433" s="27">
        <v>651</v>
      </c>
      <c r="M433" s="27">
        <f t="shared" ca="1" si="6"/>
        <v>2.0083383711776479</v>
      </c>
      <c r="N433" s="27">
        <v>2639.0087016482562</v>
      </c>
      <c r="O433" s="27">
        <v>30468.7</v>
      </c>
      <c r="P433" s="27">
        <v>62827.83</v>
      </c>
    </row>
    <row r="434" spans="1:16" x14ac:dyDescent="0.45">
      <c r="A434" s="40" t="s">
        <v>394</v>
      </c>
      <c r="B434" s="2">
        <v>440</v>
      </c>
      <c r="C434" s="19">
        <v>44.6</v>
      </c>
      <c r="D434" s="3" t="s">
        <v>460</v>
      </c>
      <c r="E434" s="4" t="s">
        <v>3</v>
      </c>
      <c r="F434" s="22">
        <v>376262</v>
      </c>
      <c r="G434" s="15" t="s">
        <v>8</v>
      </c>
      <c r="H434" s="27">
        <v>25.26</v>
      </c>
      <c r="I434" s="27">
        <v>4.2699999999999996</v>
      </c>
      <c r="J434" s="27">
        <v>12150</v>
      </c>
      <c r="K434" s="27">
        <v>860</v>
      </c>
      <c r="L434" s="27">
        <v>651</v>
      </c>
      <c r="M434" s="27">
        <f t="shared" ca="1" si="6"/>
        <v>2.0354001365270964</v>
      </c>
      <c r="N434" s="27">
        <v>2639.0087016482562</v>
      </c>
      <c r="O434" s="27">
        <v>30468.7</v>
      </c>
      <c r="P434" s="27">
        <v>62827.83</v>
      </c>
    </row>
    <row r="435" spans="1:16" x14ac:dyDescent="0.45">
      <c r="A435" s="40" t="s">
        <v>394</v>
      </c>
      <c r="B435" s="2">
        <v>440</v>
      </c>
      <c r="C435" s="19">
        <v>45.8</v>
      </c>
      <c r="D435" s="3" t="s">
        <v>460</v>
      </c>
      <c r="E435" s="4" t="s">
        <v>3</v>
      </c>
      <c r="F435" s="22">
        <v>479431</v>
      </c>
      <c r="G435" s="15" t="s">
        <v>45</v>
      </c>
      <c r="H435" s="27">
        <v>25.26</v>
      </c>
      <c r="I435" s="27">
        <v>4.2699999999999996</v>
      </c>
      <c r="J435" s="27">
        <v>12150</v>
      </c>
      <c r="K435" s="27">
        <v>860</v>
      </c>
      <c r="L435" s="27">
        <v>651</v>
      </c>
      <c r="M435" s="27">
        <f t="shared" ca="1" si="6"/>
        <v>1.8919821515876269</v>
      </c>
      <c r="N435" s="27">
        <v>2639.0087016482562</v>
      </c>
      <c r="O435" s="27">
        <v>30468.7</v>
      </c>
      <c r="P435" s="27">
        <v>62827.83</v>
      </c>
    </row>
    <row r="436" spans="1:16" x14ac:dyDescent="0.45">
      <c r="A436" s="40" t="s">
        <v>394</v>
      </c>
      <c r="B436" s="2">
        <v>440</v>
      </c>
      <c r="C436" s="19">
        <v>44.6</v>
      </c>
      <c r="D436" s="3" t="s">
        <v>460</v>
      </c>
      <c r="E436" s="4" t="s">
        <v>25</v>
      </c>
      <c r="F436" s="22">
        <v>325285</v>
      </c>
      <c r="G436" s="15" t="s">
        <v>4</v>
      </c>
      <c r="H436" s="27">
        <v>25.26</v>
      </c>
      <c r="I436" s="27">
        <v>4.2699999999999996</v>
      </c>
      <c r="J436" s="27">
        <v>12150</v>
      </c>
      <c r="K436" s="27">
        <v>860</v>
      </c>
      <c r="L436" s="27">
        <v>651</v>
      </c>
      <c r="M436" s="27">
        <f t="shared" ca="1" si="6"/>
        <v>1.9088942533170479</v>
      </c>
      <c r="N436" s="27">
        <v>188.92599593680674</v>
      </c>
      <c r="O436" s="27">
        <v>16779.7</v>
      </c>
      <c r="P436" s="27">
        <v>1073.48</v>
      </c>
    </row>
    <row r="437" spans="1:16" hidden="1" x14ac:dyDescent="0.45">
      <c r="A437" s="40" t="s">
        <v>367</v>
      </c>
      <c r="B437" s="2">
        <v>4.0999999999999996</v>
      </c>
      <c r="C437" s="19">
        <v>41</v>
      </c>
      <c r="D437" s="3" t="s">
        <v>460</v>
      </c>
      <c r="E437" s="4" t="s">
        <v>46</v>
      </c>
      <c r="F437" s="22">
        <v>461585</v>
      </c>
      <c r="G437" s="15" t="s">
        <v>38</v>
      </c>
      <c r="H437" s="27">
        <v>22.05</v>
      </c>
      <c r="I437" s="27">
        <v>3.67</v>
      </c>
      <c r="J437" s="27">
        <v>8900</v>
      </c>
      <c r="K437" s="27">
        <v>1134</v>
      </c>
      <c r="L437" s="27">
        <v>400</v>
      </c>
      <c r="M437" s="27">
        <f t="shared" ca="1" si="6"/>
        <v>1.909858320401717</v>
      </c>
      <c r="N437" s="27">
        <v>57.472012426685303</v>
      </c>
      <c r="O437" s="27">
        <v>11544.2</v>
      </c>
      <c r="P437" s="27">
        <v>7827.84</v>
      </c>
    </row>
    <row r="438" spans="1:16" hidden="1" x14ac:dyDescent="0.45">
      <c r="A438" s="40" t="s">
        <v>367</v>
      </c>
      <c r="B438" s="2">
        <v>4.0999999999999996</v>
      </c>
      <c r="C438" s="19">
        <v>41</v>
      </c>
      <c r="D438" s="3" t="s">
        <v>460</v>
      </c>
      <c r="E438" s="4" t="s">
        <v>46</v>
      </c>
      <c r="F438" s="22">
        <v>409066</v>
      </c>
      <c r="G438" s="15" t="s">
        <v>38</v>
      </c>
      <c r="H438" s="27">
        <v>22.05</v>
      </c>
      <c r="I438" s="27">
        <v>3.67</v>
      </c>
      <c r="J438" s="27">
        <v>8900</v>
      </c>
      <c r="K438" s="27">
        <v>1134</v>
      </c>
      <c r="L438" s="27">
        <v>400</v>
      </c>
      <c r="M438" s="27">
        <f t="shared" ca="1" si="6"/>
        <v>2.0441893204597834</v>
      </c>
      <c r="N438" s="27">
        <v>57.472012426685303</v>
      </c>
      <c r="O438" s="27">
        <v>11544.2</v>
      </c>
      <c r="P438" s="27">
        <v>7827.84</v>
      </c>
    </row>
    <row r="439" spans="1:16" hidden="1" x14ac:dyDescent="0.45">
      <c r="A439" s="40" t="s">
        <v>367</v>
      </c>
      <c r="B439" s="2">
        <v>4.0999999999999996</v>
      </c>
      <c r="C439" s="19">
        <v>41</v>
      </c>
      <c r="D439" s="3" t="s">
        <v>460</v>
      </c>
      <c r="E439" s="4" t="s">
        <v>3</v>
      </c>
      <c r="F439" s="22">
        <v>484598</v>
      </c>
      <c r="G439" s="15" t="s">
        <v>38</v>
      </c>
      <c r="H439" s="27">
        <v>22.05</v>
      </c>
      <c r="I439" s="27">
        <v>3.67</v>
      </c>
      <c r="J439" s="27">
        <v>8900</v>
      </c>
      <c r="K439" s="27">
        <v>1134</v>
      </c>
      <c r="L439" s="27">
        <v>400</v>
      </c>
      <c r="M439" s="27">
        <f t="shared" ca="1" si="6"/>
        <v>1.9051905784833585</v>
      </c>
      <c r="N439" s="27">
        <v>2639.0087016482562</v>
      </c>
      <c r="O439" s="27">
        <v>30468.7</v>
      </c>
      <c r="P439" s="27">
        <v>62827.83</v>
      </c>
    </row>
    <row r="440" spans="1:16" hidden="1" x14ac:dyDescent="0.45">
      <c r="A440" s="40" t="s">
        <v>367</v>
      </c>
      <c r="B440" s="2">
        <v>4.0999999999999996</v>
      </c>
      <c r="C440" s="19">
        <v>41</v>
      </c>
      <c r="D440" s="3" t="s">
        <v>460</v>
      </c>
      <c r="E440" s="4" t="s">
        <v>3</v>
      </c>
      <c r="F440" s="22">
        <v>483808</v>
      </c>
      <c r="G440" s="15" t="s">
        <v>38</v>
      </c>
      <c r="H440" s="27">
        <v>22.05</v>
      </c>
      <c r="I440" s="27">
        <v>3.67</v>
      </c>
      <c r="J440" s="27">
        <v>8900</v>
      </c>
      <c r="K440" s="27">
        <v>1134</v>
      </c>
      <c r="L440" s="27">
        <v>400</v>
      </c>
      <c r="M440" s="27">
        <f t="shared" ca="1" si="6"/>
        <v>1.9752185308951673</v>
      </c>
      <c r="N440" s="27">
        <v>2639.0087016482562</v>
      </c>
      <c r="O440" s="27">
        <v>30468.7</v>
      </c>
      <c r="P440" s="27">
        <v>62827.83</v>
      </c>
    </row>
    <row r="441" spans="1:16" x14ac:dyDescent="0.45">
      <c r="A441" s="40" t="s">
        <v>394</v>
      </c>
      <c r="B441" s="2">
        <v>440</v>
      </c>
      <c r="C441" s="19">
        <v>44.6</v>
      </c>
      <c r="D441" s="3" t="s">
        <v>460</v>
      </c>
      <c r="E441" s="4" t="s">
        <v>25</v>
      </c>
      <c r="F441" s="22">
        <v>321976</v>
      </c>
      <c r="G441" s="15" t="s">
        <v>4</v>
      </c>
      <c r="H441" s="27">
        <v>25.26</v>
      </c>
      <c r="I441" s="27">
        <v>4.2699999999999996</v>
      </c>
      <c r="J441" s="27">
        <v>12150</v>
      </c>
      <c r="K441" s="27">
        <v>860</v>
      </c>
      <c r="L441" s="27">
        <v>651</v>
      </c>
      <c r="M441" s="27">
        <f t="shared" ca="1" si="6"/>
        <v>1.890006559082881</v>
      </c>
      <c r="N441" s="27">
        <v>188.92599593680674</v>
      </c>
      <c r="O441" s="27">
        <v>16779.7</v>
      </c>
      <c r="P441" s="27">
        <v>1073.48</v>
      </c>
    </row>
    <row r="442" spans="1:16" x14ac:dyDescent="0.45">
      <c r="A442" s="40" t="s">
        <v>394</v>
      </c>
      <c r="B442" s="2">
        <v>440</v>
      </c>
      <c r="C442" s="19">
        <v>44.6</v>
      </c>
      <c r="D442" s="3" t="s">
        <v>460</v>
      </c>
      <c r="E442" s="4" t="s">
        <v>25</v>
      </c>
      <c r="F442" s="22">
        <v>321644</v>
      </c>
      <c r="G442" s="15" t="s">
        <v>4</v>
      </c>
      <c r="H442" s="27">
        <v>25.26</v>
      </c>
      <c r="I442" s="27">
        <v>4.2699999999999996</v>
      </c>
      <c r="J442" s="27">
        <v>12150</v>
      </c>
      <c r="K442" s="27">
        <v>860</v>
      </c>
      <c r="L442" s="27">
        <v>651</v>
      </c>
      <c r="M442" s="27">
        <f t="shared" ca="1" si="6"/>
        <v>1.9017970376486686</v>
      </c>
      <c r="N442" s="27">
        <v>188.92599593680674</v>
      </c>
      <c r="O442" s="27">
        <v>16779.7</v>
      </c>
      <c r="P442" s="27">
        <v>1073.48</v>
      </c>
    </row>
    <row r="443" spans="1:16" x14ac:dyDescent="0.45">
      <c r="A443" s="40" t="s">
        <v>394</v>
      </c>
      <c r="B443" s="2">
        <v>440</v>
      </c>
      <c r="C443" s="19">
        <v>44.6</v>
      </c>
      <c r="D443" s="3" t="s">
        <v>460</v>
      </c>
      <c r="E443" s="4" t="s">
        <v>25</v>
      </c>
      <c r="F443" s="22">
        <v>297676</v>
      </c>
      <c r="G443" s="15" t="s">
        <v>9</v>
      </c>
      <c r="H443" s="27">
        <v>25.26</v>
      </c>
      <c r="I443" s="27">
        <v>4.2699999999999996</v>
      </c>
      <c r="J443" s="27">
        <v>12150</v>
      </c>
      <c r="K443" s="27">
        <v>860</v>
      </c>
      <c r="L443" s="27">
        <v>651</v>
      </c>
      <c r="M443" s="27">
        <f t="shared" ca="1" si="6"/>
        <v>1.922773005849763</v>
      </c>
      <c r="N443" s="27">
        <v>188.92599593680674</v>
      </c>
      <c r="O443" s="27">
        <v>16779.7</v>
      </c>
      <c r="P443" s="27">
        <v>1073.48</v>
      </c>
    </row>
    <row r="444" spans="1:16" x14ac:dyDescent="0.45">
      <c r="A444" s="40" t="s">
        <v>394</v>
      </c>
      <c r="B444" s="2">
        <v>440</v>
      </c>
      <c r="C444" s="19">
        <v>44.6</v>
      </c>
      <c r="D444" s="3" t="s">
        <v>460</v>
      </c>
      <c r="E444" s="4" t="s">
        <v>25</v>
      </c>
      <c r="F444" s="22">
        <v>297369</v>
      </c>
      <c r="G444" s="15" t="s">
        <v>9</v>
      </c>
      <c r="H444" s="27">
        <v>25.26</v>
      </c>
      <c r="I444" s="27">
        <v>4.2699999999999996</v>
      </c>
      <c r="J444" s="27">
        <v>12150</v>
      </c>
      <c r="K444" s="27">
        <v>860</v>
      </c>
      <c r="L444" s="27">
        <v>651</v>
      </c>
      <c r="M444" s="27">
        <f t="shared" ca="1" si="6"/>
        <v>2.0188275295334783</v>
      </c>
      <c r="N444" s="27">
        <v>188.92599593680674</v>
      </c>
      <c r="O444" s="27">
        <v>16779.7</v>
      </c>
      <c r="P444" s="27">
        <v>1073.48</v>
      </c>
    </row>
    <row r="445" spans="1:16" x14ac:dyDescent="0.45">
      <c r="A445" s="40" t="s">
        <v>394</v>
      </c>
      <c r="B445" s="2">
        <v>440</v>
      </c>
      <c r="C445" s="19">
        <v>44.6</v>
      </c>
      <c r="D445" s="3" t="s">
        <v>460</v>
      </c>
      <c r="E445" s="4" t="s">
        <v>35</v>
      </c>
      <c r="F445" s="22">
        <v>309826</v>
      </c>
      <c r="G445" s="15" t="s">
        <v>4</v>
      </c>
      <c r="H445" s="27">
        <v>25.26</v>
      </c>
      <c r="I445" s="27">
        <v>4.2699999999999996</v>
      </c>
      <c r="J445" s="27">
        <v>12150</v>
      </c>
      <c r="K445" s="27">
        <v>860</v>
      </c>
      <c r="L445" s="27">
        <v>651</v>
      </c>
      <c r="M445" s="27">
        <f t="shared" ca="1" si="6"/>
        <v>2.0219871093861825</v>
      </c>
      <c r="N445" s="27">
        <v>1896.7553015181375</v>
      </c>
      <c r="O445" s="27">
        <v>24592.6</v>
      </c>
      <c r="P445" s="27">
        <v>42421.33</v>
      </c>
    </row>
    <row r="446" spans="1:16" hidden="1" x14ac:dyDescent="0.45">
      <c r="A446" s="40" t="s">
        <v>367</v>
      </c>
      <c r="B446" s="2">
        <v>4.0999999999999996</v>
      </c>
      <c r="C446" s="19">
        <v>41</v>
      </c>
      <c r="D446" s="3" t="s">
        <v>460</v>
      </c>
      <c r="E446" s="4" t="s">
        <v>25</v>
      </c>
      <c r="F446" s="22">
        <v>388650</v>
      </c>
      <c r="G446" s="15" t="s">
        <v>36</v>
      </c>
      <c r="H446" s="27">
        <v>22.05</v>
      </c>
      <c r="I446" s="27">
        <v>3.67</v>
      </c>
      <c r="J446" s="27">
        <v>8900</v>
      </c>
      <c r="K446" s="27">
        <v>1134</v>
      </c>
      <c r="L446" s="27">
        <v>400</v>
      </c>
      <c r="M446" s="27">
        <f t="shared" ca="1" si="6"/>
        <v>1.8791681605039041</v>
      </c>
      <c r="N446" s="27">
        <v>188.92599593680674</v>
      </c>
      <c r="O446" s="27">
        <v>16779.7</v>
      </c>
      <c r="P446" s="27">
        <v>1073.48</v>
      </c>
    </row>
    <row r="447" spans="1:16" hidden="1" x14ac:dyDescent="0.45">
      <c r="A447" s="40" t="s">
        <v>367</v>
      </c>
      <c r="B447" s="2">
        <v>4.0999999999999996</v>
      </c>
      <c r="C447" s="19">
        <v>41</v>
      </c>
      <c r="D447" s="3" t="s">
        <v>460</v>
      </c>
      <c r="E447" s="4" t="s">
        <v>25</v>
      </c>
      <c r="F447" s="22">
        <v>388400</v>
      </c>
      <c r="G447" s="15" t="s">
        <v>36</v>
      </c>
      <c r="H447" s="27">
        <v>22.05</v>
      </c>
      <c r="I447" s="27">
        <v>3.67</v>
      </c>
      <c r="J447" s="27">
        <v>8900</v>
      </c>
      <c r="K447" s="27">
        <v>1134</v>
      </c>
      <c r="L447" s="27">
        <v>400</v>
      </c>
      <c r="M447" s="27">
        <f t="shared" ca="1" si="6"/>
        <v>1.9256544464818472</v>
      </c>
      <c r="N447" s="27">
        <v>188.92599593680674</v>
      </c>
      <c r="O447" s="27">
        <v>16779.7</v>
      </c>
      <c r="P447" s="27">
        <v>1073.48</v>
      </c>
    </row>
    <row r="448" spans="1:16" hidden="1" x14ac:dyDescent="0.45">
      <c r="A448" s="40" t="s">
        <v>367</v>
      </c>
      <c r="B448" s="2">
        <v>4.0999999999999996</v>
      </c>
      <c r="C448" s="19">
        <v>41</v>
      </c>
      <c r="D448" s="3" t="s">
        <v>460</v>
      </c>
      <c r="E448" s="4" t="s">
        <v>25</v>
      </c>
      <c r="F448" s="22">
        <v>406606</v>
      </c>
      <c r="G448" s="15" t="s">
        <v>37</v>
      </c>
      <c r="H448" s="27">
        <v>22.05</v>
      </c>
      <c r="I448" s="27">
        <v>3.67</v>
      </c>
      <c r="J448" s="27">
        <v>8900</v>
      </c>
      <c r="K448" s="27">
        <v>1134</v>
      </c>
      <c r="L448" s="27">
        <v>400</v>
      </c>
      <c r="M448" s="27">
        <f t="shared" ca="1" si="6"/>
        <v>1.9424359492137437</v>
      </c>
      <c r="N448" s="27">
        <v>188.92599593680674</v>
      </c>
      <c r="O448" s="27">
        <v>16779.7</v>
      </c>
      <c r="P448" s="27">
        <v>1073.48</v>
      </c>
    </row>
    <row r="449" spans="1:16" x14ac:dyDescent="0.45">
      <c r="A449" s="40" t="s">
        <v>394</v>
      </c>
      <c r="B449" s="2">
        <v>440</v>
      </c>
      <c r="C449" s="19">
        <v>44.6</v>
      </c>
      <c r="D449" s="3" t="s">
        <v>460</v>
      </c>
      <c r="E449" s="4" t="s">
        <v>35</v>
      </c>
      <c r="F449" s="22">
        <v>309506</v>
      </c>
      <c r="G449" s="15" t="s">
        <v>4</v>
      </c>
      <c r="H449" s="27">
        <v>25.26</v>
      </c>
      <c r="I449" s="27">
        <v>4.2699999999999996</v>
      </c>
      <c r="J449" s="27">
        <v>12150</v>
      </c>
      <c r="K449" s="27">
        <v>860</v>
      </c>
      <c r="L449" s="27">
        <v>651</v>
      </c>
      <c r="M449" s="27">
        <f t="shared" ca="1" si="6"/>
        <v>1.9125430708445166</v>
      </c>
      <c r="N449" s="27">
        <v>1896.7553015181375</v>
      </c>
      <c r="O449" s="27">
        <v>24592.6</v>
      </c>
      <c r="P449" s="27">
        <v>42421.33</v>
      </c>
    </row>
    <row r="450" spans="1:16" x14ac:dyDescent="0.45">
      <c r="A450" s="40" t="s">
        <v>394</v>
      </c>
      <c r="B450" s="2">
        <v>440</v>
      </c>
      <c r="C450" s="19">
        <v>44.6</v>
      </c>
      <c r="D450" s="3" t="s">
        <v>460</v>
      </c>
      <c r="E450" s="4" t="s">
        <v>35</v>
      </c>
      <c r="F450" s="22">
        <v>303751</v>
      </c>
      <c r="G450" s="15" t="s">
        <v>4</v>
      </c>
      <c r="H450" s="27">
        <v>25.26</v>
      </c>
      <c r="I450" s="27">
        <v>4.2699999999999996</v>
      </c>
      <c r="J450" s="27">
        <v>12150</v>
      </c>
      <c r="K450" s="27">
        <v>860</v>
      </c>
      <c r="L450" s="27">
        <v>651</v>
      </c>
      <c r="M450" s="27">
        <f t="shared" ref="M450:M513" ca="1" si="7">RAND()*0.2+1.85</f>
        <v>1.9483010616395455</v>
      </c>
      <c r="N450" s="27">
        <v>1896.7553015181375</v>
      </c>
      <c r="O450" s="27">
        <v>24592.6</v>
      </c>
      <c r="P450" s="27">
        <v>42421.33</v>
      </c>
    </row>
    <row r="451" spans="1:16" x14ac:dyDescent="0.45">
      <c r="A451" s="40" t="s">
        <v>394</v>
      </c>
      <c r="B451" s="2">
        <v>440</v>
      </c>
      <c r="C451" s="19">
        <v>44.6</v>
      </c>
      <c r="D451" s="3" t="s">
        <v>460</v>
      </c>
      <c r="E451" s="4" t="s">
        <v>35</v>
      </c>
      <c r="F451" s="22">
        <v>303437</v>
      </c>
      <c r="G451" s="15" t="s">
        <v>4</v>
      </c>
      <c r="H451" s="27">
        <v>25.26</v>
      </c>
      <c r="I451" s="27">
        <v>4.2699999999999996</v>
      </c>
      <c r="J451" s="27">
        <v>12150</v>
      </c>
      <c r="K451" s="27">
        <v>860</v>
      </c>
      <c r="L451" s="27">
        <v>651</v>
      </c>
      <c r="M451" s="27">
        <f t="shared" ca="1" si="7"/>
        <v>1.9526319773060445</v>
      </c>
      <c r="N451" s="27">
        <v>1896.7553015181375</v>
      </c>
      <c r="O451" s="27">
        <v>24592.6</v>
      </c>
      <c r="P451" s="27">
        <v>42421.33</v>
      </c>
    </row>
    <row r="452" spans="1:16" x14ac:dyDescent="0.45">
      <c r="A452" s="40" t="s">
        <v>394</v>
      </c>
      <c r="B452" s="2">
        <v>440</v>
      </c>
      <c r="C452" s="19">
        <v>42</v>
      </c>
      <c r="D452" s="3" t="s">
        <v>460</v>
      </c>
      <c r="E452" s="4" t="s">
        <v>35</v>
      </c>
      <c r="F452" s="22">
        <v>303982</v>
      </c>
      <c r="G452" s="15" t="s">
        <v>8</v>
      </c>
      <c r="H452" s="27">
        <v>25.26</v>
      </c>
      <c r="I452" s="27">
        <v>4.2699999999999996</v>
      </c>
      <c r="J452" s="27">
        <v>12150</v>
      </c>
      <c r="K452" s="27">
        <v>860</v>
      </c>
      <c r="L452" s="27">
        <v>651</v>
      </c>
      <c r="M452" s="27">
        <f t="shared" ca="1" si="7"/>
        <v>1.9344868854865138</v>
      </c>
      <c r="N452" s="27">
        <v>1896.7553015181375</v>
      </c>
      <c r="O452" s="27">
        <v>24592.6</v>
      </c>
      <c r="P452" s="27">
        <v>42421.33</v>
      </c>
    </row>
    <row r="453" spans="1:16" x14ac:dyDescent="0.45">
      <c r="A453" s="40" t="s">
        <v>394</v>
      </c>
      <c r="B453" s="2">
        <v>440</v>
      </c>
      <c r="C453" s="19">
        <v>42</v>
      </c>
      <c r="D453" s="3" t="s">
        <v>460</v>
      </c>
      <c r="E453" s="4" t="s">
        <v>35</v>
      </c>
      <c r="F453" s="22">
        <v>297902</v>
      </c>
      <c r="G453" s="15" t="s">
        <v>8</v>
      </c>
      <c r="H453" s="27">
        <v>25.26</v>
      </c>
      <c r="I453" s="27">
        <v>4.2699999999999996</v>
      </c>
      <c r="J453" s="27">
        <v>12150</v>
      </c>
      <c r="K453" s="27">
        <v>860</v>
      </c>
      <c r="L453" s="27">
        <v>651</v>
      </c>
      <c r="M453" s="27">
        <f t="shared" ca="1" si="7"/>
        <v>1.9269973142543408</v>
      </c>
      <c r="N453" s="27">
        <v>1896.7553015181375</v>
      </c>
      <c r="O453" s="27">
        <v>24592.6</v>
      </c>
      <c r="P453" s="27">
        <v>42421.33</v>
      </c>
    </row>
    <row r="454" spans="1:16" x14ac:dyDescent="0.45">
      <c r="A454" s="40" t="s">
        <v>394</v>
      </c>
      <c r="B454" s="2">
        <v>440</v>
      </c>
      <c r="C454" s="19">
        <v>44.6</v>
      </c>
      <c r="D454" s="3" t="s">
        <v>460</v>
      </c>
      <c r="E454" s="4" t="s">
        <v>35</v>
      </c>
      <c r="F454" s="22">
        <v>388400</v>
      </c>
      <c r="G454" s="15" t="s">
        <v>8</v>
      </c>
      <c r="H454" s="27">
        <v>25.26</v>
      </c>
      <c r="I454" s="27">
        <v>4.2699999999999996</v>
      </c>
      <c r="J454" s="27">
        <v>12150</v>
      </c>
      <c r="K454" s="27">
        <v>860</v>
      </c>
      <c r="L454" s="27">
        <v>651</v>
      </c>
      <c r="M454" s="27">
        <f t="shared" ca="1" si="7"/>
        <v>2.0127419019719057</v>
      </c>
      <c r="N454" s="27">
        <v>1896.7553015181375</v>
      </c>
      <c r="O454" s="27">
        <v>24592.6</v>
      </c>
      <c r="P454" s="27">
        <v>42421.33</v>
      </c>
    </row>
    <row r="455" spans="1:16" x14ac:dyDescent="0.45">
      <c r="A455" s="40" t="s">
        <v>394</v>
      </c>
      <c r="B455" s="2">
        <v>440</v>
      </c>
      <c r="C455" s="19">
        <v>44.6</v>
      </c>
      <c r="D455" s="3" t="s">
        <v>460</v>
      </c>
      <c r="E455" s="4" t="s">
        <v>35</v>
      </c>
      <c r="F455" s="22">
        <v>388400</v>
      </c>
      <c r="G455" s="15" t="s">
        <v>8</v>
      </c>
      <c r="H455" s="27">
        <v>25.26</v>
      </c>
      <c r="I455" s="27">
        <v>4.2699999999999996</v>
      </c>
      <c r="J455" s="27">
        <v>12150</v>
      </c>
      <c r="K455" s="27">
        <v>860</v>
      </c>
      <c r="L455" s="27">
        <v>651</v>
      </c>
      <c r="M455" s="27">
        <f t="shared" ca="1" si="7"/>
        <v>1.9102736172620554</v>
      </c>
      <c r="N455" s="27">
        <v>1896.7553015181375</v>
      </c>
      <c r="O455" s="27">
        <v>24592.6</v>
      </c>
      <c r="P455" s="27">
        <v>42421.33</v>
      </c>
    </row>
    <row r="456" spans="1:16" x14ac:dyDescent="0.45">
      <c r="A456" s="40" t="s">
        <v>394</v>
      </c>
      <c r="B456" s="2">
        <v>440</v>
      </c>
      <c r="C456" s="19">
        <v>44.6</v>
      </c>
      <c r="D456" s="3" t="s">
        <v>460</v>
      </c>
      <c r="E456" s="3" t="s">
        <v>15</v>
      </c>
      <c r="F456" s="22">
        <v>394877</v>
      </c>
      <c r="G456" s="15" t="s">
        <v>9</v>
      </c>
      <c r="H456" s="27">
        <v>25.26</v>
      </c>
      <c r="I456" s="27">
        <v>4.2699999999999996</v>
      </c>
      <c r="J456" s="27">
        <v>12150</v>
      </c>
      <c r="K456" s="27">
        <v>860</v>
      </c>
      <c r="L456" s="27">
        <v>651</v>
      </c>
      <c r="M456" s="27">
        <f t="shared" ca="1" si="7"/>
        <v>2.0247732263842195</v>
      </c>
      <c r="N456" s="27">
        <v>1276.9626856482525</v>
      </c>
      <c r="O456" s="27">
        <v>21333.9</v>
      </c>
      <c r="P456" s="27">
        <v>4753.54</v>
      </c>
    </row>
    <row r="457" spans="1:16" x14ac:dyDescent="0.45">
      <c r="A457" s="40" t="s">
        <v>394</v>
      </c>
      <c r="B457" s="2">
        <v>440</v>
      </c>
      <c r="C457" s="19">
        <v>44.6</v>
      </c>
      <c r="D457" s="3" t="s">
        <v>460</v>
      </c>
      <c r="E457" s="4" t="s">
        <v>15</v>
      </c>
      <c r="F457" s="22">
        <v>394469</v>
      </c>
      <c r="G457" s="15" t="s">
        <v>9</v>
      </c>
      <c r="H457" s="27">
        <v>25.26</v>
      </c>
      <c r="I457" s="27">
        <v>4.2699999999999996</v>
      </c>
      <c r="J457" s="27">
        <v>12150</v>
      </c>
      <c r="K457" s="27">
        <v>860</v>
      </c>
      <c r="L457" s="27">
        <v>651</v>
      </c>
      <c r="M457" s="27">
        <f t="shared" ca="1" si="7"/>
        <v>1.8795361613161592</v>
      </c>
      <c r="N457" s="27">
        <v>1276.9626856482525</v>
      </c>
      <c r="O457" s="27">
        <v>21333.9</v>
      </c>
      <c r="P457" s="27">
        <v>4753.54</v>
      </c>
    </row>
    <row r="458" spans="1:16" hidden="1" x14ac:dyDescent="0.45">
      <c r="A458" s="40" t="s">
        <v>374</v>
      </c>
      <c r="B458" s="2">
        <v>50</v>
      </c>
      <c r="C458" s="19">
        <v>50</v>
      </c>
      <c r="D458" s="3" t="s">
        <v>460</v>
      </c>
      <c r="E458" s="4" t="s">
        <v>3</v>
      </c>
      <c r="F458" s="22">
        <v>703279</v>
      </c>
      <c r="G458" s="15" t="s">
        <v>9</v>
      </c>
      <c r="H458" s="27">
        <v>25.9</v>
      </c>
      <c r="I458" s="27">
        <v>9.8000000000000007</v>
      </c>
      <c r="J458" s="27">
        <v>18300</v>
      </c>
      <c r="K458" s="27">
        <v>1453</v>
      </c>
      <c r="L458" s="27">
        <v>860</v>
      </c>
      <c r="M458" s="27">
        <f t="shared" ca="1" si="7"/>
        <v>2.0331193644858483</v>
      </c>
      <c r="N458" s="27">
        <v>2639.0087016482562</v>
      </c>
      <c r="O458" s="27">
        <v>30468.7</v>
      </c>
      <c r="P458" s="27">
        <v>62827.83</v>
      </c>
    </row>
    <row r="459" spans="1:16" hidden="1" x14ac:dyDescent="0.45">
      <c r="A459" s="40" t="s">
        <v>408</v>
      </c>
      <c r="B459" s="3">
        <v>48</v>
      </c>
      <c r="C459" s="19">
        <v>48</v>
      </c>
      <c r="D459" s="3" t="s">
        <v>461</v>
      </c>
      <c r="E459" s="3" t="s">
        <v>472</v>
      </c>
      <c r="F459" s="22">
        <v>379999</v>
      </c>
      <c r="G459" s="15" t="s">
        <v>13</v>
      </c>
      <c r="H459" s="27">
        <v>25.07</v>
      </c>
      <c r="I459" s="27">
        <v>4.83</v>
      </c>
      <c r="J459" s="27">
        <v>17000</v>
      </c>
      <c r="K459" s="27">
        <v>1554</v>
      </c>
      <c r="L459" s="27">
        <v>700</v>
      </c>
      <c r="M459" s="27">
        <f t="shared" ca="1" si="7"/>
        <v>1.8976136898011464</v>
      </c>
      <c r="N459" s="27">
        <v>9.6995000000000005</v>
      </c>
      <c r="O459" s="27">
        <v>16666</v>
      </c>
      <c r="P459" s="27">
        <v>1943.0922165047868</v>
      </c>
    </row>
    <row r="460" spans="1:16" hidden="1" x14ac:dyDescent="0.45">
      <c r="A460" s="40" t="s">
        <v>378</v>
      </c>
      <c r="B460" s="2" t="s">
        <v>380</v>
      </c>
      <c r="C460" s="19">
        <v>39</v>
      </c>
      <c r="D460" s="3" t="s">
        <v>461</v>
      </c>
      <c r="E460" s="3" t="s">
        <v>447</v>
      </c>
      <c r="F460" s="22">
        <v>267025</v>
      </c>
      <c r="G460" s="15" t="s">
        <v>33</v>
      </c>
      <c r="H460" s="27">
        <v>22.15</v>
      </c>
      <c r="I460" s="27">
        <v>3.61</v>
      </c>
      <c r="J460" s="27">
        <v>9800</v>
      </c>
      <c r="K460" s="27">
        <v>2726</v>
      </c>
      <c r="L460" s="27">
        <v>1136</v>
      </c>
      <c r="M460" s="27">
        <f t="shared" ca="1" si="7"/>
        <v>1.8605360972236649</v>
      </c>
      <c r="N460" s="27">
        <v>96.621481289487278</v>
      </c>
      <c r="O460" s="27">
        <v>16666</v>
      </c>
      <c r="P460" s="27">
        <v>521.5798800343282</v>
      </c>
    </row>
    <row r="461" spans="1:16" hidden="1" x14ac:dyDescent="0.45">
      <c r="A461" s="40" t="s">
        <v>378</v>
      </c>
      <c r="B461" s="2" t="s">
        <v>380</v>
      </c>
      <c r="C461" s="19">
        <v>39</v>
      </c>
      <c r="D461" s="3" t="s">
        <v>460</v>
      </c>
      <c r="E461" s="4" t="s">
        <v>46</v>
      </c>
      <c r="F461" s="22">
        <v>194562</v>
      </c>
      <c r="G461" s="15" t="s">
        <v>20</v>
      </c>
      <c r="H461" s="27">
        <v>22.15</v>
      </c>
      <c r="I461" s="27">
        <v>3.61</v>
      </c>
      <c r="J461" s="27">
        <v>9800</v>
      </c>
      <c r="K461" s="27">
        <v>2726</v>
      </c>
      <c r="L461" s="27">
        <v>1136</v>
      </c>
      <c r="M461" s="27">
        <f t="shared" ca="1" si="7"/>
        <v>2.0319158196602016</v>
      </c>
      <c r="N461" s="27">
        <v>57.472012426685268</v>
      </c>
      <c r="O461" s="27">
        <v>11544.2</v>
      </c>
      <c r="P461" s="27">
        <v>7827.84</v>
      </c>
    </row>
    <row r="462" spans="1:16" x14ac:dyDescent="0.45">
      <c r="A462" s="40" t="s">
        <v>394</v>
      </c>
      <c r="B462" s="2">
        <v>440</v>
      </c>
      <c r="C462" s="19">
        <v>44.6</v>
      </c>
      <c r="D462" s="3" t="s">
        <v>460</v>
      </c>
      <c r="E462" s="4" t="s">
        <v>15</v>
      </c>
      <c r="F462" s="22">
        <v>339729</v>
      </c>
      <c r="G462" s="15" t="s">
        <v>9</v>
      </c>
      <c r="H462" s="27">
        <v>25.26</v>
      </c>
      <c r="I462" s="27">
        <v>4.2699999999999996</v>
      </c>
      <c r="J462" s="27">
        <v>12150</v>
      </c>
      <c r="K462" s="27">
        <v>860</v>
      </c>
      <c r="L462" s="27">
        <v>651</v>
      </c>
      <c r="M462" s="27">
        <f t="shared" ca="1" si="7"/>
        <v>1.9016969484574069</v>
      </c>
      <c r="N462" s="27">
        <v>1276.9626856482525</v>
      </c>
      <c r="O462" s="27">
        <v>21333.9</v>
      </c>
      <c r="P462" s="27">
        <v>4753.54</v>
      </c>
    </row>
    <row r="463" spans="1:16" x14ac:dyDescent="0.45">
      <c r="A463" s="40" t="s">
        <v>394</v>
      </c>
      <c r="B463" s="2">
        <v>440</v>
      </c>
      <c r="C463" s="19">
        <v>44.6</v>
      </c>
      <c r="D463" s="3" t="s">
        <v>460</v>
      </c>
      <c r="E463" s="4" t="s">
        <v>15</v>
      </c>
      <c r="F463" s="22">
        <v>309506</v>
      </c>
      <c r="G463" s="15" t="s">
        <v>9</v>
      </c>
      <c r="H463" s="27">
        <v>25.26</v>
      </c>
      <c r="I463" s="27">
        <v>4.2699999999999996</v>
      </c>
      <c r="J463" s="27">
        <v>12150</v>
      </c>
      <c r="K463" s="27">
        <v>860</v>
      </c>
      <c r="L463" s="27">
        <v>651</v>
      </c>
      <c r="M463" s="27">
        <f t="shared" ca="1" si="7"/>
        <v>2.0359652718498968</v>
      </c>
      <c r="N463" s="27">
        <v>1276.9626856482525</v>
      </c>
      <c r="O463" s="27">
        <v>21333.9</v>
      </c>
      <c r="P463" s="27">
        <v>4753.54</v>
      </c>
    </row>
    <row r="464" spans="1:16" hidden="1" x14ac:dyDescent="0.45">
      <c r="A464" s="40" t="s">
        <v>378</v>
      </c>
      <c r="B464" s="2" t="s">
        <v>380</v>
      </c>
      <c r="C464" s="19">
        <v>39</v>
      </c>
      <c r="D464" s="3" t="s">
        <v>460</v>
      </c>
      <c r="E464" s="4" t="s">
        <v>46</v>
      </c>
      <c r="F464" s="22">
        <v>169026</v>
      </c>
      <c r="G464" s="15" t="s">
        <v>20</v>
      </c>
      <c r="H464" s="27">
        <v>22.15</v>
      </c>
      <c r="I464" s="27">
        <v>3.61</v>
      </c>
      <c r="J464" s="27">
        <v>9800</v>
      </c>
      <c r="K464" s="27">
        <v>2726</v>
      </c>
      <c r="L464" s="27">
        <v>1136</v>
      </c>
      <c r="M464" s="27">
        <f t="shared" ca="1" si="7"/>
        <v>1.9402931688979048</v>
      </c>
      <c r="N464" s="27">
        <v>57.472012426685268</v>
      </c>
      <c r="O464" s="27">
        <v>11544.2</v>
      </c>
      <c r="P464" s="27">
        <v>7827.84</v>
      </c>
    </row>
    <row r="465" spans="1:16" x14ac:dyDescent="0.45">
      <c r="A465" s="40" t="s">
        <v>394</v>
      </c>
      <c r="B465" s="2">
        <v>440</v>
      </c>
      <c r="C465" s="19">
        <v>44.6</v>
      </c>
      <c r="D465" s="3" t="s">
        <v>460</v>
      </c>
      <c r="E465" s="4" t="s">
        <v>15</v>
      </c>
      <c r="F465" s="22">
        <v>431327</v>
      </c>
      <c r="G465" s="15" t="s">
        <v>8</v>
      </c>
      <c r="H465" s="27">
        <v>25.26</v>
      </c>
      <c r="I465" s="27">
        <v>4.2699999999999996</v>
      </c>
      <c r="J465" s="27">
        <v>12150</v>
      </c>
      <c r="K465" s="27">
        <v>860</v>
      </c>
      <c r="L465" s="27">
        <v>651</v>
      </c>
      <c r="M465" s="27">
        <f t="shared" ca="1" si="7"/>
        <v>1.8981314565580387</v>
      </c>
      <c r="N465" s="27">
        <v>1276.9626856482525</v>
      </c>
      <c r="O465" s="27">
        <v>21333.9</v>
      </c>
      <c r="P465" s="27">
        <v>4753.54</v>
      </c>
    </row>
    <row r="466" spans="1:16" hidden="1" x14ac:dyDescent="0.45">
      <c r="A466" s="40" t="s">
        <v>374</v>
      </c>
      <c r="B466" s="2">
        <v>50</v>
      </c>
      <c r="C466" s="19">
        <v>50</v>
      </c>
      <c r="D466" s="3" t="s">
        <v>460</v>
      </c>
      <c r="E466" s="4" t="s">
        <v>3</v>
      </c>
      <c r="F466" s="22">
        <v>709342</v>
      </c>
      <c r="G466" s="15" t="s">
        <v>8</v>
      </c>
      <c r="H466" s="27">
        <v>25.9</v>
      </c>
      <c r="I466" s="27">
        <v>9.8000000000000007</v>
      </c>
      <c r="J466" s="27">
        <v>18300</v>
      </c>
      <c r="K466" s="27">
        <v>1453</v>
      </c>
      <c r="L466" s="27">
        <v>860</v>
      </c>
      <c r="M466" s="27">
        <f t="shared" ca="1" si="7"/>
        <v>2.0201725034450342</v>
      </c>
      <c r="N466" s="27">
        <v>2639.0087016482562</v>
      </c>
      <c r="O466" s="27">
        <v>30468.7</v>
      </c>
      <c r="P466" s="27">
        <v>62827.83</v>
      </c>
    </row>
    <row r="467" spans="1:16" x14ac:dyDescent="0.45">
      <c r="A467" s="40" t="s">
        <v>394</v>
      </c>
      <c r="B467" s="2">
        <v>440</v>
      </c>
      <c r="C467" s="19">
        <v>44.6</v>
      </c>
      <c r="D467" s="3" t="s">
        <v>460</v>
      </c>
      <c r="E467" s="4" t="s">
        <v>15</v>
      </c>
      <c r="F467" s="22">
        <v>430881</v>
      </c>
      <c r="G467" s="15" t="s">
        <v>8</v>
      </c>
      <c r="H467" s="27">
        <v>25.26</v>
      </c>
      <c r="I467" s="27">
        <v>4.2699999999999996</v>
      </c>
      <c r="J467" s="27">
        <v>12150</v>
      </c>
      <c r="K467" s="27">
        <v>860</v>
      </c>
      <c r="L467" s="27">
        <v>651</v>
      </c>
      <c r="M467" s="27">
        <f t="shared" ca="1" si="7"/>
        <v>1.9302026517965061</v>
      </c>
      <c r="N467" s="27">
        <v>1276.96268564825</v>
      </c>
      <c r="O467" s="27">
        <v>21333.9</v>
      </c>
      <c r="P467" s="27">
        <v>4753.54</v>
      </c>
    </row>
    <row r="468" spans="1:16" hidden="1" x14ac:dyDescent="0.45">
      <c r="A468" s="40" t="s">
        <v>378</v>
      </c>
      <c r="B468" s="2" t="s">
        <v>380</v>
      </c>
      <c r="C468" s="19">
        <v>39</v>
      </c>
      <c r="D468" s="3" t="s">
        <v>460</v>
      </c>
      <c r="E468" s="4" t="s">
        <v>46</v>
      </c>
      <c r="F468" s="22">
        <v>342763</v>
      </c>
      <c r="G468" s="15" t="s">
        <v>30</v>
      </c>
      <c r="H468" s="27">
        <v>22.15</v>
      </c>
      <c r="I468" s="27">
        <v>3.61</v>
      </c>
      <c r="J468" s="27">
        <v>9800</v>
      </c>
      <c r="K468" s="27">
        <v>2726</v>
      </c>
      <c r="L468" s="27">
        <v>1136</v>
      </c>
      <c r="M468" s="27">
        <f t="shared" ca="1" si="7"/>
        <v>1.891111854766593</v>
      </c>
      <c r="N468" s="27">
        <v>57.472012426685268</v>
      </c>
      <c r="O468" s="27">
        <v>11544.2</v>
      </c>
      <c r="P468" s="27">
        <v>7827.84</v>
      </c>
    </row>
    <row r="469" spans="1:16" hidden="1" x14ac:dyDescent="0.45">
      <c r="A469" s="40" t="s">
        <v>378</v>
      </c>
      <c r="B469" s="2" t="s">
        <v>380</v>
      </c>
      <c r="C469" s="19">
        <v>39</v>
      </c>
      <c r="D469" s="3" t="s">
        <v>460</v>
      </c>
      <c r="E469" s="4" t="s">
        <v>46</v>
      </c>
      <c r="F469" s="22">
        <v>265811</v>
      </c>
      <c r="G469" s="15" t="s">
        <v>30</v>
      </c>
      <c r="H469" s="27">
        <v>22.15</v>
      </c>
      <c r="I469" s="27">
        <v>3.61</v>
      </c>
      <c r="J469" s="27">
        <v>9800</v>
      </c>
      <c r="K469" s="27">
        <v>2726</v>
      </c>
      <c r="L469" s="27">
        <v>1136</v>
      </c>
      <c r="M469" s="27">
        <f t="shared" ca="1" si="7"/>
        <v>2.0430743337730468</v>
      </c>
      <c r="N469" s="27">
        <v>57.472012426685268</v>
      </c>
      <c r="O469" s="27">
        <v>11544.2</v>
      </c>
      <c r="P469" s="27">
        <v>7827.84</v>
      </c>
    </row>
    <row r="470" spans="1:16" hidden="1" x14ac:dyDescent="0.45">
      <c r="A470" s="40" t="s">
        <v>378</v>
      </c>
      <c r="B470" s="2" t="s">
        <v>380</v>
      </c>
      <c r="C470" s="19">
        <v>39</v>
      </c>
      <c r="D470" s="3" t="s">
        <v>460</v>
      </c>
      <c r="E470" s="4" t="s">
        <v>3</v>
      </c>
      <c r="F470" s="22">
        <v>218882</v>
      </c>
      <c r="G470" s="15" t="s">
        <v>45</v>
      </c>
      <c r="H470" s="27">
        <v>22.15</v>
      </c>
      <c r="I470" s="27">
        <v>3.61</v>
      </c>
      <c r="J470" s="27">
        <v>9800</v>
      </c>
      <c r="K470" s="27">
        <v>2726</v>
      </c>
      <c r="L470" s="27">
        <v>1136</v>
      </c>
      <c r="M470" s="27">
        <f t="shared" ca="1" si="7"/>
        <v>1.8523171525085185</v>
      </c>
      <c r="N470" s="27">
        <v>2639.0087016482562</v>
      </c>
      <c r="O470" s="27">
        <v>30468.7</v>
      </c>
      <c r="P470" s="27">
        <v>62827.83</v>
      </c>
    </row>
    <row r="471" spans="1:16" x14ac:dyDescent="0.45">
      <c r="A471" s="40" t="s">
        <v>394</v>
      </c>
      <c r="B471" s="2">
        <v>440</v>
      </c>
      <c r="C471" s="19">
        <v>44.6</v>
      </c>
      <c r="D471" s="3" t="s">
        <v>460</v>
      </c>
      <c r="E471" s="4" t="s">
        <v>15</v>
      </c>
      <c r="F471" s="22">
        <v>424812</v>
      </c>
      <c r="G471" s="15" t="s">
        <v>45</v>
      </c>
      <c r="H471" s="27">
        <v>25.26</v>
      </c>
      <c r="I471" s="27">
        <v>4.2699999999999996</v>
      </c>
      <c r="J471" s="27">
        <v>12150</v>
      </c>
      <c r="K471" s="27">
        <v>860</v>
      </c>
      <c r="L471" s="27">
        <v>651</v>
      </c>
      <c r="M471" s="27">
        <f t="shared" ca="1" si="7"/>
        <v>2.0410300051428831</v>
      </c>
      <c r="N471" s="27">
        <v>1276.96268564825</v>
      </c>
      <c r="O471" s="27">
        <v>21333.9</v>
      </c>
      <c r="P471" s="27">
        <v>4753.54</v>
      </c>
    </row>
    <row r="472" spans="1:16" x14ac:dyDescent="0.45">
      <c r="A472" s="40" t="s">
        <v>394</v>
      </c>
      <c r="B472" s="2">
        <v>440</v>
      </c>
      <c r="C472" s="19">
        <v>44.6</v>
      </c>
      <c r="D472" s="3" t="s">
        <v>460</v>
      </c>
      <c r="E472" s="4" t="s">
        <v>76</v>
      </c>
      <c r="F472" s="22">
        <v>388400</v>
      </c>
      <c r="G472" s="15" t="s">
        <v>8</v>
      </c>
      <c r="H472" s="27">
        <v>25.26</v>
      </c>
      <c r="I472" s="27">
        <v>4.2699999999999996</v>
      </c>
      <c r="J472" s="27">
        <v>12150</v>
      </c>
      <c r="K472" s="27">
        <v>860</v>
      </c>
      <c r="L472" s="27">
        <v>651</v>
      </c>
      <c r="M472" s="27">
        <f t="shared" ca="1" si="7"/>
        <v>1.9907180260963118</v>
      </c>
      <c r="N472" s="27">
        <v>720.28936833319051</v>
      </c>
      <c r="O472" s="27">
        <v>6140.9</v>
      </c>
      <c r="P472" s="27">
        <v>2659.28</v>
      </c>
    </row>
    <row r="473" spans="1:16" x14ac:dyDescent="0.45">
      <c r="A473" s="40" t="s">
        <v>394</v>
      </c>
      <c r="B473" s="2">
        <v>440</v>
      </c>
      <c r="C473" s="19">
        <v>44.6</v>
      </c>
      <c r="D473" s="3" t="s">
        <v>460</v>
      </c>
      <c r="E473" s="4" t="s">
        <v>76</v>
      </c>
      <c r="F473" s="22">
        <v>346276</v>
      </c>
      <c r="G473" s="15" t="s">
        <v>8</v>
      </c>
      <c r="H473" s="27">
        <v>25.26</v>
      </c>
      <c r="I473" s="27">
        <v>4.2699999999999996</v>
      </c>
      <c r="J473" s="27">
        <v>12150</v>
      </c>
      <c r="K473" s="27">
        <v>860</v>
      </c>
      <c r="L473" s="27">
        <v>651</v>
      </c>
      <c r="M473" s="27">
        <f t="shared" ca="1" si="7"/>
        <v>1.8939173773949491</v>
      </c>
      <c r="N473" s="27">
        <v>720.28936833319051</v>
      </c>
      <c r="O473" s="27">
        <v>6140.9</v>
      </c>
      <c r="P473" s="27">
        <v>2659.28</v>
      </c>
    </row>
    <row r="474" spans="1:16" x14ac:dyDescent="0.45">
      <c r="A474" s="40" t="s">
        <v>394</v>
      </c>
      <c r="B474" s="2">
        <v>440</v>
      </c>
      <c r="C474" s="19">
        <v>44.6</v>
      </c>
      <c r="D474" s="3" t="s">
        <v>460</v>
      </c>
      <c r="E474" s="4" t="s">
        <v>76</v>
      </c>
      <c r="F474" s="22">
        <v>345919</v>
      </c>
      <c r="G474" s="15" t="s">
        <v>8</v>
      </c>
      <c r="H474" s="27">
        <v>25.26</v>
      </c>
      <c r="I474" s="27">
        <v>4.2699999999999996</v>
      </c>
      <c r="J474" s="27">
        <v>12150</v>
      </c>
      <c r="K474" s="27">
        <v>860</v>
      </c>
      <c r="L474" s="27">
        <v>651</v>
      </c>
      <c r="M474" s="27">
        <f t="shared" ca="1" si="7"/>
        <v>1.9873419738274833</v>
      </c>
      <c r="N474" s="27">
        <v>720.28936833319051</v>
      </c>
      <c r="O474" s="27">
        <v>6140.9</v>
      </c>
      <c r="P474" s="27">
        <v>2659.28</v>
      </c>
    </row>
    <row r="475" spans="1:16" x14ac:dyDescent="0.45">
      <c r="A475" s="40" t="s">
        <v>394</v>
      </c>
      <c r="B475" s="2">
        <v>440</v>
      </c>
      <c r="C475" s="19">
        <v>44.6</v>
      </c>
      <c r="D475" s="3" t="s">
        <v>460</v>
      </c>
      <c r="E475" s="4" t="s">
        <v>76</v>
      </c>
      <c r="F475" s="22">
        <v>334126</v>
      </c>
      <c r="G475" s="15" t="s">
        <v>8</v>
      </c>
      <c r="H475" s="27">
        <v>25.26</v>
      </c>
      <c r="I475" s="27">
        <v>4.2699999999999996</v>
      </c>
      <c r="J475" s="27">
        <v>12150</v>
      </c>
      <c r="K475" s="27">
        <v>860</v>
      </c>
      <c r="L475" s="27">
        <v>651</v>
      </c>
      <c r="M475" s="27">
        <f t="shared" ca="1" si="7"/>
        <v>1.9570226512127316</v>
      </c>
      <c r="N475" s="27">
        <v>720.28936833319051</v>
      </c>
      <c r="O475" s="27">
        <v>6140.9</v>
      </c>
      <c r="P475" s="27">
        <v>2659.28</v>
      </c>
    </row>
    <row r="476" spans="1:16" x14ac:dyDescent="0.45">
      <c r="A476" s="40" t="s">
        <v>394</v>
      </c>
      <c r="B476" s="2">
        <v>440</v>
      </c>
      <c r="C476" s="19">
        <v>44.6</v>
      </c>
      <c r="D476" s="3" t="s">
        <v>460</v>
      </c>
      <c r="E476" s="4" t="s">
        <v>76</v>
      </c>
      <c r="F476" s="22">
        <v>333781</v>
      </c>
      <c r="G476" s="15" t="s">
        <v>8</v>
      </c>
      <c r="H476" s="27">
        <v>25.26</v>
      </c>
      <c r="I476" s="27">
        <v>4.2699999999999996</v>
      </c>
      <c r="J476" s="27">
        <v>12150</v>
      </c>
      <c r="K476" s="27">
        <v>860</v>
      </c>
      <c r="L476" s="27">
        <v>651</v>
      </c>
      <c r="M476" s="27">
        <f t="shared" ca="1" si="7"/>
        <v>1.9628473993358526</v>
      </c>
      <c r="N476" s="27">
        <v>720.28936833319051</v>
      </c>
      <c r="O476" s="27">
        <v>6140.9</v>
      </c>
      <c r="P476" s="27">
        <v>2659.28</v>
      </c>
    </row>
    <row r="477" spans="1:16" hidden="1" x14ac:dyDescent="0.45">
      <c r="A477" s="40" t="s">
        <v>417</v>
      </c>
      <c r="B477" s="2">
        <v>49</v>
      </c>
      <c r="C477" s="19">
        <v>49</v>
      </c>
      <c r="D477" s="3" t="s">
        <v>460</v>
      </c>
      <c r="E477" s="4" t="s">
        <v>3</v>
      </c>
      <c r="F477" s="22">
        <v>763449</v>
      </c>
      <c r="G477" s="15" t="s">
        <v>45</v>
      </c>
      <c r="H477" s="27">
        <v>24.44</v>
      </c>
      <c r="I477" s="27">
        <v>2.95</v>
      </c>
      <c r="J477" s="27">
        <v>9979</v>
      </c>
      <c r="K477" s="27">
        <v>1426.2</v>
      </c>
      <c r="L477" s="27">
        <v>424</v>
      </c>
      <c r="M477" s="27">
        <f t="shared" ca="1" si="7"/>
        <v>1.8769297870402082</v>
      </c>
      <c r="N477" s="27">
        <v>2639.0087016482562</v>
      </c>
      <c r="O477" s="27">
        <v>30468.7</v>
      </c>
      <c r="P477" s="27">
        <v>62827.83</v>
      </c>
    </row>
    <row r="478" spans="1:16" x14ac:dyDescent="0.45">
      <c r="A478" s="40" t="s">
        <v>394</v>
      </c>
      <c r="B478" s="2">
        <v>440</v>
      </c>
      <c r="C478" s="19">
        <v>44.6</v>
      </c>
      <c r="D478" s="3" t="s">
        <v>459</v>
      </c>
      <c r="E478" s="3" t="s">
        <v>319</v>
      </c>
      <c r="F478" s="22">
        <v>320000</v>
      </c>
      <c r="G478" s="15" t="s">
        <v>12</v>
      </c>
      <c r="H478" s="27">
        <v>25.26</v>
      </c>
      <c r="I478" s="27">
        <v>4.2699999999999996</v>
      </c>
      <c r="J478" s="27">
        <v>12150</v>
      </c>
      <c r="K478" s="27">
        <v>860</v>
      </c>
      <c r="L478" s="27">
        <v>651</v>
      </c>
      <c r="M478" s="27">
        <f t="shared" ca="1" si="7"/>
        <v>2.0023749611180692</v>
      </c>
      <c r="N478" s="27">
        <v>1116.7267999999999</v>
      </c>
      <c r="O478" s="27">
        <v>44269</v>
      </c>
      <c r="P478" s="27">
        <v>61343.7</v>
      </c>
    </row>
    <row r="479" spans="1:16" hidden="1" x14ac:dyDescent="0.45">
      <c r="A479" s="40" t="s">
        <v>417</v>
      </c>
      <c r="B479" s="2">
        <v>49</v>
      </c>
      <c r="C479" s="19">
        <v>49</v>
      </c>
      <c r="D479" s="3" t="s">
        <v>460</v>
      </c>
      <c r="E479" s="4" t="s">
        <v>3</v>
      </c>
      <c r="F479" s="22">
        <v>812664</v>
      </c>
      <c r="G479" s="15" t="s">
        <v>20</v>
      </c>
      <c r="H479" s="27">
        <v>24.44</v>
      </c>
      <c r="I479" s="27">
        <v>2.95</v>
      </c>
      <c r="J479" s="27">
        <v>9979</v>
      </c>
      <c r="K479" s="27">
        <v>1426.2</v>
      </c>
      <c r="L479" s="27">
        <v>424</v>
      </c>
      <c r="M479" s="27">
        <f t="shared" ca="1" si="7"/>
        <v>1.8913872138626133</v>
      </c>
      <c r="N479" s="27">
        <v>2639.0087016482562</v>
      </c>
      <c r="O479" s="27">
        <v>30468.7</v>
      </c>
      <c r="P479" s="27">
        <v>62827.83</v>
      </c>
    </row>
    <row r="480" spans="1:16" hidden="1" x14ac:dyDescent="0.45">
      <c r="A480" s="40" t="s">
        <v>417</v>
      </c>
      <c r="B480" s="2">
        <v>49</v>
      </c>
      <c r="C480" s="19">
        <v>49</v>
      </c>
      <c r="D480" s="3" t="s">
        <v>460</v>
      </c>
      <c r="E480" s="4" t="s">
        <v>3</v>
      </c>
      <c r="F480" s="22">
        <v>811999</v>
      </c>
      <c r="G480" s="15" t="s">
        <v>20</v>
      </c>
      <c r="H480" s="27">
        <v>24.44</v>
      </c>
      <c r="I480" s="27">
        <v>2.95</v>
      </c>
      <c r="J480" s="27">
        <v>9979</v>
      </c>
      <c r="K480" s="27">
        <v>1426.2</v>
      </c>
      <c r="L480" s="27">
        <v>424</v>
      </c>
      <c r="M480" s="27">
        <f t="shared" ca="1" si="7"/>
        <v>2.0107208455805554</v>
      </c>
      <c r="N480" s="27">
        <v>2639.0087016482562</v>
      </c>
      <c r="O480" s="27">
        <v>30468.7</v>
      </c>
      <c r="P480" s="27">
        <v>62827.83</v>
      </c>
    </row>
    <row r="481" spans="1:16" hidden="1" x14ac:dyDescent="0.45">
      <c r="A481" s="40" t="s">
        <v>378</v>
      </c>
      <c r="B481" s="2" t="s">
        <v>380</v>
      </c>
      <c r="C481" s="19">
        <v>39</v>
      </c>
      <c r="D481" s="3" t="s">
        <v>460</v>
      </c>
      <c r="E481" s="4" t="s">
        <v>3</v>
      </c>
      <c r="F481" s="22">
        <v>328323</v>
      </c>
      <c r="G481" s="15" t="s">
        <v>30</v>
      </c>
      <c r="H481" s="27">
        <v>22.15</v>
      </c>
      <c r="I481" s="27">
        <v>3.61</v>
      </c>
      <c r="J481" s="27">
        <v>9800</v>
      </c>
      <c r="K481" s="27">
        <v>2726</v>
      </c>
      <c r="L481" s="27">
        <v>1136</v>
      </c>
      <c r="M481" s="27">
        <f t="shared" ca="1" si="7"/>
        <v>1.9923658087020246</v>
      </c>
      <c r="N481" s="27">
        <v>2639.0087016482562</v>
      </c>
      <c r="O481" s="27">
        <v>30468.7</v>
      </c>
      <c r="P481" s="27">
        <v>62827.83</v>
      </c>
    </row>
    <row r="482" spans="1:16" x14ac:dyDescent="0.45">
      <c r="A482" s="40" t="s">
        <v>407</v>
      </c>
      <c r="B482" s="2">
        <v>440</v>
      </c>
      <c r="C482" s="19">
        <v>44.6</v>
      </c>
      <c r="D482" s="3" t="s">
        <v>459</v>
      </c>
      <c r="E482" s="3" t="s">
        <v>319</v>
      </c>
      <c r="F482" s="22">
        <v>320000</v>
      </c>
      <c r="G482" s="15" t="s">
        <v>12</v>
      </c>
      <c r="H482" s="27">
        <v>25.26</v>
      </c>
      <c r="I482" s="27">
        <v>4.2699999999999996</v>
      </c>
      <c r="J482" s="27">
        <v>12150</v>
      </c>
      <c r="K482" s="27">
        <v>860</v>
      </c>
      <c r="L482" s="27">
        <v>651</v>
      </c>
      <c r="M482" s="27">
        <f t="shared" ca="1" si="7"/>
        <v>1.8515518520366505</v>
      </c>
      <c r="N482" s="27">
        <v>1116.7267999999999</v>
      </c>
      <c r="O482" s="27">
        <v>44269</v>
      </c>
      <c r="P482" s="27">
        <v>61343.7</v>
      </c>
    </row>
    <row r="483" spans="1:16" x14ac:dyDescent="0.45">
      <c r="A483" s="40" t="s">
        <v>394</v>
      </c>
      <c r="B483" s="2">
        <v>440</v>
      </c>
      <c r="C483" s="19">
        <v>44.6</v>
      </c>
      <c r="D483" s="3" t="s">
        <v>459</v>
      </c>
      <c r="E483" s="3" t="s">
        <v>319</v>
      </c>
      <c r="F483" s="22">
        <v>349000</v>
      </c>
      <c r="G483" s="15" t="s">
        <v>4</v>
      </c>
      <c r="H483" s="27">
        <v>25.26</v>
      </c>
      <c r="I483" s="27">
        <v>4.2699999999999996</v>
      </c>
      <c r="J483" s="27">
        <v>12150</v>
      </c>
      <c r="K483" s="27">
        <v>860</v>
      </c>
      <c r="L483" s="27">
        <v>651</v>
      </c>
      <c r="M483" s="27">
        <f t="shared" ca="1" si="7"/>
        <v>1.9256412539992602</v>
      </c>
      <c r="N483" s="27">
        <v>1116.7267999999999</v>
      </c>
      <c r="O483" s="27">
        <v>44269</v>
      </c>
      <c r="P483" s="27">
        <v>61343.7</v>
      </c>
    </row>
    <row r="484" spans="1:16" x14ac:dyDescent="0.45">
      <c r="A484" s="40" t="s">
        <v>394</v>
      </c>
      <c r="B484" s="2">
        <v>440</v>
      </c>
      <c r="C484" s="19">
        <v>44.6</v>
      </c>
      <c r="D484" s="3" t="s">
        <v>459</v>
      </c>
      <c r="E484" s="3" t="s">
        <v>319</v>
      </c>
      <c r="F484" s="22">
        <v>349000</v>
      </c>
      <c r="G484" s="15" t="s">
        <v>9</v>
      </c>
      <c r="H484" s="27">
        <v>25.26</v>
      </c>
      <c r="I484" s="27">
        <v>4.2699999999999996</v>
      </c>
      <c r="J484" s="27">
        <v>12150</v>
      </c>
      <c r="K484" s="27">
        <v>860</v>
      </c>
      <c r="L484" s="27">
        <v>651</v>
      </c>
      <c r="M484" s="27">
        <f t="shared" ca="1" si="7"/>
        <v>2.0477329707984442</v>
      </c>
      <c r="N484" s="27">
        <v>1116.7267999999999</v>
      </c>
      <c r="O484" s="27">
        <v>44269</v>
      </c>
      <c r="P484" s="27">
        <v>61343.7</v>
      </c>
    </row>
    <row r="485" spans="1:16" x14ac:dyDescent="0.45">
      <c r="A485" s="40" t="s">
        <v>407</v>
      </c>
      <c r="B485" s="2">
        <v>440</v>
      </c>
      <c r="C485" s="19">
        <v>44.6</v>
      </c>
      <c r="D485" s="3" t="s">
        <v>459</v>
      </c>
      <c r="E485" s="3" t="s">
        <v>319</v>
      </c>
      <c r="F485" s="22">
        <v>294000</v>
      </c>
      <c r="G485" s="15" t="s">
        <v>9</v>
      </c>
      <c r="H485" s="27">
        <v>25.26</v>
      </c>
      <c r="I485" s="27">
        <v>4.2699999999999996</v>
      </c>
      <c r="J485" s="27">
        <v>12150</v>
      </c>
      <c r="K485" s="27">
        <v>860</v>
      </c>
      <c r="L485" s="27">
        <v>651</v>
      </c>
      <c r="M485" s="27">
        <f t="shared" ca="1" si="7"/>
        <v>2.0091484501815415</v>
      </c>
      <c r="N485" s="27">
        <v>1116.7267999999999</v>
      </c>
      <c r="O485" s="27">
        <v>44269</v>
      </c>
      <c r="P485" s="27">
        <v>61343.7</v>
      </c>
    </row>
    <row r="486" spans="1:16" hidden="1" x14ac:dyDescent="0.45">
      <c r="A486" s="40" t="s">
        <v>378</v>
      </c>
      <c r="B486" s="2" t="s">
        <v>380</v>
      </c>
      <c r="C486" s="19">
        <v>39</v>
      </c>
      <c r="D486" s="3" t="s">
        <v>460</v>
      </c>
      <c r="E486" s="4" t="s">
        <v>35</v>
      </c>
      <c r="F486" s="22">
        <v>346563</v>
      </c>
      <c r="G486" s="15" t="s">
        <v>20</v>
      </c>
      <c r="H486" s="27">
        <v>22.15</v>
      </c>
      <c r="I486" s="27">
        <v>3.61</v>
      </c>
      <c r="J486" s="27">
        <v>9800</v>
      </c>
      <c r="K486" s="27">
        <v>2726</v>
      </c>
      <c r="L486" s="27">
        <v>1136</v>
      </c>
      <c r="M486" s="27">
        <f t="shared" ca="1" si="7"/>
        <v>1.9804488319079034</v>
      </c>
      <c r="N486" s="27">
        <v>1896.7553015181375</v>
      </c>
      <c r="O486" s="27">
        <v>24592.6</v>
      </c>
      <c r="P486" s="27">
        <v>42421.33</v>
      </c>
    </row>
    <row r="487" spans="1:16" hidden="1" x14ac:dyDescent="0.45">
      <c r="A487" s="40" t="s">
        <v>378</v>
      </c>
      <c r="B487" s="2" t="s">
        <v>380</v>
      </c>
      <c r="C487" s="19">
        <v>39</v>
      </c>
      <c r="D487" s="3" t="s">
        <v>460</v>
      </c>
      <c r="E487" s="4" t="s">
        <v>35</v>
      </c>
      <c r="F487" s="22">
        <v>267522</v>
      </c>
      <c r="G487" s="15" t="s">
        <v>34</v>
      </c>
      <c r="H487" s="27">
        <v>22.15</v>
      </c>
      <c r="I487" s="27">
        <v>3.61</v>
      </c>
      <c r="J487" s="27">
        <v>9800</v>
      </c>
      <c r="K487" s="27">
        <v>2726</v>
      </c>
      <c r="L487" s="27">
        <v>1136</v>
      </c>
      <c r="M487" s="27">
        <f t="shared" ca="1" si="7"/>
        <v>1.9014526808655683</v>
      </c>
      <c r="N487" s="27">
        <v>1896.7553015181375</v>
      </c>
      <c r="O487" s="27">
        <v>24592.6</v>
      </c>
      <c r="P487" s="27">
        <v>42421.33</v>
      </c>
    </row>
    <row r="488" spans="1:16" x14ac:dyDescent="0.45">
      <c r="A488" s="40" t="s">
        <v>407</v>
      </c>
      <c r="B488" s="2">
        <v>440</v>
      </c>
      <c r="C488" s="19">
        <v>44.6</v>
      </c>
      <c r="D488" s="3" t="s">
        <v>459</v>
      </c>
      <c r="E488" s="3" t="s">
        <v>476</v>
      </c>
      <c r="F488" s="22">
        <v>379000</v>
      </c>
      <c r="G488" s="15" t="s">
        <v>12</v>
      </c>
      <c r="H488" s="27">
        <v>25.26</v>
      </c>
      <c r="I488" s="27">
        <v>4.2699999999999996</v>
      </c>
      <c r="J488" s="27">
        <v>12150</v>
      </c>
      <c r="K488" s="27">
        <v>860</v>
      </c>
      <c r="L488" s="27">
        <v>651</v>
      </c>
      <c r="M488" s="27">
        <f t="shared" ca="1" si="7"/>
        <v>2.0454887367176706</v>
      </c>
      <c r="N488" s="27">
        <v>625.42570000000001</v>
      </c>
      <c r="O488" s="27">
        <v>38253</v>
      </c>
      <c r="P488" s="27">
        <v>19305.12</v>
      </c>
    </row>
    <row r="489" spans="1:16" x14ac:dyDescent="0.45">
      <c r="A489" s="40" t="s">
        <v>394</v>
      </c>
      <c r="B489" s="2">
        <v>440</v>
      </c>
      <c r="C489" s="19">
        <v>44.6</v>
      </c>
      <c r="D489" s="3" t="s">
        <v>459</v>
      </c>
      <c r="E489" s="3" t="s">
        <v>479</v>
      </c>
      <c r="F489" s="22">
        <v>310000</v>
      </c>
      <c r="G489" s="15" t="s">
        <v>9</v>
      </c>
      <c r="H489" s="27">
        <v>25.26</v>
      </c>
      <c r="I489" s="27">
        <v>4.2699999999999996</v>
      </c>
      <c r="J489" s="27">
        <v>12150</v>
      </c>
      <c r="K489" s="27">
        <v>860</v>
      </c>
      <c r="L489" s="27">
        <v>651</v>
      </c>
      <c r="M489" s="27">
        <f t="shared" ca="1" si="7"/>
        <v>1.9574140891193605</v>
      </c>
      <c r="N489" s="27">
        <v>41.0931</v>
      </c>
      <c r="O489" s="27">
        <v>43658</v>
      </c>
      <c r="P489" s="27">
        <v>15144.94</v>
      </c>
    </row>
    <row r="490" spans="1:16" hidden="1" x14ac:dyDescent="0.45">
      <c r="A490" s="40" t="s">
        <v>378</v>
      </c>
      <c r="B490" s="2" t="s">
        <v>380</v>
      </c>
      <c r="C490" s="19">
        <v>39</v>
      </c>
      <c r="D490" s="3" t="s">
        <v>460</v>
      </c>
      <c r="E490" s="3" t="s">
        <v>70</v>
      </c>
      <c r="F490" s="22">
        <v>302787</v>
      </c>
      <c r="G490" s="15" t="s">
        <v>20</v>
      </c>
      <c r="H490" s="27">
        <v>22.15</v>
      </c>
      <c r="I490" s="27">
        <v>3.61</v>
      </c>
      <c r="J490" s="27">
        <v>9800</v>
      </c>
      <c r="K490" s="27">
        <v>2726</v>
      </c>
      <c r="L490" s="27">
        <v>1136</v>
      </c>
      <c r="M490" s="27">
        <f t="shared" ca="1" si="7"/>
        <v>1.9439139809260062</v>
      </c>
      <c r="N490" s="27">
        <v>14.933066818960594</v>
      </c>
      <c r="O490" s="27">
        <v>21999.8</v>
      </c>
      <c r="P490" s="27">
        <v>149.72</v>
      </c>
    </row>
    <row r="491" spans="1:16" hidden="1" x14ac:dyDescent="0.45">
      <c r="A491" s="40" t="s">
        <v>378</v>
      </c>
      <c r="B491" s="2" t="s">
        <v>380</v>
      </c>
      <c r="C491" s="19">
        <v>39</v>
      </c>
      <c r="D491" s="3" t="s">
        <v>460</v>
      </c>
      <c r="E491" s="4" t="s">
        <v>239</v>
      </c>
      <c r="F491" s="22">
        <v>278887</v>
      </c>
      <c r="G491" s="15" t="s">
        <v>45</v>
      </c>
      <c r="H491" s="27">
        <v>22.15</v>
      </c>
      <c r="I491" s="27">
        <v>3.61</v>
      </c>
      <c r="J491" s="27">
        <v>9800</v>
      </c>
      <c r="K491" s="27">
        <v>2726</v>
      </c>
      <c r="L491" s="27">
        <v>1136</v>
      </c>
      <c r="M491" s="27">
        <f t="shared" ca="1" si="7"/>
        <v>1.9753778087822784</v>
      </c>
      <c r="N491" s="27">
        <v>229.03186052077729</v>
      </c>
      <c r="O491" s="27">
        <v>18683.400000000001</v>
      </c>
      <c r="P491" s="27">
        <v>3353.62</v>
      </c>
    </row>
    <row r="492" spans="1:16" hidden="1" x14ac:dyDescent="0.45">
      <c r="A492" s="40" t="s">
        <v>378</v>
      </c>
      <c r="B492" s="2" t="s">
        <v>380</v>
      </c>
      <c r="C492" s="19">
        <v>39</v>
      </c>
      <c r="D492" s="3" t="s">
        <v>460</v>
      </c>
      <c r="E492" s="4" t="s">
        <v>76</v>
      </c>
      <c r="F492" s="22">
        <v>267522</v>
      </c>
      <c r="G492" s="15" t="s">
        <v>20</v>
      </c>
      <c r="H492" s="27">
        <v>22.15</v>
      </c>
      <c r="I492" s="27">
        <v>3.61</v>
      </c>
      <c r="J492" s="27">
        <v>9800</v>
      </c>
      <c r="K492" s="27">
        <v>2726</v>
      </c>
      <c r="L492" s="27">
        <v>1136</v>
      </c>
      <c r="M492" s="27">
        <f t="shared" ca="1" si="7"/>
        <v>1.9139869872579718</v>
      </c>
      <c r="N492" s="27">
        <v>720.28936833319051</v>
      </c>
      <c r="O492" s="27">
        <v>6140.9</v>
      </c>
      <c r="P492" s="27">
        <v>2659.28</v>
      </c>
    </row>
    <row r="493" spans="1:16" x14ac:dyDescent="0.45">
      <c r="A493" s="40" t="s">
        <v>394</v>
      </c>
      <c r="B493" s="2">
        <v>440</v>
      </c>
      <c r="C493" s="19">
        <v>44.6</v>
      </c>
      <c r="D493" s="3" t="s">
        <v>459</v>
      </c>
      <c r="E493" s="3" t="s">
        <v>479</v>
      </c>
      <c r="F493" s="22">
        <v>359000</v>
      </c>
      <c r="G493" s="15" t="s">
        <v>8</v>
      </c>
      <c r="H493" s="27">
        <v>25.26</v>
      </c>
      <c r="I493" s="27">
        <v>4.2699999999999996</v>
      </c>
      <c r="J493" s="27">
        <v>12150</v>
      </c>
      <c r="K493" s="27">
        <v>860</v>
      </c>
      <c r="L493" s="27">
        <v>651</v>
      </c>
      <c r="M493" s="27">
        <f t="shared" ca="1" si="7"/>
        <v>1.8988456483579241</v>
      </c>
      <c r="N493" s="27">
        <v>41.0931</v>
      </c>
      <c r="O493" s="27">
        <v>43658</v>
      </c>
      <c r="P493" s="27">
        <v>15144.94</v>
      </c>
    </row>
    <row r="494" spans="1:16" x14ac:dyDescent="0.45">
      <c r="A494" s="40" t="s">
        <v>394</v>
      </c>
      <c r="B494" s="2">
        <v>440</v>
      </c>
      <c r="C494" s="19">
        <v>44.6</v>
      </c>
      <c r="D494" s="3" t="s">
        <v>459</v>
      </c>
      <c r="E494" s="3" t="s">
        <v>479</v>
      </c>
      <c r="F494" s="22">
        <v>525000</v>
      </c>
      <c r="G494" s="15" t="s">
        <v>6</v>
      </c>
      <c r="H494" s="27">
        <v>25.26</v>
      </c>
      <c r="I494" s="27">
        <v>4.2699999999999996</v>
      </c>
      <c r="J494" s="27">
        <v>12150</v>
      </c>
      <c r="K494" s="27">
        <v>860</v>
      </c>
      <c r="L494" s="27">
        <v>651</v>
      </c>
      <c r="M494" s="27">
        <f t="shared" ca="1" si="7"/>
        <v>1.949094751840186</v>
      </c>
      <c r="N494" s="27">
        <v>41.0931</v>
      </c>
      <c r="O494" s="27">
        <v>43658</v>
      </c>
      <c r="P494" s="27">
        <v>15144.94</v>
      </c>
    </row>
    <row r="495" spans="1:16" x14ac:dyDescent="0.45">
      <c r="A495" s="40" t="s">
        <v>394</v>
      </c>
      <c r="B495" s="2">
        <v>450</v>
      </c>
      <c r="C495" s="19">
        <v>45.8</v>
      </c>
      <c r="D495" s="3" t="s">
        <v>461</v>
      </c>
      <c r="E495" s="3" t="s">
        <v>470</v>
      </c>
      <c r="F495" s="22">
        <v>449000</v>
      </c>
      <c r="G495" s="15" t="s">
        <v>34</v>
      </c>
      <c r="H495" s="27">
        <v>25.62</v>
      </c>
      <c r="I495" s="27">
        <v>4.2699999999999996</v>
      </c>
      <c r="J495" s="27">
        <v>15003</v>
      </c>
      <c r="K495" s="27">
        <v>1398</v>
      </c>
      <c r="L495" s="27">
        <v>1041</v>
      </c>
      <c r="M495" s="27">
        <f t="shared" ca="1" si="7"/>
        <v>1.9353148871314947</v>
      </c>
      <c r="N495" s="27">
        <v>1.3702814814814799</v>
      </c>
      <c r="O495" s="27">
        <v>8400.2000000000007</v>
      </c>
      <c r="P495" s="27">
        <v>2915.9007634038121</v>
      </c>
    </row>
    <row r="496" spans="1:16" x14ac:dyDescent="0.45">
      <c r="A496" s="40" t="s">
        <v>394</v>
      </c>
      <c r="B496" s="2">
        <v>450</v>
      </c>
      <c r="C496" s="19">
        <v>45.8</v>
      </c>
      <c r="D496" s="3" t="s">
        <v>461</v>
      </c>
      <c r="E496" s="3" t="s">
        <v>472</v>
      </c>
      <c r="F496" s="22">
        <v>369000</v>
      </c>
      <c r="G496" s="15" t="s">
        <v>30</v>
      </c>
      <c r="H496" s="27">
        <v>25.62</v>
      </c>
      <c r="I496" s="27">
        <v>4.2699999999999996</v>
      </c>
      <c r="J496" s="27">
        <v>15003</v>
      </c>
      <c r="K496" s="27">
        <v>1398</v>
      </c>
      <c r="L496" s="27">
        <v>1041</v>
      </c>
      <c r="M496" s="27">
        <f t="shared" ca="1" si="7"/>
        <v>1.9978373839927346</v>
      </c>
      <c r="N496" s="27">
        <v>9.6995000000000005</v>
      </c>
      <c r="O496" s="27">
        <v>16666</v>
      </c>
      <c r="P496" s="27">
        <v>1943.0922165047868</v>
      </c>
    </row>
    <row r="497" spans="1:16" x14ac:dyDescent="0.45">
      <c r="A497" s="40" t="s">
        <v>394</v>
      </c>
      <c r="B497" s="2">
        <v>450</v>
      </c>
      <c r="C497" s="19">
        <v>45.8</v>
      </c>
      <c r="D497" s="3" t="s">
        <v>461</v>
      </c>
      <c r="E497" s="3" t="s">
        <v>475</v>
      </c>
      <c r="F497" s="22">
        <v>400142</v>
      </c>
      <c r="G497" s="15" t="s">
        <v>29</v>
      </c>
      <c r="H497" s="27">
        <v>25.62</v>
      </c>
      <c r="I497" s="27">
        <v>4.2699999999999996</v>
      </c>
      <c r="J497" s="27">
        <v>15003</v>
      </c>
      <c r="K497" s="27">
        <v>1398</v>
      </c>
      <c r="L497" s="27">
        <v>1041</v>
      </c>
      <c r="M497" s="27">
        <f t="shared" ca="1" si="7"/>
        <v>2.0394445169904794</v>
      </c>
      <c r="N497" s="27">
        <v>2.08</v>
      </c>
      <c r="O497" s="27">
        <v>3599</v>
      </c>
      <c r="P497" s="27">
        <v>1044.7996423945156</v>
      </c>
    </row>
    <row r="498" spans="1:16" x14ac:dyDescent="0.45">
      <c r="A498" s="40" t="s">
        <v>394</v>
      </c>
      <c r="B498" s="2">
        <v>450</v>
      </c>
      <c r="C498" s="19">
        <v>45.8</v>
      </c>
      <c r="D498" s="3" t="s">
        <v>461</v>
      </c>
      <c r="E498" s="3" t="s">
        <v>346</v>
      </c>
      <c r="F498" s="22">
        <v>450000</v>
      </c>
      <c r="G498" s="15" t="s">
        <v>30</v>
      </c>
      <c r="H498" s="27">
        <v>25.62</v>
      </c>
      <c r="I498" s="27">
        <v>4.2699999999999996</v>
      </c>
      <c r="J498" s="27">
        <v>15003</v>
      </c>
      <c r="K498" s="27">
        <v>1398</v>
      </c>
      <c r="L498" s="27">
        <v>1041</v>
      </c>
      <c r="M498" s="27">
        <f t="shared" ca="1" si="7"/>
        <v>1.8825035888660366</v>
      </c>
      <c r="N498" s="27">
        <v>96.621481289487278</v>
      </c>
      <c r="O498" s="27">
        <v>21310.9</v>
      </c>
      <c r="P498" s="27">
        <v>514.61516577032478</v>
      </c>
    </row>
    <row r="499" spans="1:16" x14ac:dyDescent="0.45">
      <c r="A499" s="40" t="s">
        <v>394</v>
      </c>
      <c r="B499" s="2">
        <v>450</v>
      </c>
      <c r="C499" s="19">
        <v>45.8</v>
      </c>
      <c r="D499" s="3" t="s">
        <v>461</v>
      </c>
      <c r="E499" s="3" t="s">
        <v>346</v>
      </c>
      <c r="F499" s="22">
        <v>400142</v>
      </c>
      <c r="G499" s="15" t="s">
        <v>34</v>
      </c>
      <c r="H499" s="27">
        <v>25.62</v>
      </c>
      <c r="I499" s="27">
        <v>4.2699999999999996</v>
      </c>
      <c r="J499" s="27">
        <v>15003</v>
      </c>
      <c r="K499" s="27">
        <v>1398</v>
      </c>
      <c r="L499" s="27">
        <v>1041</v>
      </c>
      <c r="M499" s="27">
        <f t="shared" ca="1" si="7"/>
        <v>2.0169823193418921</v>
      </c>
      <c r="N499" s="27">
        <v>96.621481289487278</v>
      </c>
      <c r="O499" s="27">
        <v>21310.9</v>
      </c>
      <c r="P499" s="27">
        <v>514.61516577032478</v>
      </c>
    </row>
    <row r="500" spans="1:16" x14ac:dyDescent="0.45">
      <c r="A500" s="40" t="s">
        <v>394</v>
      </c>
      <c r="B500" s="2">
        <v>450</v>
      </c>
      <c r="C500" s="19">
        <v>45.8</v>
      </c>
      <c r="D500" s="3" t="s">
        <v>461</v>
      </c>
      <c r="E500" s="3" t="s">
        <v>346</v>
      </c>
      <c r="F500" s="22">
        <v>495000</v>
      </c>
      <c r="G500" s="15" t="s">
        <v>33</v>
      </c>
      <c r="H500" s="27">
        <v>25.62</v>
      </c>
      <c r="I500" s="27">
        <v>4.2699999999999996</v>
      </c>
      <c r="J500" s="27">
        <v>15003</v>
      </c>
      <c r="K500" s="27">
        <v>1398</v>
      </c>
      <c r="L500" s="27">
        <v>1041</v>
      </c>
      <c r="M500" s="27">
        <f t="shared" ca="1" si="7"/>
        <v>1.9248084754421484</v>
      </c>
      <c r="N500" s="27">
        <v>96.621481289487278</v>
      </c>
      <c r="O500" s="27">
        <v>21310.9</v>
      </c>
      <c r="P500" s="27">
        <v>514.61516577032478</v>
      </c>
    </row>
    <row r="501" spans="1:16" x14ac:dyDescent="0.45">
      <c r="A501" s="40" t="s">
        <v>394</v>
      </c>
      <c r="B501" s="2">
        <v>450</v>
      </c>
      <c r="C501" s="19">
        <v>45.8</v>
      </c>
      <c r="D501" s="3" t="s">
        <v>461</v>
      </c>
      <c r="E501" s="3" t="s">
        <v>346</v>
      </c>
      <c r="F501" s="22">
        <v>529000</v>
      </c>
      <c r="G501" s="15" t="s">
        <v>13</v>
      </c>
      <c r="H501" s="27">
        <v>25.62</v>
      </c>
      <c r="I501" s="27">
        <v>4.2699999999999996</v>
      </c>
      <c r="J501" s="27">
        <v>15003</v>
      </c>
      <c r="K501" s="27">
        <v>1398</v>
      </c>
      <c r="L501" s="27">
        <v>1041</v>
      </c>
      <c r="M501" s="27">
        <f t="shared" ca="1" si="7"/>
        <v>1.8553622922430566</v>
      </c>
      <c r="N501" s="27">
        <v>96.621481289487278</v>
      </c>
      <c r="O501" s="27">
        <v>21310.9</v>
      </c>
      <c r="P501" s="27">
        <v>514.61516577032478</v>
      </c>
    </row>
    <row r="502" spans="1:16" x14ac:dyDescent="0.45">
      <c r="A502" s="40" t="s">
        <v>394</v>
      </c>
      <c r="B502" s="2">
        <v>450</v>
      </c>
      <c r="C502" s="19">
        <v>45.8</v>
      </c>
      <c r="D502" s="3" t="s">
        <v>461</v>
      </c>
      <c r="E502" s="3" t="s">
        <v>346</v>
      </c>
      <c r="F502" s="22">
        <v>549000</v>
      </c>
      <c r="G502" s="15" t="s">
        <v>37</v>
      </c>
      <c r="H502" s="27">
        <v>25.62</v>
      </c>
      <c r="I502" s="27">
        <v>4.2699999999999996</v>
      </c>
      <c r="J502" s="27">
        <v>15003</v>
      </c>
      <c r="K502" s="27">
        <v>1398</v>
      </c>
      <c r="L502" s="27">
        <v>1041</v>
      </c>
      <c r="M502" s="27">
        <f t="shared" ca="1" si="7"/>
        <v>1.9487886641299783</v>
      </c>
      <c r="N502" s="27">
        <v>96.621481289487278</v>
      </c>
      <c r="O502" s="27">
        <v>21310.9</v>
      </c>
      <c r="P502" s="27">
        <v>514.61516577032478</v>
      </c>
    </row>
    <row r="503" spans="1:16" x14ac:dyDescent="0.45">
      <c r="A503" s="40" t="s">
        <v>394</v>
      </c>
      <c r="B503" s="2">
        <v>450</v>
      </c>
      <c r="C503" s="19">
        <v>45.8</v>
      </c>
      <c r="D503" s="3" t="s">
        <v>461</v>
      </c>
      <c r="E503" s="3" t="s">
        <v>346</v>
      </c>
      <c r="F503" s="22">
        <v>702976</v>
      </c>
      <c r="G503" s="15" t="s">
        <v>38</v>
      </c>
      <c r="H503" s="27">
        <v>25.62</v>
      </c>
      <c r="I503" s="27">
        <v>4.2699999999999996</v>
      </c>
      <c r="J503" s="27">
        <v>15003</v>
      </c>
      <c r="K503" s="27">
        <v>1398</v>
      </c>
      <c r="L503" s="27">
        <v>1041</v>
      </c>
      <c r="M503" s="27">
        <f t="shared" ca="1" si="7"/>
        <v>1.8607667890245878</v>
      </c>
      <c r="N503" s="27">
        <v>96.621481289487278</v>
      </c>
      <c r="O503" s="27">
        <v>21310.9</v>
      </c>
      <c r="P503" s="27">
        <v>514.61516577032478</v>
      </c>
    </row>
    <row r="504" spans="1:16" x14ac:dyDescent="0.45">
      <c r="A504" s="40" t="s">
        <v>394</v>
      </c>
      <c r="B504" s="3">
        <v>450</v>
      </c>
      <c r="C504" s="19">
        <v>45.8</v>
      </c>
      <c r="D504" s="3" t="s">
        <v>461</v>
      </c>
      <c r="E504" s="3" t="s">
        <v>346</v>
      </c>
      <c r="F504" s="22">
        <v>699635</v>
      </c>
      <c r="G504" s="15" t="s">
        <v>38</v>
      </c>
      <c r="H504" s="27">
        <v>25.62</v>
      </c>
      <c r="I504" s="27">
        <v>4.2699999999999996</v>
      </c>
      <c r="J504" s="27">
        <v>15003</v>
      </c>
      <c r="K504" s="27">
        <v>1398</v>
      </c>
      <c r="L504" s="27">
        <v>1041</v>
      </c>
      <c r="M504" s="27">
        <f t="shared" ca="1" si="7"/>
        <v>1.994764406735571</v>
      </c>
      <c r="N504" s="27">
        <v>96.621481289487278</v>
      </c>
      <c r="O504" s="27">
        <v>21310.9</v>
      </c>
      <c r="P504" s="27">
        <v>514.61516577032478</v>
      </c>
    </row>
    <row r="505" spans="1:16" hidden="1" x14ac:dyDescent="0.45">
      <c r="A505" s="40" t="s">
        <v>410</v>
      </c>
      <c r="B505" s="2" t="s">
        <v>411</v>
      </c>
      <c r="C505" s="19">
        <v>39.5</v>
      </c>
      <c r="D505" s="3" t="s">
        <v>460</v>
      </c>
      <c r="E505" s="4" t="s">
        <v>46</v>
      </c>
      <c r="F505" s="22">
        <v>475638</v>
      </c>
      <c r="G505" s="15" t="s">
        <v>36</v>
      </c>
      <c r="H505" s="27">
        <v>22.67</v>
      </c>
      <c r="I505" s="27">
        <v>4.43</v>
      </c>
      <c r="J505" s="27">
        <v>8502</v>
      </c>
      <c r="K505" s="27">
        <v>979</v>
      </c>
      <c r="L505" s="27">
        <v>430</v>
      </c>
      <c r="M505" s="27">
        <f t="shared" ca="1" si="7"/>
        <v>1.938432114737161</v>
      </c>
      <c r="N505" s="27">
        <v>57.472012426685303</v>
      </c>
      <c r="O505" s="27">
        <v>11544.2</v>
      </c>
      <c r="P505" s="27">
        <v>7827.84</v>
      </c>
    </row>
    <row r="506" spans="1:16" hidden="1" x14ac:dyDescent="0.45">
      <c r="A506" s="40" t="s">
        <v>410</v>
      </c>
      <c r="B506" s="2" t="s">
        <v>411</v>
      </c>
      <c r="C506" s="19">
        <v>39.5</v>
      </c>
      <c r="D506" s="3" t="s">
        <v>460</v>
      </c>
      <c r="E506" s="4" t="s">
        <v>46</v>
      </c>
      <c r="F506" s="22">
        <v>345919</v>
      </c>
      <c r="G506" s="15" t="s">
        <v>36</v>
      </c>
      <c r="H506" s="27">
        <v>22.67</v>
      </c>
      <c r="I506" s="27">
        <v>4.43</v>
      </c>
      <c r="J506" s="27">
        <v>8502</v>
      </c>
      <c r="K506" s="27">
        <v>979</v>
      </c>
      <c r="L506" s="27">
        <v>430</v>
      </c>
      <c r="M506" s="27">
        <f t="shared" ca="1" si="7"/>
        <v>1.8982136697744474</v>
      </c>
      <c r="N506" s="27">
        <v>57.472012426685303</v>
      </c>
      <c r="O506" s="27">
        <v>11544.2</v>
      </c>
      <c r="P506" s="27">
        <v>7827.84</v>
      </c>
    </row>
    <row r="507" spans="1:16" hidden="1" x14ac:dyDescent="0.45">
      <c r="A507" s="40" t="s">
        <v>410</v>
      </c>
      <c r="B507" s="2" t="s">
        <v>411</v>
      </c>
      <c r="C507" s="19">
        <v>39.5</v>
      </c>
      <c r="D507" s="3" t="s">
        <v>460</v>
      </c>
      <c r="E507" s="4" t="s">
        <v>46</v>
      </c>
      <c r="F507" s="22">
        <v>345919</v>
      </c>
      <c r="G507" s="15" t="s">
        <v>36</v>
      </c>
      <c r="H507" s="27">
        <v>22.67</v>
      </c>
      <c r="I507" s="27">
        <v>4.43</v>
      </c>
      <c r="J507" s="27">
        <v>8502</v>
      </c>
      <c r="K507" s="27">
        <v>979</v>
      </c>
      <c r="L507" s="27">
        <v>430</v>
      </c>
      <c r="M507" s="27">
        <f t="shared" ca="1" si="7"/>
        <v>2.0029788480010406</v>
      </c>
      <c r="N507" s="27">
        <v>57.472012426685303</v>
      </c>
      <c r="O507" s="27">
        <v>11544.2</v>
      </c>
      <c r="P507" s="27">
        <v>7827.84</v>
      </c>
    </row>
    <row r="508" spans="1:16" hidden="1" x14ac:dyDescent="0.45">
      <c r="A508" s="40" t="s">
        <v>367</v>
      </c>
      <c r="B508" s="2">
        <v>4.0999999999999996</v>
      </c>
      <c r="C508" s="19">
        <v>41</v>
      </c>
      <c r="D508" s="3" t="s">
        <v>460</v>
      </c>
      <c r="E508" s="4" t="s">
        <v>25</v>
      </c>
      <c r="F508" s="22">
        <v>304103</v>
      </c>
      <c r="G508" s="15" t="s">
        <v>38</v>
      </c>
      <c r="H508" s="27">
        <v>22.05</v>
      </c>
      <c r="I508" s="27">
        <v>3.67</v>
      </c>
      <c r="J508" s="27">
        <v>8900</v>
      </c>
      <c r="K508" s="27">
        <v>1134</v>
      </c>
      <c r="L508" s="27">
        <v>400</v>
      </c>
      <c r="M508" s="27">
        <f t="shared" ca="1" si="7"/>
        <v>1.9752166404741209</v>
      </c>
      <c r="N508" s="27">
        <v>188.92599593680674</v>
      </c>
      <c r="O508" s="27">
        <v>16779.7</v>
      </c>
      <c r="P508" s="27">
        <v>1073.48</v>
      </c>
    </row>
    <row r="509" spans="1:16" hidden="1" x14ac:dyDescent="0.45">
      <c r="A509" s="40" t="s">
        <v>367</v>
      </c>
      <c r="B509" s="2">
        <v>4.0999999999999996</v>
      </c>
      <c r="C509" s="19">
        <v>41</v>
      </c>
      <c r="D509" s="3" t="s">
        <v>460</v>
      </c>
      <c r="E509" s="4" t="s">
        <v>35</v>
      </c>
      <c r="F509" s="22">
        <v>497958</v>
      </c>
      <c r="G509" s="15" t="s">
        <v>37</v>
      </c>
      <c r="H509" s="27">
        <v>22.05</v>
      </c>
      <c r="I509" s="27">
        <v>3.67</v>
      </c>
      <c r="J509" s="27">
        <v>8900</v>
      </c>
      <c r="K509" s="27">
        <v>1134</v>
      </c>
      <c r="L509" s="27">
        <v>400</v>
      </c>
      <c r="M509" s="27">
        <f t="shared" ca="1" si="7"/>
        <v>2.0023195012398105</v>
      </c>
      <c r="N509" s="27">
        <v>1896.7553015181375</v>
      </c>
      <c r="O509" s="27">
        <v>24592.6</v>
      </c>
      <c r="P509" s="27">
        <v>42421.33</v>
      </c>
    </row>
    <row r="510" spans="1:16" hidden="1" x14ac:dyDescent="0.45">
      <c r="A510" s="40" t="s">
        <v>378</v>
      </c>
      <c r="B510" s="2" t="s">
        <v>380</v>
      </c>
      <c r="C510" s="19">
        <v>39</v>
      </c>
      <c r="D510" s="3" t="s">
        <v>460</v>
      </c>
      <c r="E510" s="4" t="s">
        <v>76</v>
      </c>
      <c r="F510" s="22">
        <v>266761</v>
      </c>
      <c r="G510" s="15" t="s">
        <v>20</v>
      </c>
      <c r="H510" s="27">
        <v>22.15</v>
      </c>
      <c r="I510" s="27">
        <v>3.61</v>
      </c>
      <c r="J510" s="27">
        <v>9800</v>
      </c>
      <c r="K510" s="27">
        <v>2726</v>
      </c>
      <c r="L510" s="27">
        <v>1136</v>
      </c>
      <c r="M510" s="27">
        <f t="shared" ca="1" si="7"/>
        <v>1.8651110727233309</v>
      </c>
      <c r="N510" s="27">
        <v>720.28936833319051</v>
      </c>
      <c r="O510" s="27">
        <v>6140.9</v>
      </c>
      <c r="P510" s="27">
        <v>2659.28</v>
      </c>
    </row>
    <row r="511" spans="1:16" hidden="1" x14ac:dyDescent="0.45">
      <c r="A511" s="40" t="s">
        <v>367</v>
      </c>
      <c r="B511" s="2">
        <v>4.0999999999999996</v>
      </c>
      <c r="C511" s="19">
        <v>41</v>
      </c>
      <c r="D511" s="3" t="s">
        <v>460</v>
      </c>
      <c r="E511" s="4" t="s">
        <v>35</v>
      </c>
      <c r="F511" s="22">
        <v>497146</v>
      </c>
      <c r="G511" s="15" t="s">
        <v>37</v>
      </c>
      <c r="H511" s="27">
        <v>22.05</v>
      </c>
      <c r="I511" s="27">
        <v>3.67</v>
      </c>
      <c r="J511" s="27">
        <v>8900</v>
      </c>
      <c r="K511" s="27">
        <v>1134</v>
      </c>
      <c r="L511" s="27">
        <v>400</v>
      </c>
      <c r="M511" s="27">
        <f t="shared" ca="1" si="7"/>
        <v>2.0270197665386132</v>
      </c>
      <c r="N511" s="27">
        <v>1896.7553015181375</v>
      </c>
      <c r="O511" s="27">
        <v>24592.6</v>
      </c>
      <c r="P511" s="27">
        <v>42421.33</v>
      </c>
    </row>
    <row r="512" spans="1:16" hidden="1" x14ac:dyDescent="0.45">
      <c r="A512" s="40" t="s">
        <v>417</v>
      </c>
      <c r="B512" s="2">
        <v>45</v>
      </c>
      <c r="C512" s="19">
        <v>45</v>
      </c>
      <c r="D512" s="3" t="s">
        <v>460</v>
      </c>
      <c r="E512" s="4" t="s">
        <v>3</v>
      </c>
      <c r="F512" s="22">
        <v>825350</v>
      </c>
      <c r="G512" s="15" t="s">
        <v>33</v>
      </c>
      <c r="H512" s="27">
        <v>23.62</v>
      </c>
      <c r="I512" s="27">
        <v>7.22</v>
      </c>
      <c r="J512" s="27">
        <v>7250</v>
      </c>
      <c r="K512" s="27">
        <v>1141</v>
      </c>
      <c r="L512" s="27">
        <v>430</v>
      </c>
      <c r="M512" s="27">
        <f t="shared" ca="1" si="7"/>
        <v>2.0092918606735477</v>
      </c>
      <c r="N512" s="27">
        <v>2639.0087016482562</v>
      </c>
      <c r="O512" s="27">
        <v>30468.7</v>
      </c>
      <c r="P512" s="27">
        <v>62827.83</v>
      </c>
    </row>
    <row r="513" spans="1:16" hidden="1" x14ac:dyDescent="0.45">
      <c r="A513" s="40" t="s">
        <v>378</v>
      </c>
      <c r="B513" s="2" t="s">
        <v>380</v>
      </c>
      <c r="C513" s="19">
        <v>39</v>
      </c>
      <c r="D513" s="3" t="s">
        <v>460</v>
      </c>
      <c r="E513" s="4" t="s">
        <v>76</v>
      </c>
      <c r="F513" s="22">
        <v>266761</v>
      </c>
      <c r="G513" s="15" t="s">
        <v>20</v>
      </c>
      <c r="H513" s="27">
        <v>22.15</v>
      </c>
      <c r="I513" s="27">
        <v>3.61</v>
      </c>
      <c r="J513" s="27">
        <v>9800</v>
      </c>
      <c r="K513" s="27">
        <v>2726</v>
      </c>
      <c r="L513" s="27">
        <v>1136</v>
      </c>
      <c r="M513" s="27">
        <f t="shared" ca="1" si="7"/>
        <v>2.0069951859675856</v>
      </c>
      <c r="N513" s="27">
        <v>720.28936833319051</v>
      </c>
      <c r="O513" s="27">
        <v>6140.9</v>
      </c>
      <c r="P513" s="27">
        <v>2659.28</v>
      </c>
    </row>
    <row r="514" spans="1:16" x14ac:dyDescent="0.45">
      <c r="A514" s="40" t="s">
        <v>394</v>
      </c>
      <c r="B514" s="3">
        <v>450</v>
      </c>
      <c r="C514" s="19">
        <v>45.8</v>
      </c>
      <c r="D514" s="3" t="s">
        <v>461</v>
      </c>
      <c r="E514" s="3" t="s">
        <v>346</v>
      </c>
      <c r="F514" s="22">
        <v>668327</v>
      </c>
      <c r="G514" s="15" t="s">
        <v>38</v>
      </c>
      <c r="H514" s="27">
        <v>25.62</v>
      </c>
      <c r="I514" s="27">
        <v>4.2699999999999996</v>
      </c>
      <c r="J514" s="27">
        <v>15003</v>
      </c>
      <c r="K514" s="27">
        <v>1398</v>
      </c>
      <c r="L514" s="27">
        <v>1041</v>
      </c>
      <c r="M514" s="27">
        <f t="shared" ref="M514:M577" ca="1" si="8">RAND()*0.2+1.85</f>
        <v>1.9491274147856401</v>
      </c>
      <c r="N514" s="27">
        <v>96.621481289487278</v>
      </c>
      <c r="O514" s="27">
        <v>21310.9</v>
      </c>
      <c r="P514" s="27">
        <v>514.61516577032478</v>
      </c>
    </row>
    <row r="515" spans="1:16" x14ac:dyDescent="0.45">
      <c r="A515" s="40" t="s">
        <v>394</v>
      </c>
      <c r="B515" s="2">
        <v>450</v>
      </c>
      <c r="C515" s="19">
        <v>45.8</v>
      </c>
      <c r="D515" s="3" t="s">
        <v>461</v>
      </c>
      <c r="E515" s="3" t="s">
        <v>346</v>
      </c>
      <c r="F515" s="22">
        <v>666903</v>
      </c>
      <c r="G515" s="15" t="s">
        <v>38</v>
      </c>
      <c r="H515" s="27">
        <v>25.62</v>
      </c>
      <c r="I515" s="27">
        <v>4.2699999999999996</v>
      </c>
      <c r="J515" s="27">
        <v>15003</v>
      </c>
      <c r="K515" s="27">
        <v>1398</v>
      </c>
      <c r="L515" s="27">
        <v>1041</v>
      </c>
      <c r="M515" s="27">
        <f t="shared" ca="1" si="8"/>
        <v>1.9113752726550286</v>
      </c>
      <c r="N515" s="27">
        <v>96.621481289487278</v>
      </c>
      <c r="O515" s="27">
        <v>21310.9</v>
      </c>
      <c r="P515" s="27">
        <v>514.61516577032478</v>
      </c>
    </row>
    <row r="516" spans="1:16" hidden="1" x14ac:dyDescent="0.45">
      <c r="A516" s="40" t="s">
        <v>378</v>
      </c>
      <c r="B516" s="2" t="s">
        <v>382</v>
      </c>
      <c r="C516" s="19">
        <v>39</v>
      </c>
      <c r="D516" s="3" t="s">
        <v>460</v>
      </c>
      <c r="E516" s="4" t="s">
        <v>46</v>
      </c>
      <c r="F516" s="22">
        <v>363765</v>
      </c>
      <c r="G516" s="15" t="s">
        <v>36</v>
      </c>
      <c r="H516" s="27">
        <v>21.69</v>
      </c>
      <c r="I516" s="27">
        <v>3.94</v>
      </c>
      <c r="J516" s="27">
        <v>8900</v>
      </c>
      <c r="K516" s="27">
        <v>624</v>
      </c>
      <c r="L516" s="27">
        <v>299</v>
      </c>
      <c r="M516" s="27">
        <f t="shared" ca="1" si="8"/>
        <v>1.8578392728865483</v>
      </c>
      <c r="N516" s="27">
        <v>57.472012426685303</v>
      </c>
      <c r="O516" s="27">
        <v>11544.2</v>
      </c>
      <c r="P516" s="27">
        <v>7827.84</v>
      </c>
    </row>
    <row r="517" spans="1:16" x14ac:dyDescent="0.45">
      <c r="A517" s="40" t="s">
        <v>394</v>
      </c>
      <c r="B517" s="2">
        <v>450</v>
      </c>
      <c r="C517" s="19">
        <v>45.8</v>
      </c>
      <c r="D517" s="3" t="s">
        <v>461</v>
      </c>
      <c r="E517" s="3" t="s">
        <v>346</v>
      </c>
      <c r="F517" s="22">
        <v>665000</v>
      </c>
      <c r="G517" s="15" t="s">
        <v>38</v>
      </c>
      <c r="H517" s="27">
        <v>25.62</v>
      </c>
      <c r="I517" s="27">
        <v>4.2699999999999996</v>
      </c>
      <c r="J517" s="27">
        <v>15003</v>
      </c>
      <c r="K517" s="27">
        <v>1398</v>
      </c>
      <c r="L517" s="27">
        <v>1041</v>
      </c>
      <c r="M517" s="27">
        <f t="shared" ca="1" si="8"/>
        <v>1.9795322873388557</v>
      </c>
      <c r="N517" s="27">
        <v>96.621481289487278</v>
      </c>
      <c r="O517" s="27">
        <v>21310.9</v>
      </c>
      <c r="P517" s="27">
        <v>514.61516577032478</v>
      </c>
    </row>
    <row r="518" spans="1:16" x14ac:dyDescent="0.45">
      <c r="A518" s="40" t="s">
        <v>394</v>
      </c>
      <c r="B518" s="2">
        <v>450</v>
      </c>
      <c r="C518" s="19">
        <v>45.8</v>
      </c>
      <c r="D518" s="3" t="s">
        <v>461</v>
      </c>
      <c r="E518" s="3" t="s">
        <v>346</v>
      </c>
      <c r="F518" s="22">
        <v>590000</v>
      </c>
      <c r="G518" s="15" t="s">
        <v>38</v>
      </c>
      <c r="H518" s="27">
        <v>25.62</v>
      </c>
      <c r="I518" s="27">
        <v>4.2699999999999996</v>
      </c>
      <c r="J518" s="27">
        <v>15003</v>
      </c>
      <c r="K518" s="27">
        <v>1398</v>
      </c>
      <c r="L518" s="27">
        <v>1041</v>
      </c>
      <c r="M518" s="27">
        <f t="shared" ca="1" si="8"/>
        <v>1.9082499452361876</v>
      </c>
      <c r="N518" s="27">
        <v>96.621481289487278</v>
      </c>
      <c r="O518" s="27">
        <v>21310.9</v>
      </c>
      <c r="P518" s="27">
        <v>514.61516577032478</v>
      </c>
    </row>
    <row r="519" spans="1:16" hidden="1" x14ac:dyDescent="0.45">
      <c r="A519" s="40" t="s">
        <v>378</v>
      </c>
      <c r="B519" s="2" t="s">
        <v>382</v>
      </c>
      <c r="C519" s="19">
        <v>39</v>
      </c>
      <c r="D519" s="3" t="s">
        <v>460</v>
      </c>
      <c r="E519" s="4" t="s">
        <v>46</v>
      </c>
      <c r="F519" s="22">
        <v>363765</v>
      </c>
      <c r="G519" s="15" t="s">
        <v>13</v>
      </c>
      <c r="H519" s="27">
        <v>21.69</v>
      </c>
      <c r="I519" s="27">
        <v>3.94</v>
      </c>
      <c r="J519" s="27">
        <v>8900</v>
      </c>
      <c r="K519" s="27">
        <v>624</v>
      </c>
      <c r="L519" s="27">
        <v>299</v>
      </c>
      <c r="M519" s="27">
        <f t="shared" ca="1" si="8"/>
        <v>2.0108382649957619</v>
      </c>
      <c r="N519" s="27">
        <v>57.472012426685303</v>
      </c>
      <c r="O519" s="27">
        <v>11544.2</v>
      </c>
      <c r="P519" s="27">
        <v>7827.84</v>
      </c>
    </row>
    <row r="520" spans="1:16" x14ac:dyDescent="0.45">
      <c r="A520" s="40" t="s">
        <v>394</v>
      </c>
      <c r="B520" s="2">
        <v>450</v>
      </c>
      <c r="C520" s="19">
        <v>45.8</v>
      </c>
      <c r="D520" s="3" t="s">
        <v>461</v>
      </c>
      <c r="E520" s="3" t="s">
        <v>364</v>
      </c>
      <c r="F520" s="22">
        <v>499000</v>
      </c>
      <c r="G520" s="15" t="s">
        <v>33</v>
      </c>
      <c r="H520" s="27">
        <v>25.62</v>
      </c>
      <c r="I520" s="27">
        <v>4.2699999999999996</v>
      </c>
      <c r="J520" s="27">
        <v>15003</v>
      </c>
      <c r="K520" s="27">
        <v>1398</v>
      </c>
      <c r="L520" s="27">
        <v>1041</v>
      </c>
      <c r="M520" s="27">
        <f t="shared" ca="1" si="8"/>
        <v>1.8646394797822632</v>
      </c>
      <c r="N520" s="27">
        <v>1.0434148148148099</v>
      </c>
      <c r="O520" s="27">
        <v>8551.2000000000007</v>
      </c>
      <c r="P520" s="27">
        <v>2109.5004966750644</v>
      </c>
    </row>
    <row r="521" spans="1:16" x14ac:dyDescent="0.45">
      <c r="A521" s="40" t="s">
        <v>394</v>
      </c>
      <c r="B521" s="3">
        <v>450</v>
      </c>
      <c r="C521" s="19">
        <v>45.8</v>
      </c>
      <c r="D521" s="3" t="s">
        <v>461</v>
      </c>
      <c r="E521" s="3" t="s">
        <v>353</v>
      </c>
      <c r="F521" s="22">
        <v>437308</v>
      </c>
      <c r="G521" s="15" t="s">
        <v>33</v>
      </c>
      <c r="H521" s="27">
        <v>25.62</v>
      </c>
      <c r="I521" s="27">
        <v>4.2699999999999996</v>
      </c>
      <c r="J521" s="27">
        <v>15003</v>
      </c>
      <c r="K521" s="27">
        <v>1398</v>
      </c>
      <c r="L521" s="27">
        <v>1041</v>
      </c>
      <c r="M521" s="27">
        <f t="shared" ca="1" si="8"/>
        <v>2.0252929323964777</v>
      </c>
      <c r="N521" s="27">
        <v>96.621481289487278</v>
      </c>
      <c r="O521" s="27">
        <v>16666</v>
      </c>
      <c r="P521" s="27">
        <v>2854.6463757572787</v>
      </c>
    </row>
    <row r="522" spans="1:16" hidden="1" x14ac:dyDescent="0.45">
      <c r="A522" s="40" t="s">
        <v>410</v>
      </c>
      <c r="B522" s="2" t="s">
        <v>411</v>
      </c>
      <c r="C522" s="19">
        <v>39.5</v>
      </c>
      <c r="D522" s="3" t="s">
        <v>460</v>
      </c>
      <c r="E522" s="4" t="s">
        <v>3</v>
      </c>
      <c r="F522" s="22">
        <v>388400</v>
      </c>
      <c r="G522" s="15" t="s">
        <v>33</v>
      </c>
      <c r="H522" s="27">
        <v>22.67</v>
      </c>
      <c r="I522" s="27">
        <v>4.43</v>
      </c>
      <c r="J522" s="27">
        <v>8502</v>
      </c>
      <c r="K522" s="27">
        <v>979</v>
      </c>
      <c r="L522" s="27">
        <v>430</v>
      </c>
      <c r="M522" s="27">
        <f t="shared" ca="1" si="8"/>
        <v>1.9973451636752808</v>
      </c>
      <c r="N522" s="27">
        <v>2639.0087016482562</v>
      </c>
      <c r="O522" s="27">
        <v>30468.7</v>
      </c>
      <c r="P522" s="27">
        <v>62827.83</v>
      </c>
    </row>
    <row r="523" spans="1:16" x14ac:dyDescent="0.45">
      <c r="A523" s="40" t="s">
        <v>394</v>
      </c>
      <c r="B523" s="2">
        <v>450</v>
      </c>
      <c r="C523" s="19">
        <v>45.8</v>
      </c>
      <c r="D523" s="3" t="s">
        <v>461</v>
      </c>
      <c r="E523" s="3" t="s">
        <v>353</v>
      </c>
      <c r="F523" s="22">
        <v>436950</v>
      </c>
      <c r="G523" s="15" t="s">
        <v>33</v>
      </c>
      <c r="H523" s="27">
        <v>25.62</v>
      </c>
      <c r="I523" s="27">
        <v>4.2699999999999996</v>
      </c>
      <c r="J523" s="27">
        <v>15003</v>
      </c>
      <c r="K523" s="27">
        <v>1398</v>
      </c>
      <c r="L523" s="27">
        <v>1041</v>
      </c>
      <c r="M523" s="27">
        <f t="shared" ca="1" si="8"/>
        <v>2.0488299342857341</v>
      </c>
      <c r="N523" s="27">
        <v>96.621481289487278</v>
      </c>
      <c r="O523" s="27">
        <v>16666</v>
      </c>
      <c r="P523" s="27">
        <v>2854.6463757572787</v>
      </c>
    </row>
    <row r="524" spans="1:16" x14ac:dyDescent="0.45">
      <c r="A524" s="40" t="s">
        <v>394</v>
      </c>
      <c r="B524" s="2">
        <v>450</v>
      </c>
      <c r="C524" s="19">
        <v>45.8</v>
      </c>
      <c r="D524" s="3" t="s">
        <v>461</v>
      </c>
      <c r="E524" s="3" t="s">
        <v>447</v>
      </c>
      <c r="F524" s="22">
        <v>442581</v>
      </c>
      <c r="G524" s="15" t="s">
        <v>29</v>
      </c>
      <c r="H524" s="27">
        <v>25.62</v>
      </c>
      <c r="I524" s="27">
        <v>4.2699999999999996</v>
      </c>
      <c r="J524" s="27">
        <v>15003</v>
      </c>
      <c r="K524" s="27">
        <v>1398</v>
      </c>
      <c r="L524" s="27">
        <v>1041</v>
      </c>
      <c r="M524" s="27">
        <f t="shared" ca="1" si="8"/>
        <v>1.8777535432273649</v>
      </c>
      <c r="N524" s="27">
        <v>96.621481289487278</v>
      </c>
      <c r="O524" s="27">
        <v>16666</v>
      </c>
      <c r="P524" s="27">
        <v>521.5798800343282</v>
      </c>
    </row>
    <row r="525" spans="1:16" x14ac:dyDescent="0.45">
      <c r="A525" s="40" t="s">
        <v>394</v>
      </c>
      <c r="B525" s="3">
        <v>450</v>
      </c>
      <c r="C525" s="19">
        <v>45.8</v>
      </c>
      <c r="D525" s="3" t="s">
        <v>461</v>
      </c>
      <c r="E525" s="3" t="s">
        <v>447</v>
      </c>
      <c r="F525" s="22">
        <v>435020</v>
      </c>
      <c r="G525" s="15" t="s">
        <v>29</v>
      </c>
      <c r="H525" s="27">
        <v>25.62</v>
      </c>
      <c r="I525" s="27">
        <v>4.2699999999999996</v>
      </c>
      <c r="J525" s="27">
        <v>15003</v>
      </c>
      <c r="K525" s="27">
        <v>1398</v>
      </c>
      <c r="L525" s="27">
        <v>1041</v>
      </c>
      <c r="M525" s="27">
        <f t="shared" ca="1" si="8"/>
        <v>2.0154801408077097</v>
      </c>
      <c r="N525" s="27">
        <v>96.621481289487278</v>
      </c>
      <c r="O525" s="27">
        <v>16666</v>
      </c>
      <c r="P525" s="27">
        <v>521.5798800343282</v>
      </c>
    </row>
    <row r="526" spans="1:16" x14ac:dyDescent="0.45">
      <c r="A526" s="40" t="s">
        <v>394</v>
      </c>
      <c r="B526" s="2">
        <v>450</v>
      </c>
      <c r="C526" s="19">
        <v>45.8</v>
      </c>
      <c r="D526" s="3" t="s">
        <v>461</v>
      </c>
      <c r="E526" s="3" t="s">
        <v>447</v>
      </c>
      <c r="F526" s="22">
        <v>434093</v>
      </c>
      <c r="G526" s="15" t="s">
        <v>29</v>
      </c>
      <c r="H526" s="27">
        <v>25.62</v>
      </c>
      <c r="I526" s="27">
        <v>4.2699999999999996</v>
      </c>
      <c r="J526" s="27">
        <v>15003</v>
      </c>
      <c r="K526" s="27">
        <v>1398</v>
      </c>
      <c r="L526" s="27">
        <v>1041</v>
      </c>
      <c r="M526" s="27">
        <f t="shared" ca="1" si="8"/>
        <v>1.930865399231436</v>
      </c>
      <c r="N526" s="27">
        <v>96.621481289487278</v>
      </c>
      <c r="O526" s="27">
        <v>16666</v>
      </c>
      <c r="P526" s="27">
        <v>521.5798800343282</v>
      </c>
    </row>
    <row r="527" spans="1:16" x14ac:dyDescent="0.45">
      <c r="A527" s="40" t="s">
        <v>394</v>
      </c>
      <c r="B527" s="2">
        <v>450</v>
      </c>
      <c r="C527" s="19">
        <v>45.8</v>
      </c>
      <c r="D527" s="3" t="s">
        <v>461</v>
      </c>
      <c r="E527" s="3" t="s">
        <v>447</v>
      </c>
      <c r="F527" s="22">
        <v>358056</v>
      </c>
      <c r="G527" s="15" t="s">
        <v>30</v>
      </c>
      <c r="H527" s="27">
        <v>25.62</v>
      </c>
      <c r="I527" s="27">
        <v>4.2699999999999996</v>
      </c>
      <c r="J527" s="27">
        <v>15003</v>
      </c>
      <c r="K527" s="27">
        <v>1398</v>
      </c>
      <c r="L527" s="27">
        <v>1041</v>
      </c>
      <c r="M527" s="27">
        <f t="shared" ca="1" si="8"/>
        <v>2.0118125984416193</v>
      </c>
      <c r="N527" s="27">
        <v>96.621481289487278</v>
      </c>
      <c r="O527" s="27">
        <v>16666</v>
      </c>
      <c r="P527" s="27">
        <v>521.5798800343282</v>
      </c>
    </row>
    <row r="528" spans="1:16" x14ac:dyDescent="0.45">
      <c r="A528" s="40" t="s">
        <v>394</v>
      </c>
      <c r="B528" s="2">
        <v>450</v>
      </c>
      <c r="C528" s="19">
        <v>45.8</v>
      </c>
      <c r="D528" s="3" t="s">
        <v>461</v>
      </c>
      <c r="E528" s="3" t="s">
        <v>447</v>
      </c>
      <c r="F528" s="22">
        <v>345000</v>
      </c>
      <c r="G528" s="15" t="s">
        <v>30</v>
      </c>
      <c r="H528" s="27">
        <v>25.62</v>
      </c>
      <c r="I528" s="27">
        <v>4.2699999999999996</v>
      </c>
      <c r="J528" s="27">
        <v>15003</v>
      </c>
      <c r="K528" s="27">
        <v>1398</v>
      </c>
      <c r="L528" s="27">
        <v>1041</v>
      </c>
      <c r="M528" s="27">
        <f t="shared" ca="1" si="8"/>
        <v>1.984736365415928</v>
      </c>
      <c r="N528" s="27">
        <v>96.621481289487278</v>
      </c>
      <c r="O528" s="27">
        <v>16666</v>
      </c>
      <c r="P528" s="27">
        <v>521.5798800343282</v>
      </c>
    </row>
    <row r="529" spans="1:16" x14ac:dyDescent="0.45">
      <c r="A529" s="40" t="s">
        <v>394</v>
      </c>
      <c r="B529" s="3">
        <v>450</v>
      </c>
      <c r="C529" s="19">
        <v>45.8</v>
      </c>
      <c r="D529" s="3" t="s">
        <v>461</v>
      </c>
      <c r="E529" s="3" t="s">
        <v>447</v>
      </c>
      <c r="F529" s="22">
        <v>345000</v>
      </c>
      <c r="G529" s="15" t="s">
        <v>30</v>
      </c>
      <c r="H529" s="27">
        <v>25.62</v>
      </c>
      <c r="I529" s="27">
        <v>4.2699999999999996</v>
      </c>
      <c r="J529" s="27">
        <v>15003</v>
      </c>
      <c r="K529" s="27">
        <v>1398</v>
      </c>
      <c r="L529" s="27">
        <v>1041</v>
      </c>
      <c r="M529" s="27">
        <f t="shared" ca="1" si="8"/>
        <v>1.8966100063842959</v>
      </c>
      <c r="N529" s="27">
        <v>96.621481289487278</v>
      </c>
      <c r="O529" s="27">
        <v>16666</v>
      </c>
      <c r="P529" s="27">
        <v>521.5798800343282</v>
      </c>
    </row>
    <row r="530" spans="1:16" x14ac:dyDescent="0.45">
      <c r="A530" s="40" t="s">
        <v>394</v>
      </c>
      <c r="B530" s="2">
        <v>450</v>
      </c>
      <c r="C530" s="19">
        <v>45.8</v>
      </c>
      <c r="D530" s="3" t="s">
        <v>461</v>
      </c>
      <c r="E530" s="3" t="s">
        <v>447</v>
      </c>
      <c r="F530" s="22">
        <v>400142</v>
      </c>
      <c r="G530" s="15" t="s">
        <v>34</v>
      </c>
      <c r="H530" s="27">
        <v>25.62</v>
      </c>
      <c r="I530" s="27">
        <v>4.2699999999999996</v>
      </c>
      <c r="J530" s="27">
        <v>15003</v>
      </c>
      <c r="K530" s="27">
        <v>1398</v>
      </c>
      <c r="L530" s="27">
        <v>1041</v>
      </c>
      <c r="M530" s="27">
        <f t="shared" ca="1" si="8"/>
        <v>2.0030493178035393</v>
      </c>
      <c r="N530" s="27">
        <v>96.621481289487278</v>
      </c>
      <c r="O530" s="27">
        <v>16666</v>
      </c>
      <c r="P530" s="27">
        <v>521.5798800343282</v>
      </c>
    </row>
    <row r="531" spans="1:16" x14ac:dyDescent="0.45">
      <c r="A531" s="40" t="s">
        <v>394</v>
      </c>
      <c r="B531" s="2">
        <v>450</v>
      </c>
      <c r="C531" s="19">
        <v>45.8</v>
      </c>
      <c r="D531" s="3" t="s">
        <v>461</v>
      </c>
      <c r="E531" s="3" t="s">
        <v>447</v>
      </c>
      <c r="F531" s="22">
        <v>400142</v>
      </c>
      <c r="G531" s="15" t="s">
        <v>33</v>
      </c>
      <c r="H531" s="27">
        <v>25.62</v>
      </c>
      <c r="I531" s="27">
        <v>4.2699999999999996</v>
      </c>
      <c r="J531" s="27">
        <v>15003</v>
      </c>
      <c r="K531" s="27">
        <v>1398</v>
      </c>
      <c r="L531" s="27">
        <v>1041</v>
      </c>
      <c r="M531" s="27">
        <f t="shared" ca="1" si="8"/>
        <v>2.0043421758998008</v>
      </c>
      <c r="N531" s="27">
        <v>96.621481289487278</v>
      </c>
      <c r="O531" s="27">
        <v>16666</v>
      </c>
      <c r="P531" s="27">
        <v>521.5798800343282</v>
      </c>
    </row>
    <row r="532" spans="1:16" x14ac:dyDescent="0.45">
      <c r="A532" s="40" t="s">
        <v>394</v>
      </c>
      <c r="B532" s="2">
        <v>450</v>
      </c>
      <c r="C532" s="19">
        <v>45.8</v>
      </c>
      <c r="D532" s="3" t="s">
        <v>461</v>
      </c>
      <c r="E532" s="3" t="s">
        <v>447</v>
      </c>
      <c r="F532" s="22">
        <v>544435</v>
      </c>
      <c r="G532" s="15" t="s">
        <v>38</v>
      </c>
      <c r="H532" s="27">
        <v>25.62</v>
      </c>
      <c r="I532" s="27">
        <v>4.2699999999999996</v>
      </c>
      <c r="J532" s="27">
        <v>15003</v>
      </c>
      <c r="K532" s="27">
        <v>1398</v>
      </c>
      <c r="L532" s="27">
        <v>1041</v>
      </c>
      <c r="M532" s="27">
        <f t="shared" ca="1" si="8"/>
        <v>1.9844909551299201</v>
      </c>
      <c r="N532" s="27">
        <v>96.621481289487278</v>
      </c>
      <c r="O532" s="27">
        <v>16666</v>
      </c>
      <c r="P532" s="27">
        <v>521.5798800343282</v>
      </c>
    </row>
    <row r="533" spans="1:16" hidden="1" x14ac:dyDescent="0.45">
      <c r="A533" s="40" t="s">
        <v>410</v>
      </c>
      <c r="B533" s="2" t="s">
        <v>411</v>
      </c>
      <c r="C533" s="19">
        <v>39.5</v>
      </c>
      <c r="D533" s="3" t="s">
        <v>460</v>
      </c>
      <c r="E533" s="4" t="s">
        <v>3</v>
      </c>
      <c r="F533" s="22">
        <v>352214</v>
      </c>
      <c r="G533" s="15" t="s">
        <v>33</v>
      </c>
      <c r="H533" s="27">
        <v>22.67</v>
      </c>
      <c r="I533" s="27">
        <v>4.43</v>
      </c>
      <c r="J533" s="27">
        <v>8502</v>
      </c>
      <c r="K533" s="27">
        <v>979</v>
      </c>
      <c r="L533" s="27">
        <v>430</v>
      </c>
      <c r="M533" s="27">
        <f t="shared" ca="1" si="8"/>
        <v>2.0003232812549654</v>
      </c>
      <c r="N533" s="27">
        <v>2639.0087016482562</v>
      </c>
      <c r="O533" s="27">
        <v>30468.7</v>
      </c>
      <c r="P533" s="27">
        <v>62827.83</v>
      </c>
    </row>
    <row r="534" spans="1:16" hidden="1" x14ac:dyDescent="0.45">
      <c r="A534" s="40" t="s">
        <v>410</v>
      </c>
      <c r="B534" s="2" t="s">
        <v>411</v>
      </c>
      <c r="C534" s="19">
        <v>39.5</v>
      </c>
      <c r="D534" s="3" t="s">
        <v>460</v>
      </c>
      <c r="E534" s="4" t="s">
        <v>3</v>
      </c>
      <c r="F534" s="22">
        <v>351987</v>
      </c>
      <c r="G534" s="15" t="s">
        <v>33</v>
      </c>
      <c r="H534" s="27">
        <v>22.67</v>
      </c>
      <c r="I534" s="27">
        <v>4.43</v>
      </c>
      <c r="J534" s="27">
        <v>8502</v>
      </c>
      <c r="K534" s="27">
        <v>979</v>
      </c>
      <c r="L534" s="27">
        <v>430</v>
      </c>
      <c r="M534" s="27">
        <f t="shared" ca="1" si="8"/>
        <v>1.9658055154641141</v>
      </c>
      <c r="N534" s="27">
        <v>2639.0087016482562</v>
      </c>
      <c r="O534" s="27">
        <v>30468.7</v>
      </c>
      <c r="P534" s="27">
        <v>62827.83</v>
      </c>
    </row>
    <row r="535" spans="1:16" hidden="1" x14ac:dyDescent="0.45">
      <c r="A535" s="40" t="s">
        <v>410</v>
      </c>
      <c r="B535" s="2" t="s">
        <v>411</v>
      </c>
      <c r="C535" s="19">
        <v>39.5</v>
      </c>
      <c r="D535" s="3" t="s">
        <v>460</v>
      </c>
      <c r="E535" s="4" t="s">
        <v>3</v>
      </c>
      <c r="F535" s="22">
        <v>479431</v>
      </c>
      <c r="G535" s="15" t="s">
        <v>13</v>
      </c>
      <c r="H535" s="27">
        <v>22.67</v>
      </c>
      <c r="I535" s="27">
        <v>4.43</v>
      </c>
      <c r="J535" s="27">
        <v>8502</v>
      </c>
      <c r="K535" s="27">
        <v>979</v>
      </c>
      <c r="L535" s="27">
        <v>430</v>
      </c>
      <c r="M535" s="27">
        <f t="shared" ca="1" si="8"/>
        <v>1.8644169158710111</v>
      </c>
      <c r="N535" s="27">
        <v>2639.0087016482562</v>
      </c>
      <c r="O535" s="27">
        <v>30468.7</v>
      </c>
      <c r="P535" s="27">
        <v>62827.83</v>
      </c>
    </row>
    <row r="536" spans="1:16" hidden="1" x14ac:dyDescent="0.45">
      <c r="A536" s="40" t="s">
        <v>410</v>
      </c>
      <c r="B536" s="2" t="s">
        <v>411</v>
      </c>
      <c r="C536" s="19">
        <v>39.5</v>
      </c>
      <c r="D536" s="3" t="s">
        <v>460</v>
      </c>
      <c r="E536" s="4" t="s">
        <v>3</v>
      </c>
      <c r="F536" s="22">
        <v>449438</v>
      </c>
      <c r="G536" s="15" t="s">
        <v>37</v>
      </c>
      <c r="H536" s="27">
        <v>22.67</v>
      </c>
      <c r="I536" s="27">
        <v>4.43</v>
      </c>
      <c r="J536" s="27">
        <v>8502</v>
      </c>
      <c r="K536" s="27">
        <v>979</v>
      </c>
      <c r="L536" s="27">
        <v>430</v>
      </c>
      <c r="M536" s="27">
        <f t="shared" ca="1" si="8"/>
        <v>1.8627953496162248</v>
      </c>
      <c r="N536" s="27">
        <v>2639.0087016482562</v>
      </c>
      <c r="O536" s="27">
        <v>30468.7</v>
      </c>
      <c r="P536" s="27">
        <v>62827.83</v>
      </c>
    </row>
    <row r="537" spans="1:16" x14ac:dyDescent="0.45">
      <c r="A537" s="40" t="s">
        <v>394</v>
      </c>
      <c r="B537" s="2">
        <v>450</v>
      </c>
      <c r="C537" s="19">
        <v>45.8</v>
      </c>
      <c r="D537" s="3" t="s">
        <v>461</v>
      </c>
      <c r="E537" s="3" t="s">
        <v>462</v>
      </c>
      <c r="F537" s="22">
        <v>650000</v>
      </c>
      <c r="G537" s="15" t="s">
        <v>36</v>
      </c>
      <c r="H537" s="27">
        <v>25.62</v>
      </c>
      <c r="I537" s="27">
        <v>4.2699999999999996</v>
      </c>
      <c r="J537" s="27">
        <v>15003</v>
      </c>
      <c r="K537" s="27">
        <v>1398</v>
      </c>
      <c r="L537" s="27">
        <v>1041</v>
      </c>
      <c r="M537" s="27">
        <f t="shared" ca="1" si="8"/>
        <v>1.9987882772448085</v>
      </c>
      <c r="N537" s="27">
        <v>1090.5153897494101</v>
      </c>
      <c r="O537" s="27">
        <v>6371.4</v>
      </c>
      <c r="P537" s="27">
        <v>1782.16</v>
      </c>
    </row>
    <row r="538" spans="1:16" hidden="1" x14ac:dyDescent="0.45">
      <c r="A538" s="40" t="s">
        <v>378</v>
      </c>
      <c r="B538" s="2" t="s">
        <v>382</v>
      </c>
      <c r="C538" s="19">
        <v>39</v>
      </c>
      <c r="D538" s="3" t="s">
        <v>460</v>
      </c>
      <c r="E538" s="4" t="s">
        <v>46</v>
      </c>
      <c r="F538" s="22">
        <v>363765</v>
      </c>
      <c r="G538" s="15" t="s">
        <v>13</v>
      </c>
      <c r="H538" s="27">
        <v>21.69</v>
      </c>
      <c r="I538" s="27">
        <v>3.94</v>
      </c>
      <c r="J538" s="27">
        <v>8900</v>
      </c>
      <c r="K538" s="27">
        <v>624</v>
      </c>
      <c r="L538" s="27">
        <v>299</v>
      </c>
      <c r="M538" s="27">
        <f t="shared" ca="1" si="8"/>
        <v>2.0360529279025696</v>
      </c>
      <c r="N538" s="27">
        <v>57.472012426685303</v>
      </c>
      <c r="O538" s="27">
        <v>11544.2</v>
      </c>
      <c r="P538" s="27">
        <v>7827.84</v>
      </c>
    </row>
    <row r="539" spans="1:16" hidden="1" x14ac:dyDescent="0.45">
      <c r="A539" s="40" t="s">
        <v>367</v>
      </c>
      <c r="B539" s="2">
        <v>4.0999999999999996</v>
      </c>
      <c r="C539" s="19">
        <v>41</v>
      </c>
      <c r="D539" s="3" t="s">
        <v>460</v>
      </c>
      <c r="E539" s="4" t="s">
        <v>35</v>
      </c>
      <c r="F539" s="22">
        <v>510103</v>
      </c>
      <c r="G539" s="15" t="s">
        <v>38</v>
      </c>
      <c r="H539" s="27">
        <v>22.05</v>
      </c>
      <c r="I539" s="27">
        <v>3.67</v>
      </c>
      <c r="J539" s="27">
        <v>8900</v>
      </c>
      <c r="K539" s="27">
        <v>1134</v>
      </c>
      <c r="L539" s="27">
        <v>400</v>
      </c>
      <c r="M539" s="27">
        <f t="shared" ca="1" si="8"/>
        <v>1.9417841590137268</v>
      </c>
      <c r="N539" s="27">
        <v>1896.7553015181375</v>
      </c>
      <c r="O539" s="27">
        <v>24592.6</v>
      </c>
      <c r="P539" s="27">
        <v>42421.33</v>
      </c>
    </row>
    <row r="540" spans="1:16" hidden="1" x14ac:dyDescent="0.45">
      <c r="A540" s="40" t="s">
        <v>367</v>
      </c>
      <c r="B540" s="2">
        <v>4.0999999999999996</v>
      </c>
      <c r="C540" s="19">
        <v>41</v>
      </c>
      <c r="D540" s="3" t="s">
        <v>460</v>
      </c>
      <c r="E540" s="4" t="s">
        <v>35</v>
      </c>
      <c r="F540" s="22">
        <v>509271</v>
      </c>
      <c r="G540" s="15" t="s">
        <v>38</v>
      </c>
      <c r="H540" s="27">
        <v>22.05</v>
      </c>
      <c r="I540" s="27">
        <v>3.67</v>
      </c>
      <c r="J540" s="27">
        <v>8900</v>
      </c>
      <c r="K540" s="27">
        <v>1134</v>
      </c>
      <c r="L540" s="27">
        <v>400</v>
      </c>
      <c r="M540" s="27">
        <f t="shared" ca="1" si="8"/>
        <v>1.949848783228223</v>
      </c>
      <c r="N540" s="27">
        <v>1896.7553015181375</v>
      </c>
      <c r="O540" s="27">
        <v>24592.6</v>
      </c>
      <c r="P540" s="27">
        <v>42421.33</v>
      </c>
    </row>
    <row r="541" spans="1:16" x14ac:dyDescent="0.45">
      <c r="A541" s="40" t="s">
        <v>394</v>
      </c>
      <c r="B541" s="2">
        <v>450</v>
      </c>
      <c r="C541" s="19">
        <v>45.8</v>
      </c>
      <c r="D541" s="3" t="s">
        <v>461</v>
      </c>
      <c r="E541" s="3" t="s">
        <v>462</v>
      </c>
      <c r="F541" s="22">
        <v>599000</v>
      </c>
      <c r="G541" s="15" t="s">
        <v>38</v>
      </c>
      <c r="H541" s="27">
        <v>25.62</v>
      </c>
      <c r="I541" s="27">
        <v>4.2699999999999996</v>
      </c>
      <c r="J541" s="27">
        <v>15003</v>
      </c>
      <c r="K541" s="27">
        <v>1398</v>
      </c>
      <c r="L541" s="27">
        <v>1041</v>
      </c>
      <c r="M541" s="27">
        <f t="shared" ca="1" si="8"/>
        <v>1.9089881407607274</v>
      </c>
      <c r="N541" s="27">
        <v>1090.5153897494101</v>
      </c>
      <c r="O541" s="27">
        <v>6371.4</v>
      </c>
      <c r="P541" s="27">
        <v>1782.16</v>
      </c>
    </row>
    <row r="542" spans="1:16" x14ac:dyDescent="0.45">
      <c r="A542" s="40" t="s">
        <v>394</v>
      </c>
      <c r="B542" s="3">
        <v>450</v>
      </c>
      <c r="C542" s="19">
        <v>45.8</v>
      </c>
      <c r="D542" s="3" t="s">
        <v>461</v>
      </c>
      <c r="E542" s="3" t="s">
        <v>481</v>
      </c>
      <c r="F542" s="22">
        <v>480000</v>
      </c>
      <c r="G542" s="15" t="s">
        <v>33</v>
      </c>
      <c r="H542" s="27">
        <v>25.62</v>
      </c>
      <c r="I542" s="27">
        <v>4.2699999999999996</v>
      </c>
      <c r="J542" s="27">
        <v>15003</v>
      </c>
      <c r="K542" s="27">
        <v>1398</v>
      </c>
      <c r="L542" s="27">
        <v>1041</v>
      </c>
      <c r="M542" s="27">
        <f t="shared" ca="1" si="8"/>
        <v>1.9493416982087486</v>
      </c>
      <c r="N542" s="27">
        <v>96.621481289487278</v>
      </c>
      <c r="O542" s="27">
        <v>16666</v>
      </c>
      <c r="P542" s="27">
        <v>2175.394554818834</v>
      </c>
    </row>
    <row r="543" spans="1:16" x14ac:dyDescent="0.45">
      <c r="A543" s="40" t="s">
        <v>394</v>
      </c>
      <c r="B543" s="2">
        <v>450</v>
      </c>
      <c r="C543" s="19">
        <v>45.8</v>
      </c>
      <c r="D543" s="3" t="s">
        <v>461</v>
      </c>
      <c r="E543" s="3" t="s">
        <v>445</v>
      </c>
      <c r="F543" s="22">
        <v>540000</v>
      </c>
      <c r="G543" s="15" t="s">
        <v>30</v>
      </c>
      <c r="H543" s="27">
        <v>25.62</v>
      </c>
      <c r="I543" s="27">
        <v>4.2699999999999996</v>
      </c>
      <c r="J543" s="27">
        <v>15003</v>
      </c>
      <c r="K543" s="27">
        <v>1398</v>
      </c>
      <c r="L543" s="27">
        <v>1041</v>
      </c>
      <c r="M543" s="27">
        <f t="shared" ca="1" si="8"/>
        <v>1.9024655785980407</v>
      </c>
      <c r="N543" s="27">
        <v>53.976999999999997</v>
      </c>
      <c r="O543" s="27">
        <v>7702.4</v>
      </c>
      <c r="P543" s="27">
        <v>5816</v>
      </c>
    </row>
    <row r="544" spans="1:16" x14ac:dyDescent="0.45">
      <c r="A544" s="40" t="s">
        <v>394</v>
      </c>
      <c r="B544" s="2">
        <v>450</v>
      </c>
      <c r="C544" s="19">
        <v>45.8</v>
      </c>
      <c r="D544" s="3" t="s">
        <v>461</v>
      </c>
      <c r="E544" s="3" t="s">
        <v>484</v>
      </c>
      <c r="F544" s="22">
        <v>495000</v>
      </c>
      <c r="G544" s="15" t="s">
        <v>36</v>
      </c>
      <c r="H544" s="27">
        <v>25.62</v>
      </c>
      <c r="I544" s="27">
        <v>4.2699999999999996</v>
      </c>
      <c r="J544" s="27">
        <v>15003</v>
      </c>
      <c r="K544" s="27">
        <v>1398</v>
      </c>
      <c r="L544" s="27">
        <v>1041</v>
      </c>
      <c r="M544" s="27">
        <f t="shared" ca="1" si="8"/>
        <v>1.8888542694140353</v>
      </c>
      <c r="N544" s="27">
        <v>103.02030000000001</v>
      </c>
      <c r="O544" s="27">
        <v>25537.5</v>
      </c>
      <c r="P544" s="27">
        <v>2809.3527501958388</v>
      </c>
    </row>
    <row r="545" spans="1:16" x14ac:dyDescent="0.45">
      <c r="A545" s="40" t="s">
        <v>394</v>
      </c>
      <c r="B545" s="3">
        <v>450</v>
      </c>
      <c r="C545" s="19">
        <v>45.8</v>
      </c>
      <c r="D545" s="3" t="s">
        <v>461</v>
      </c>
      <c r="E545" s="3" t="s">
        <v>489</v>
      </c>
      <c r="F545" s="22">
        <v>475000</v>
      </c>
      <c r="G545" s="15" t="s">
        <v>20</v>
      </c>
      <c r="H545" s="27">
        <v>25.62</v>
      </c>
      <c r="I545" s="27">
        <v>4.2699999999999996</v>
      </c>
      <c r="J545" s="27">
        <v>15003</v>
      </c>
      <c r="K545" s="27">
        <v>1398</v>
      </c>
      <c r="L545" s="27">
        <v>1041</v>
      </c>
      <c r="M545" s="27">
        <f t="shared" ca="1" si="8"/>
        <v>1.9228284222389782</v>
      </c>
      <c r="N545" s="27">
        <v>4.2039999999999997</v>
      </c>
      <c r="O545" s="27">
        <v>16666</v>
      </c>
      <c r="P545" s="27">
        <v>648.10692510432523</v>
      </c>
    </row>
    <row r="546" spans="1:16" x14ac:dyDescent="0.45">
      <c r="A546" s="40" t="s">
        <v>394</v>
      </c>
      <c r="B546" s="2">
        <v>450</v>
      </c>
      <c r="C546" s="19">
        <v>45.8</v>
      </c>
      <c r="D546" s="3" t="s">
        <v>460</v>
      </c>
      <c r="E546" s="3" t="s">
        <v>182</v>
      </c>
      <c r="F546" s="22">
        <v>472029</v>
      </c>
      <c r="G546" s="15" t="s">
        <v>34</v>
      </c>
      <c r="H546" s="27">
        <v>25.62</v>
      </c>
      <c r="I546" s="27">
        <v>4.2699999999999996</v>
      </c>
      <c r="J546" s="27">
        <v>15003</v>
      </c>
      <c r="K546" s="27">
        <v>1398</v>
      </c>
      <c r="L546" s="27">
        <v>1041</v>
      </c>
      <c r="M546" s="27">
        <f t="shared" ca="1" si="8"/>
        <v>1.9262431911647449</v>
      </c>
      <c r="N546" s="27">
        <v>57.472012426685268</v>
      </c>
      <c r="O546" s="27">
        <v>11544.2</v>
      </c>
      <c r="P546" s="27">
        <v>7827.84</v>
      </c>
    </row>
    <row r="547" spans="1:16" x14ac:dyDescent="0.45">
      <c r="A547" s="40" t="s">
        <v>394</v>
      </c>
      <c r="B547" s="2">
        <v>450</v>
      </c>
      <c r="C547" s="19">
        <v>45.8</v>
      </c>
      <c r="D547" s="3" t="s">
        <v>460</v>
      </c>
      <c r="E547" s="4" t="s">
        <v>46</v>
      </c>
      <c r="F547" s="22">
        <v>398420</v>
      </c>
      <c r="G547" s="15" t="s">
        <v>29</v>
      </c>
      <c r="H547" s="27">
        <v>25.62</v>
      </c>
      <c r="I547" s="27">
        <v>4.2699999999999996</v>
      </c>
      <c r="J547" s="27">
        <v>15003</v>
      </c>
      <c r="K547" s="27">
        <v>1398</v>
      </c>
      <c r="L547" s="27">
        <v>1041</v>
      </c>
      <c r="M547" s="27">
        <f t="shared" ca="1" si="8"/>
        <v>1.9240904087493285</v>
      </c>
      <c r="N547" s="27">
        <v>57.472012426685303</v>
      </c>
      <c r="O547" s="27">
        <v>11544.2</v>
      </c>
      <c r="P547" s="27">
        <v>7827.84</v>
      </c>
    </row>
    <row r="548" spans="1:16" hidden="1" x14ac:dyDescent="0.45">
      <c r="A548" s="40" t="s">
        <v>417</v>
      </c>
      <c r="B548" s="2">
        <v>45</v>
      </c>
      <c r="C548" s="19">
        <v>45</v>
      </c>
      <c r="D548" s="3" t="s">
        <v>460</v>
      </c>
      <c r="E548" s="3" t="s">
        <v>3</v>
      </c>
      <c r="F548" s="22">
        <v>873367</v>
      </c>
      <c r="G548" s="15" t="s">
        <v>38</v>
      </c>
      <c r="H548" s="27">
        <v>23.62</v>
      </c>
      <c r="I548" s="27">
        <v>7.22</v>
      </c>
      <c r="J548" s="27">
        <v>7250</v>
      </c>
      <c r="K548" s="27">
        <v>1141</v>
      </c>
      <c r="L548" s="27">
        <v>430</v>
      </c>
      <c r="M548" s="27">
        <f t="shared" ca="1" si="8"/>
        <v>1.9018222399407778</v>
      </c>
      <c r="N548" s="27">
        <v>2639.0087016482562</v>
      </c>
      <c r="O548" s="27">
        <v>30468.7</v>
      </c>
      <c r="P548" s="27">
        <v>62827.83</v>
      </c>
    </row>
    <row r="549" spans="1:16" hidden="1" x14ac:dyDescent="0.45">
      <c r="A549" s="40" t="s">
        <v>417</v>
      </c>
      <c r="B549" s="2">
        <v>45</v>
      </c>
      <c r="C549" s="19">
        <v>45</v>
      </c>
      <c r="D549" s="3" t="s">
        <v>460</v>
      </c>
      <c r="E549" s="4" t="s">
        <v>3</v>
      </c>
      <c r="F549" s="22">
        <v>872686</v>
      </c>
      <c r="G549" s="15" t="s">
        <v>38</v>
      </c>
      <c r="H549" s="27">
        <v>23.62</v>
      </c>
      <c r="I549" s="27">
        <v>7.22</v>
      </c>
      <c r="J549" s="27">
        <v>7250</v>
      </c>
      <c r="K549" s="27">
        <v>1141</v>
      </c>
      <c r="L549" s="27">
        <v>430</v>
      </c>
      <c r="M549" s="27">
        <f t="shared" ca="1" si="8"/>
        <v>2.0309294681979657</v>
      </c>
      <c r="N549" s="27">
        <v>2639.0087016482562</v>
      </c>
      <c r="O549" s="27">
        <v>30468.7</v>
      </c>
      <c r="P549" s="27">
        <v>62827.83</v>
      </c>
    </row>
    <row r="550" spans="1:16" x14ac:dyDescent="0.45">
      <c r="A550" s="40" t="s">
        <v>394</v>
      </c>
      <c r="B550" s="2">
        <v>450</v>
      </c>
      <c r="C550" s="19">
        <v>45.8</v>
      </c>
      <c r="D550" s="3" t="s">
        <v>460</v>
      </c>
      <c r="E550" s="4" t="s">
        <v>46</v>
      </c>
      <c r="F550" s="22">
        <v>398420</v>
      </c>
      <c r="G550" s="15" t="s">
        <v>29</v>
      </c>
      <c r="H550" s="27">
        <v>25.62</v>
      </c>
      <c r="I550" s="27">
        <v>4.2699999999999996</v>
      </c>
      <c r="J550" s="27">
        <v>15003</v>
      </c>
      <c r="K550" s="27">
        <v>1398</v>
      </c>
      <c r="L550" s="27">
        <v>1041</v>
      </c>
      <c r="M550" s="27">
        <f t="shared" ca="1" si="8"/>
        <v>1.9638642787375629</v>
      </c>
      <c r="N550" s="27">
        <v>57.472012426685303</v>
      </c>
      <c r="O550" s="27">
        <v>11544.2</v>
      </c>
      <c r="P550" s="27">
        <v>7827.84</v>
      </c>
    </row>
    <row r="551" spans="1:16" x14ac:dyDescent="0.45">
      <c r="A551" s="40" t="s">
        <v>394</v>
      </c>
      <c r="B551" s="2">
        <v>450</v>
      </c>
      <c r="C551" s="19">
        <v>45.8</v>
      </c>
      <c r="D551" s="3" t="s">
        <v>460</v>
      </c>
      <c r="E551" s="4" t="s">
        <v>46</v>
      </c>
      <c r="F551" s="22">
        <v>398110</v>
      </c>
      <c r="G551" s="15" t="s">
        <v>29</v>
      </c>
      <c r="H551" s="27">
        <v>25.62</v>
      </c>
      <c r="I551" s="27">
        <v>4.2699999999999996</v>
      </c>
      <c r="J551" s="27">
        <v>15003</v>
      </c>
      <c r="K551" s="27">
        <v>1398</v>
      </c>
      <c r="L551" s="27">
        <v>1041</v>
      </c>
      <c r="M551" s="27">
        <f t="shared" ca="1" si="8"/>
        <v>2.0369572738894499</v>
      </c>
      <c r="N551" s="27">
        <v>57.472012426685303</v>
      </c>
      <c r="O551" s="27">
        <v>11544.2</v>
      </c>
      <c r="P551" s="27">
        <v>7827.84</v>
      </c>
    </row>
    <row r="552" spans="1:16" hidden="1" x14ac:dyDescent="0.45">
      <c r="A552" s="40" t="s">
        <v>378</v>
      </c>
      <c r="B552" s="2" t="s">
        <v>382</v>
      </c>
      <c r="C552" s="19">
        <v>39</v>
      </c>
      <c r="D552" s="3" t="s">
        <v>460</v>
      </c>
      <c r="E552" s="4" t="s">
        <v>3</v>
      </c>
      <c r="F552" s="22">
        <v>497637</v>
      </c>
      <c r="G552" s="15" t="s">
        <v>13</v>
      </c>
      <c r="H552" s="27">
        <v>21.69</v>
      </c>
      <c r="I552" s="27">
        <v>3.94</v>
      </c>
      <c r="J552" s="27">
        <v>8900</v>
      </c>
      <c r="K552" s="27">
        <v>624</v>
      </c>
      <c r="L552" s="27">
        <v>299</v>
      </c>
      <c r="M552" s="27">
        <f t="shared" ca="1" si="8"/>
        <v>1.8628101364018681</v>
      </c>
      <c r="N552" s="27">
        <v>2639.0087016482562</v>
      </c>
      <c r="O552" s="27">
        <v>30468.7</v>
      </c>
      <c r="P552" s="27">
        <v>62827.83</v>
      </c>
    </row>
    <row r="553" spans="1:16" hidden="1" x14ac:dyDescent="0.45">
      <c r="A553" s="40" t="s">
        <v>410</v>
      </c>
      <c r="B553" s="2" t="s">
        <v>411</v>
      </c>
      <c r="C553" s="19">
        <v>39.5</v>
      </c>
      <c r="D553" s="3" t="s">
        <v>460</v>
      </c>
      <c r="E553" s="4" t="s">
        <v>3</v>
      </c>
      <c r="F553" s="22">
        <v>449087</v>
      </c>
      <c r="G553" s="15" t="s">
        <v>37</v>
      </c>
      <c r="H553" s="27">
        <v>22.67</v>
      </c>
      <c r="I553" s="27">
        <v>4.43</v>
      </c>
      <c r="J553" s="27">
        <v>8502</v>
      </c>
      <c r="K553" s="27">
        <v>979</v>
      </c>
      <c r="L553" s="27">
        <v>430</v>
      </c>
      <c r="M553" s="27">
        <f t="shared" ca="1" si="8"/>
        <v>1.8590459160379165</v>
      </c>
      <c r="N553" s="27">
        <v>2639.0087016482562</v>
      </c>
      <c r="O553" s="27">
        <v>30468.7</v>
      </c>
      <c r="P553" s="27">
        <v>62827.83</v>
      </c>
    </row>
    <row r="554" spans="1:16" hidden="1" x14ac:dyDescent="0.45">
      <c r="A554" s="40" t="s">
        <v>410</v>
      </c>
      <c r="B554" s="2" t="s">
        <v>411</v>
      </c>
      <c r="C554" s="19">
        <v>39.5</v>
      </c>
      <c r="D554" s="3" t="s">
        <v>460</v>
      </c>
      <c r="E554" s="4" t="s">
        <v>25</v>
      </c>
      <c r="F554" s="22">
        <v>418744</v>
      </c>
      <c r="G554" s="15" t="s">
        <v>33</v>
      </c>
      <c r="H554" s="27">
        <v>22.67</v>
      </c>
      <c r="I554" s="27">
        <v>4.43</v>
      </c>
      <c r="J554" s="27">
        <v>8502</v>
      </c>
      <c r="K554" s="27">
        <v>979</v>
      </c>
      <c r="L554" s="27">
        <v>430</v>
      </c>
      <c r="M554" s="27">
        <f t="shared" ca="1" si="8"/>
        <v>1.9240828008925934</v>
      </c>
      <c r="N554" s="27">
        <v>188.92599593680674</v>
      </c>
      <c r="O554" s="27">
        <v>16779.7</v>
      </c>
      <c r="P554" s="27">
        <v>1073.48</v>
      </c>
    </row>
    <row r="555" spans="1:16" hidden="1" x14ac:dyDescent="0.45">
      <c r="A555" s="40" t="s">
        <v>410</v>
      </c>
      <c r="B555" s="2" t="s">
        <v>411</v>
      </c>
      <c r="C555" s="19">
        <v>39.5</v>
      </c>
      <c r="D555" s="3" t="s">
        <v>460</v>
      </c>
      <c r="E555" s="4" t="s">
        <v>25</v>
      </c>
      <c r="F555" s="22">
        <v>376262</v>
      </c>
      <c r="G555" s="15" t="s">
        <v>36</v>
      </c>
      <c r="H555" s="27">
        <v>22.67</v>
      </c>
      <c r="I555" s="27">
        <v>4.43</v>
      </c>
      <c r="J555" s="27">
        <v>8502</v>
      </c>
      <c r="K555" s="27">
        <v>979</v>
      </c>
      <c r="L555" s="27">
        <v>430</v>
      </c>
      <c r="M555" s="27">
        <f t="shared" ca="1" si="8"/>
        <v>1.8905029768149875</v>
      </c>
      <c r="N555" s="27">
        <v>188.92599593680674</v>
      </c>
      <c r="O555" s="27">
        <v>16779.7</v>
      </c>
      <c r="P555" s="27">
        <v>1073.48</v>
      </c>
    </row>
    <row r="556" spans="1:16" hidden="1" x14ac:dyDescent="0.45">
      <c r="A556" s="40" t="s">
        <v>410</v>
      </c>
      <c r="B556" s="2" t="s">
        <v>411</v>
      </c>
      <c r="C556" s="19">
        <v>39.5</v>
      </c>
      <c r="D556" s="3" t="s">
        <v>460</v>
      </c>
      <c r="E556" s="4" t="s">
        <v>15</v>
      </c>
      <c r="F556" s="22">
        <v>382210</v>
      </c>
      <c r="G556" s="15" t="s">
        <v>33</v>
      </c>
      <c r="H556" s="27">
        <v>22.67</v>
      </c>
      <c r="I556" s="27">
        <v>4.43</v>
      </c>
      <c r="J556" s="27">
        <v>8502</v>
      </c>
      <c r="K556" s="27">
        <v>979</v>
      </c>
      <c r="L556" s="27">
        <v>430</v>
      </c>
      <c r="M556" s="27">
        <f t="shared" ca="1" si="8"/>
        <v>1.9996183650394874</v>
      </c>
      <c r="N556" s="27">
        <v>1276.96268564825</v>
      </c>
      <c r="O556" s="27">
        <v>21333.9</v>
      </c>
      <c r="P556" s="27">
        <v>4753.54</v>
      </c>
    </row>
    <row r="557" spans="1:16" hidden="1" x14ac:dyDescent="0.45">
      <c r="A557" s="40" t="s">
        <v>410</v>
      </c>
      <c r="B557" s="2" t="s">
        <v>411</v>
      </c>
      <c r="C557" s="19">
        <v>39.5</v>
      </c>
      <c r="D557" s="3" t="s">
        <v>460</v>
      </c>
      <c r="E557" s="4" t="s">
        <v>15</v>
      </c>
      <c r="F557" s="22">
        <v>363765</v>
      </c>
      <c r="G557" s="15" t="s">
        <v>33</v>
      </c>
      <c r="H557" s="27">
        <v>22.67</v>
      </c>
      <c r="I557" s="27">
        <v>4.43</v>
      </c>
      <c r="J557" s="27">
        <v>8502</v>
      </c>
      <c r="K557" s="27">
        <v>979</v>
      </c>
      <c r="L557" s="27">
        <v>430</v>
      </c>
      <c r="M557" s="27">
        <f t="shared" ca="1" si="8"/>
        <v>1.9773117326204126</v>
      </c>
      <c r="N557" s="27">
        <v>1276.96268564825</v>
      </c>
      <c r="O557" s="27">
        <v>21333.9</v>
      </c>
      <c r="P557" s="27">
        <v>4753.54</v>
      </c>
    </row>
    <row r="558" spans="1:16" hidden="1" x14ac:dyDescent="0.45">
      <c r="A558" s="40" t="s">
        <v>410</v>
      </c>
      <c r="B558" s="2" t="s">
        <v>411</v>
      </c>
      <c r="C558" s="19">
        <v>39.5</v>
      </c>
      <c r="D558" s="3" t="s">
        <v>460</v>
      </c>
      <c r="E558" s="4" t="s">
        <v>76</v>
      </c>
      <c r="F558" s="22">
        <v>449087</v>
      </c>
      <c r="G558" s="15" t="s">
        <v>37</v>
      </c>
      <c r="H558" s="27">
        <v>22.67</v>
      </c>
      <c r="I558" s="27">
        <v>4.43</v>
      </c>
      <c r="J558" s="27">
        <v>8502</v>
      </c>
      <c r="K558" s="27">
        <v>979</v>
      </c>
      <c r="L558" s="27">
        <v>430</v>
      </c>
      <c r="M558" s="27">
        <f t="shared" ca="1" si="8"/>
        <v>1.8897794756759101</v>
      </c>
      <c r="N558" s="27">
        <v>720.28936833319051</v>
      </c>
      <c r="O558" s="27">
        <v>6140.9</v>
      </c>
      <c r="P558" s="27">
        <v>2659.28</v>
      </c>
    </row>
    <row r="559" spans="1:16" hidden="1" x14ac:dyDescent="0.45">
      <c r="A559" s="40" t="s">
        <v>372</v>
      </c>
      <c r="B559" s="2">
        <v>385</v>
      </c>
      <c r="C559" s="19">
        <v>38.700000000000003</v>
      </c>
      <c r="D559" s="3" t="s">
        <v>460</v>
      </c>
      <c r="E559" s="3" t="s">
        <v>26</v>
      </c>
      <c r="F559" s="22">
        <v>219923</v>
      </c>
      <c r="G559" s="15" t="s">
        <v>4</v>
      </c>
      <c r="H559" s="27">
        <v>19.59</v>
      </c>
      <c r="I559" s="27">
        <v>3.41</v>
      </c>
      <c r="J559" s="27">
        <v>7201</v>
      </c>
      <c r="K559" s="27">
        <v>776</v>
      </c>
      <c r="L559" s="27">
        <v>473</v>
      </c>
      <c r="M559" s="27">
        <f t="shared" ca="1" si="8"/>
        <v>1.9258501677281139</v>
      </c>
      <c r="N559" s="27">
        <v>2704.60916008815</v>
      </c>
      <c r="O559" s="27">
        <v>33874.199999999997</v>
      </c>
      <c r="P559" s="27">
        <v>12220.24236</v>
      </c>
    </row>
    <row r="560" spans="1:16" hidden="1" x14ac:dyDescent="0.45">
      <c r="A560" s="40" t="s">
        <v>410</v>
      </c>
      <c r="B560" s="2" t="s">
        <v>411</v>
      </c>
      <c r="C560" s="19">
        <v>40</v>
      </c>
      <c r="D560" s="3" t="s">
        <v>459</v>
      </c>
      <c r="E560" s="3" t="s">
        <v>485</v>
      </c>
      <c r="F560" s="22">
        <v>398000</v>
      </c>
      <c r="G560" s="15" t="s">
        <v>13</v>
      </c>
      <c r="H560" s="27">
        <v>22.67</v>
      </c>
      <c r="I560" s="27">
        <v>4.43</v>
      </c>
      <c r="J560" s="27">
        <v>8502</v>
      </c>
      <c r="K560" s="27">
        <v>979</v>
      </c>
      <c r="L560" s="27">
        <v>430</v>
      </c>
      <c r="M560" s="27">
        <f t="shared" ca="1" si="8"/>
        <v>1.9760830198690564</v>
      </c>
      <c r="N560" s="27">
        <v>60.770600000000002</v>
      </c>
      <c r="O560" s="27">
        <v>41548</v>
      </c>
      <c r="P560" s="27">
        <v>2875.28</v>
      </c>
    </row>
    <row r="561" spans="1:16" hidden="1" x14ac:dyDescent="0.45">
      <c r="A561" s="40" t="s">
        <v>410</v>
      </c>
      <c r="B561" s="2" t="s">
        <v>453</v>
      </c>
      <c r="C561" s="19">
        <v>39</v>
      </c>
      <c r="D561" s="3" t="s">
        <v>461</v>
      </c>
      <c r="E561" s="3" t="s">
        <v>447</v>
      </c>
      <c r="F561" s="22">
        <v>216047</v>
      </c>
      <c r="G561" s="15" t="s">
        <v>8</v>
      </c>
      <c r="H561" s="27">
        <v>21.25</v>
      </c>
      <c r="I561" s="27">
        <v>3.92</v>
      </c>
      <c r="J561" s="27">
        <v>7400</v>
      </c>
      <c r="K561" s="27">
        <v>936</v>
      </c>
      <c r="L561" s="27">
        <v>273</v>
      </c>
      <c r="M561" s="27">
        <f t="shared" ca="1" si="8"/>
        <v>1.905678677325648</v>
      </c>
      <c r="N561" s="27">
        <v>96.621481289487278</v>
      </c>
      <c r="O561" s="27">
        <v>16666</v>
      </c>
      <c r="P561" s="27">
        <v>521.5798800343282</v>
      </c>
    </row>
    <row r="562" spans="1:16" x14ac:dyDescent="0.45">
      <c r="A562" s="40" t="s">
        <v>394</v>
      </c>
      <c r="B562" s="2">
        <v>450</v>
      </c>
      <c r="C562" s="19">
        <v>45.8</v>
      </c>
      <c r="D562" s="3" t="s">
        <v>460</v>
      </c>
      <c r="E562" s="4" t="s">
        <v>46</v>
      </c>
      <c r="F562" s="22">
        <v>397717</v>
      </c>
      <c r="G562" s="15" t="s">
        <v>29</v>
      </c>
      <c r="H562" s="27">
        <v>25.62</v>
      </c>
      <c r="I562" s="27">
        <v>4.2699999999999996</v>
      </c>
      <c r="J562" s="27">
        <v>15003</v>
      </c>
      <c r="K562" s="27">
        <v>1398</v>
      </c>
      <c r="L562" s="27">
        <v>1041</v>
      </c>
      <c r="M562" s="27">
        <f t="shared" ca="1" si="8"/>
        <v>1.8875814220074238</v>
      </c>
      <c r="N562" s="27">
        <v>57.472012426685303</v>
      </c>
      <c r="O562" s="27">
        <v>11544.2</v>
      </c>
      <c r="P562" s="27">
        <v>7827.84</v>
      </c>
    </row>
    <row r="563" spans="1:16" hidden="1" x14ac:dyDescent="0.45">
      <c r="A563" s="40" t="s">
        <v>372</v>
      </c>
      <c r="B563" s="2">
        <v>415</v>
      </c>
      <c r="C563" s="19">
        <v>42</v>
      </c>
      <c r="D563" s="3" t="s">
        <v>460</v>
      </c>
      <c r="E563" s="4" t="s">
        <v>15</v>
      </c>
      <c r="F563" s="22">
        <v>364170</v>
      </c>
      <c r="G563" s="15" t="s">
        <v>6</v>
      </c>
      <c r="H563" s="27">
        <v>22</v>
      </c>
      <c r="I563" s="27">
        <v>4.0999999999999996</v>
      </c>
      <c r="J563" s="27">
        <v>20061</v>
      </c>
      <c r="K563" s="27">
        <v>1087</v>
      </c>
      <c r="L563" s="27">
        <v>443</v>
      </c>
      <c r="M563" s="27">
        <f t="shared" ca="1" si="8"/>
        <v>1.9691007022642242</v>
      </c>
      <c r="N563" s="27">
        <v>1276.9626856482525</v>
      </c>
      <c r="O563" s="27">
        <v>21333.9</v>
      </c>
      <c r="P563" s="27">
        <v>4753.54</v>
      </c>
    </row>
    <row r="564" spans="1:16" x14ac:dyDescent="0.45">
      <c r="A564" s="40" t="s">
        <v>394</v>
      </c>
      <c r="B564" s="2">
        <v>450</v>
      </c>
      <c r="C564" s="19">
        <v>45.8</v>
      </c>
      <c r="D564" s="3" t="s">
        <v>460</v>
      </c>
      <c r="E564" s="4" t="s">
        <v>46</v>
      </c>
      <c r="F564" s="22">
        <v>364778</v>
      </c>
      <c r="G564" s="15" t="s">
        <v>29</v>
      </c>
      <c r="H564" s="27">
        <v>25.62</v>
      </c>
      <c r="I564" s="27">
        <v>4.2699999999999996</v>
      </c>
      <c r="J564" s="27">
        <v>15003</v>
      </c>
      <c r="K564" s="27">
        <v>1398</v>
      </c>
      <c r="L564" s="27">
        <v>1041</v>
      </c>
      <c r="M564" s="27">
        <f t="shared" ca="1" si="8"/>
        <v>1.9944388179287287</v>
      </c>
      <c r="N564" s="27">
        <v>57.472012426685303</v>
      </c>
      <c r="O564" s="27">
        <v>11544.2</v>
      </c>
      <c r="P564" s="27">
        <v>7827.84</v>
      </c>
    </row>
    <row r="565" spans="1:16" x14ac:dyDescent="0.45">
      <c r="A565" s="40" t="s">
        <v>394</v>
      </c>
      <c r="B565" s="2">
        <v>450</v>
      </c>
      <c r="C565" s="19">
        <v>45.8</v>
      </c>
      <c r="D565" s="3" t="s">
        <v>460</v>
      </c>
      <c r="E565" s="4" t="s">
        <v>46</v>
      </c>
      <c r="F565" s="22">
        <v>364501</v>
      </c>
      <c r="G565" s="15" t="s">
        <v>29</v>
      </c>
      <c r="H565" s="27">
        <v>25.62</v>
      </c>
      <c r="I565" s="27">
        <v>4.2699999999999996</v>
      </c>
      <c r="J565" s="27">
        <v>15003</v>
      </c>
      <c r="K565" s="27">
        <v>1398</v>
      </c>
      <c r="L565" s="27">
        <v>1041</v>
      </c>
      <c r="M565" s="27">
        <f t="shared" ca="1" si="8"/>
        <v>1.9013966163551852</v>
      </c>
      <c r="N565" s="27">
        <v>57.472012426685303</v>
      </c>
      <c r="O565" s="27">
        <v>11544.2</v>
      </c>
      <c r="P565" s="27">
        <v>7827.84</v>
      </c>
    </row>
    <row r="566" spans="1:16" x14ac:dyDescent="0.45">
      <c r="A566" s="40" t="s">
        <v>394</v>
      </c>
      <c r="B566" s="2">
        <v>450</v>
      </c>
      <c r="C566" s="19">
        <v>45.8</v>
      </c>
      <c r="D566" s="3" t="s">
        <v>460</v>
      </c>
      <c r="E566" s="4" t="s">
        <v>46</v>
      </c>
      <c r="F566" s="22">
        <v>363587</v>
      </c>
      <c r="G566" s="15" t="s">
        <v>29</v>
      </c>
      <c r="H566" s="27">
        <v>25.62</v>
      </c>
      <c r="I566" s="27">
        <v>4.2699999999999996</v>
      </c>
      <c r="J566" s="27">
        <v>15003</v>
      </c>
      <c r="K566" s="27">
        <v>1398</v>
      </c>
      <c r="L566" s="27">
        <v>1041</v>
      </c>
      <c r="M566" s="27">
        <f t="shared" ca="1" si="8"/>
        <v>1.9317436227751528</v>
      </c>
      <c r="N566" s="27">
        <v>57.472012426685303</v>
      </c>
      <c r="O566" s="27">
        <v>11544.2</v>
      </c>
      <c r="P566" s="27">
        <v>7827.84</v>
      </c>
    </row>
    <row r="567" spans="1:16" x14ac:dyDescent="0.45">
      <c r="A567" s="40" t="s">
        <v>394</v>
      </c>
      <c r="B567" s="2">
        <v>450</v>
      </c>
      <c r="C567" s="19">
        <v>45.8</v>
      </c>
      <c r="D567" s="3" t="s">
        <v>460</v>
      </c>
      <c r="E567" s="4" t="s">
        <v>46</v>
      </c>
      <c r="F567" s="22">
        <v>362911</v>
      </c>
      <c r="G567" s="15" t="s">
        <v>29</v>
      </c>
      <c r="H567" s="27">
        <v>25.62</v>
      </c>
      <c r="I567" s="27">
        <v>4.2699999999999996</v>
      </c>
      <c r="J567" s="27">
        <v>15003</v>
      </c>
      <c r="K567" s="27">
        <v>1398</v>
      </c>
      <c r="L567" s="27">
        <v>1041</v>
      </c>
      <c r="M567" s="27">
        <f t="shared" ca="1" si="8"/>
        <v>1.9019901528017393</v>
      </c>
      <c r="N567" s="27">
        <v>57.472012426685303</v>
      </c>
      <c r="O567" s="27">
        <v>11544.2</v>
      </c>
      <c r="P567" s="27">
        <v>7827.84</v>
      </c>
    </row>
    <row r="568" spans="1:16" x14ac:dyDescent="0.45">
      <c r="A568" s="40" t="s">
        <v>394</v>
      </c>
      <c r="B568" s="2">
        <v>450</v>
      </c>
      <c r="C568" s="19">
        <v>45.8</v>
      </c>
      <c r="D568" s="3" t="s">
        <v>460</v>
      </c>
      <c r="E568" s="4" t="s">
        <v>46</v>
      </c>
      <c r="F568" s="22">
        <v>339267</v>
      </c>
      <c r="G568" s="15" t="s">
        <v>29</v>
      </c>
      <c r="H568" s="27">
        <v>25.62</v>
      </c>
      <c r="I568" s="27">
        <v>4.2699999999999996</v>
      </c>
      <c r="J568" s="27">
        <v>15003</v>
      </c>
      <c r="K568" s="27">
        <v>1398</v>
      </c>
      <c r="L568" s="27">
        <v>1041</v>
      </c>
      <c r="M568" s="27">
        <f t="shared" ca="1" si="8"/>
        <v>1.855004884012269</v>
      </c>
      <c r="N568" s="27">
        <v>57.472012426685303</v>
      </c>
      <c r="O568" s="27">
        <v>11544.2</v>
      </c>
      <c r="P568" s="27">
        <v>7827.84</v>
      </c>
    </row>
    <row r="569" spans="1:16" x14ac:dyDescent="0.45">
      <c r="A569" s="40" t="s">
        <v>394</v>
      </c>
      <c r="B569" s="2">
        <v>450</v>
      </c>
      <c r="C569" s="19">
        <v>45.8</v>
      </c>
      <c r="D569" s="3" t="s">
        <v>460</v>
      </c>
      <c r="E569" s="4" t="s">
        <v>46</v>
      </c>
      <c r="F569" s="22">
        <v>338302</v>
      </c>
      <c r="G569" s="15" t="s">
        <v>29</v>
      </c>
      <c r="H569" s="27">
        <v>25.62</v>
      </c>
      <c r="I569" s="27">
        <v>4.2699999999999996</v>
      </c>
      <c r="J569" s="27">
        <v>15003</v>
      </c>
      <c r="K569" s="27">
        <v>1398</v>
      </c>
      <c r="L569" s="27">
        <v>1041</v>
      </c>
      <c r="M569" s="27">
        <f t="shared" ca="1" si="8"/>
        <v>1.9212464829707201</v>
      </c>
      <c r="N569" s="27">
        <v>57.472012426685303</v>
      </c>
      <c r="O569" s="27">
        <v>11544.2</v>
      </c>
      <c r="P569" s="27">
        <v>7827.84</v>
      </c>
    </row>
    <row r="570" spans="1:16" x14ac:dyDescent="0.45">
      <c r="A570" s="40" t="s">
        <v>394</v>
      </c>
      <c r="B570" s="2">
        <v>450</v>
      </c>
      <c r="C570" s="19">
        <v>45.8</v>
      </c>
      <c r="D570" s="3" t="s">
        <v>460</v>
      </c>
      <c r="E570" s="4" t="s">
        <v>46</v>
      </c>
      <c r="F570" s="22">
        <v>445907</v>
      </c>
      <c r="G570" s="15" t="s">
        <v>30</v>
      </c>
      <c r="H570" s="27">
        <v>25.62</v>
      </c>
      <c r="I570" s="27">
        <v>4.2699999999999996</v>
      </c>
      <c r="J570" s="27">
        <v>15003</v>
      </c>
      <c r="K570" s="27">
        <v>1398</v>
      </c>
      <c r="L570" s="27">
        <v>1041</v>
      </c>
      <c r="M570" s="27">
        <f t="shared" ca="1" si="8"/>
        <v>1.8895848556647998</v>
      </c>
      <c r="N570" s="27">
        <v>57.472012426685303</v>
      </c>
      <c r="O570" s="27">
        <v>11544.2</v>
      </c>
      <c r="P570" s="27">
        <v>7827.84</v>
      </c>
    </row>
    <row r="571" spans="1:16" x14ac:dyDescent="0.45">
      <c r="A571" s="40" t="s">
        <v>394</v>
      </c>
      <c r="B571" s="2">
        <v>450</v>
      </c>
      <c r="C571" s="19">
        <v>45.8</v>
      </c>
      <c r="D571" s="3" t="s">
        <v>460</v>
      </c>
      <c r="E571" s="4" t="s">
        <v>46</v>
      </c>
      <c r="F571" s="22">
        <v>445006</v>
      </c>
      <c r="G571" s="15" t="s">
        <v>30</v>
      </c>
      <c r="H571" s="27">
        <v>25.62</v>
      </c>
      <c r="I571" s="27">
        <v>4.2699999999999996</v>
      </c>
      <c r="J571" s="27">
        <v>15003</v>
      </c>
      <c r="K571" s="27">
        <v>1398</v>
      </c>
      <c r="L571" s="27">
        <v>1041</v>
      </c>
      <c r="M571" s="27">
        <f t="shared" ca="1" si="8"/>
        <v>1.9794957281107095</v>
      </c>
      <c r="N571" s="27">
        <v>57.472012426685303</v>
      </c>
      <c r="O571" s="27">
        <v>11544.2</v>
      </c>
      <c r="P571" s="27">
        <v>7827.84</v>
      </c>
    </row>
    <row r="572" spans="1:16" hidden="1" x14ac:dyDescent="0.45">
      <c r="A572" s="40" t="s">
        <v>410</v>
      </c>
      <c r="B572" s="2" t="s">
        <v>453</v>
      </c>
      <c r="C572" s="19">
        <v>39</v>
      </c>
      <c r="D572" s="3" t="s">
        <v>461</v>
      </c>
      <c r="E572" s="3" t="s">
        <v>447</v>
      </c>
      <c r="F572" s="22">
        <v>194200</v>
      </c>
      <c r="G572" s="15" t="s">
        <v>6</v>
      </c>
      <c r="H572" s="27">
        <v>21.25</v>
      </c>
      <c r="I572" s="27">
        <v>3.92</v>
      </c>
      <c r="J572" s="27">
        <v>7400</v>
      </c>
      <c r="K572" s="27">
        <v>936</v>
      </c>
      <c r="L572" s="27">
        <v>273</v>
      </c>
      <c r="M572" s="27">
        <f t="shared" ca="1" si="8"/>
        <v>1.8711191881865832</v>
      </c>
      <c r="N572" s="27">
        <v>96.621481289487278</v>
      </c>
      <c r="O572" s="27">
        <v>16666</v>
      </c>
      <c r="P572" s="27">
        <v>521.5798800343282</v>
      </c>
    </row>
    <row r="573" spans="1:16" x14ac:dyDescent="0.45">
      <c r="A573" s="40" t="s">
        <v>394</v>
      </c>
      <c r="B573" s="2">
        <v>450</v>
      </c>
      <c r="C573" s="19">
        <v>45.8</v>
      </c>
      <c r="D573" s="3" t="s">
        <v>460</v>
      </c>
      <c r="E573" s="4" t="s">
        <v>46</v>
      </c>
      <c r="F573" s="22">
        <v>400850</v>
      </c>
      <c r="G573" s="15" t="s">
        <v>30</v>
      </c>
      <c r="H573" s="27">
        <v>25.62</v>
      </c>
      <c r="I573" s="27">
        <v>4.2699999999999996</v>
      </c>
      <c r="J573" s="27">
        <v>15003</v>
      </c>
      <c r="K573" s="27">
        <v>1398</v>
      </c>
      <c r="L573" s="27">
        <v>1041</v>
      </c>
      <c r="M573" s="27">
        <f t="shared" ca="1" si="8"/>
        <v>2.0157805820557773</v>
      </c>
      <c r="N573" s="27">
        <v>57.472012426685303</v>
      </c>
      <c r="O573" s="27">
        <v>11544.2</v>
      </c>
      <c r="P573" s="27">
        <v>7827.84</v>
      </c>
    </row>
    <row r="574" spans="1:16" x14ac:dyDescent="0.45">
      <c r="A574" s="40" t="s">
        <v>394</v>
      </c>
      <c r="B574" s="2">
        <v>450</v>
      </c>
      <c r="C574" s="19">
        <v>45.8</v>
      </c>
      <c r="D574" s="3" t="s">
        <v>460</v>
      </c>
      <c r="E574" s="4" t="s">
        <v>46</v>
      </c>
      <c r="F574" s="22">
        <v>400537</v>
      </c>
      <c r="G574" s="15" t="s">
        <v>30</v>
      </c>
      <c r="H574" s="27">
        <v>25.62</v>
      </c>
      <c r="I574" s="27">
        <v>4.2699999999999996</v>
      </c>
      <c r="J574" s="27">
        <v>15003</v>
      </c>
      <c r="K574" s="27">
        <v>1398</v>
      </c>
      <c r="L574" s="27">
        <v>1041</v>
      </c>
      <c r="M574" s="27">
        <f t="shared" ca="1" si="8"/>
        <v>1.9688797727641567</v>
      </c>
      <c r="N574" s="27">
        <v>57.472012426685303</v>
      </c>
      <c r="O574" s="27">
        <v>11544.2</v>
      </c>
      <c r="P574" s="27">
        <v>7827.84</v>
      </c>
    </row>
    <row r="575" spans="1:16" x14ac:dyDescent="0.45">
      <c r="A575" s="40" t="s">
        <v>394</v>
      </c>
      <c r="B575" s="2">
        <v>450</v>
      </c>
      <c r="C575" s="19">
        <v>45.8</v>
      </c>
      <c r="D575" s="3" t="s">
        <v>460</v>
      </c>
      <c r="E575" s="4" t="s">
        <v>46</v>
      </c>
      <c r="F575" s="22">
        <v>376556</v>
      </c>
      <c r="G575" s="15" t="s">
        <v>30</v>
      </c>
      <c r="H575" s="27">
        <v>25.62</v>
      </c>
      <c r="I575" s="27">
        <v>4.2699999999999996</v>
      </c>
      <c r="J575" s="27">
        <v>15003</v>
      </c>
      <c r="K575" s="27">
        <v>1398</v>
      </c>
      <c r="L575" s="27">
        <v>1041</v>
      </c>
      <c r="M575" s="27">
        <f t="shared" ca="1" si="8"/>
        <v>1.9672783262954221</v>
      </c>
      <c r="N575" s="27">
        <v>57.472012426685303</v>
      </c>
      <c r="O575" s="27">
        <v>11544.2</v>
      </c>
      <c r="P575" s="27">
        <v>7827.84</v>
      </c>
    </row>
    <row r="576" spans="1:16" x14ac:dyDescent="0.45">
      <c r="A576" s="40" t="s">
        <v>394</v>
      </c>
      <c r="B576" s="2">
        <v>450</v>
      </c>
      <c r="C576" s="19">
        <v>45.8</v>
      </c>
      <c r="D576" s="3" t="s">
        <v>460</v>
      </c>
      <c r="E576" s="4" t="s">
        <v>46</v>
      </c>
      <c r="F576" s="22">
        <v>376262</v>
      </c>
      <c r="G576" s="15" t="s">
        <v>30</v>
      </c>
      <c r="H576" s="27">
        <v>25.62</v>
      </c>
      <c r="I576" s="27">
        <v>4.2699999999999996</v>
      </c>
      <c r="J576" s="27">
        <v>15003</v>
      </c>
      <c r="K576" s="27">
        <v>1398</v>
      </c>
      <c r="L576" s="27">
        <v>1041</v>
      </c>
      <c r="M576" s="27">
        <f t="shared" ca="1" si="8"/>
        <v>1.9392838912194039</v>
      </c>
      <c r="N576" s="27">
        <v>57.472012426685303</v>
      </c>
      <c r="O576" s="27">
        <v>11544.2</v>
      </c>
      <c r="P576" s="27">
        <v>7827.84</v>
      </c>
    </row>
    <row r="577" spans="1:16" hidden="1" x14ac:dyDescent="0.45">
      <c r="A577" s="40" t="s">
        <v>372</v>
      </c>
      <c r="B577" s="2">
        <v>415</v>
      </c>
      <c r="C577" s="19">
        <v>42</v>
      </c>
      <c r="D577" s="3" t="s">
        <v>460</v>
      </c>
      <c r="E577" s="4" t="s">
        <v>15</v>
      </c>
      <c r="F577" s="22">
        <v>363802</v>
      </c>
      <c r="G577" s="15" t="s">
        <v>6</v>
      </c>
      <c r="H577" s="27">
        <v>22</v>
      </c>
      <c r="I577" s="27">
        <v>4.0999999999999996</v>
      </c>
      <c r="J577" s="27">
        <v>20061</v>
      </c>
      <c r="K577" s="27">
        <v>1087</v>
      </c>
      <c r="L577" s="27">
        <v>443</v>
      </c>
      <c r="M577" s="27">
        <f t="shared" ca="1" si="8"/>
        <v>1.8825406726594835</v>
      </c>
      <c r="N577" s="27">
        <v>1276.9626856482525</v>
      </c>
      <c r="O577" s="27">
        <v>21333.9</v>
      </c>
      <c r="P577" s="27">
        <v>4753.54</v>
      </c>
    </row>
    <row r="578" spans="1:16" hidden="1" x14ac:dyDescent="0.45">
      <c r="A578" s="40" t="s">
        <v>372</v>
      </c>
      <c r="B578" s="2">
        <v>435</v>
      </c>
      <c r="C578" s="19">
        <v>43.6</v>
      </c>
      <c r="D578" s="3" t="s">
        <v>460</v>
      </c>
      <c r="E578" s="4" t="s">
        <v>25</v>
      </c>
      <c r="F578" s="22">
        <v>267617</v>
      </c>
      <c r="G578" s="15" t="s">
        <v>4</v>
      </c>
      <c r="H578" s="27">
        <v>22</v>
      </c>
      <c r="I578" s="27">
        <v>4.2</v>
      </c>
      <c r="J578" s="27">
        <v>9100</v>
      </c>
      <c r="K578" s="27">
        <v>776</v>
      </c>
      <c r="L578" s="27">
        <v>443</v>
      </c>
      <c r="M578" s="27">
        <f t="shared" ref="M578:M641" ca="1" si="9">RAND()*0.2+1.85</f>
        <v>1.8538043544550842</v>
      </c>
      <c r="N578" s="27">
        <v>188.92599593680674</v>
      </c>
      <c r="O578" s="27">
        <v>16779.7</v>
      </c>
      <c r="P578" s="27">
        <v>1073.48</v>
      </c>
    </row>
    <row r="579" spans="1:16" hidden="1" x14ac:dyDescent="0.45">
      <c r="A579" s="40" t="s">
        <v>372</v>
      </c>
      <c r="B579" s="2" t="s">
        <v>373</v>
      </c>
      <c r="C579" s="19">
        <v>38.700000000000003</v>
      </c>
      <c r="D579" s="3" t="s">
        <v>461</v>
      </c>
      <c r="E579" s="3" t="s">
        <v>364</v>
      </c>
      <c r="F579" s="22">
        <v>210000</v>
      </c>
      <c r="G579" s="15" t="s">
        <v>20</v>
      </c>
      <c r="H579" s="27">
        <v>19.59</v>
      </c>
      <c r="I579" s="27">
        <v>3.41</v>
      </c>
      <c r="J579" s="27">
        <v>7201</v>
      </c>
      <c r="K579" s="27">
        <v>776</v>
      </c>
      <c r="L579" s="27">
        <v>473</v>
      </c>
      <c r="M579" s="27">
        <f t="shared" ca="1" si="9"/>
        <v>1.9049329231529391</v>
      </c>
      <c r="N579" s="27">
        <v>1.0434148148148099</v>
      </c>
      <c r="O579" s="27">
        <v>8551.2000000000007</v>
      </c>
      <c r="P579" s="27">
        <v>2109.5004966750644</v>
      </c>
    </row>
    <row r="580" spans="1:16" hidden="1" x14ac:dyDescent="0.45">
      <c r="A580" s="40" t="s">
        <v>378</v>
      </c>
      <c r="B580" s="2" t="s">
        <v>382</v>
      </c>
      <c r="C580" s="19">
        <v>39</v>
      </c>
      <c r="D580" s="3" t="s">
        <v>460</v>
      </c>
      <c r="E580" s="3" t="s">
        <v>3</v>
      </c>
      <c r="F580" s="22">
        <v>455511</v>
      </c>
      <c r="G580" s="15" t="s">
        <v>38</v>
      </c>
      <c r="H580" s="27">
        <v>21.69</v>
      </c>
      <c r="I580" s="27">
        <v>3.94</v>
      </c>
      <c r="J580" s="27">
        <v>8900</v>
      </c>
      <c r="K580" s="27">
        <v>624</v>
      </c>
      <c r="L580" s="27">
        <v>299</v>
      </c>
      <c r="M580" s="27">
        <f t="shared" ca="1" si="9"/>
        <v>2.0139956162525752</v>
      </c>
      <c r="N580" s="27">
        <v>2639.0087016482562</v>
      </c>
      <c r="O580" s="27">
        <v>30468.7</v>
      </c>
      <c r="P580" s="27">
        <v>62827.83</v>
      </c>
    </row>
    <row r="581" spans="1:16" hidden="1" x14ac:dyDescent="0.45">
      <c r="A581" s="40" t="s">
        <v>378</v>
      </c>
      <c r="B581" s="2" t="s">
        <v>382</v>
      </c>
      <c r="C581" s="19">
        <v>39</v>
      </c>
      <c r="D581" s="3" t="s">
        <v>460</v>
      </c>
      <c r="E581" s="4" t="s">
        <v>25</v>
      </c>
      <c r="F581" s="22">
        <v>473732</v>
      </c>
      <c r="G581" s="15" t="s">
        <v>13</v>
      </c>
      <c r="H581" s="27">
        <v>21.69</v>
      </c>
      <c r="I581" s="27">
        <v>3.94</v>
      </c>
      <c r="J581" s="27">
        <v>8900</v>
      </c>
      <c r="K581" s="27">
        <v>624</v>
      </c>
      <c r="L581" s="27">
        <v>299</v>
      </c>
      <c r="M581" s="27">
        <f t="shared" ca="1" si="9"/>
        <v>1.9226423702721211</v>
      </c>
      <c r="N581" s="27">
        <v>188.92599593680674</v>
      </c>
      <c r="O581" s="27">
        <v>16779.7</v>
      </c>
      <c r="P581" s="27">
        <v>1073.48</v>
      </c>
    </row>
    <row r="582" spans="1:16" x14ac:dyDescent="0.45">
      <c r="A582" s="40" t="s">
        <v>394</v>
      </c>
      <c r="B582" s="2">
        <v>450</v>
      </c>
      <c r="C582" s="19">
        <v>45.8</v>
      </c>
      <c r="D582" s="3" t="s">
        <v>460</v>
      </c>
      <c r="E582" s="4" t="s">
        <v>46</v>
      </c>
      <c r="F582" s="22">
        <v>546539</v>
      </c>
      <c r="G582" s="15" t="s">
        <v>34</v>
      </c>
      <c r="H582" s="27">
        <v>25.62</v>
      </c>
      <c r="I582" s="27">
        <v>4.2699999999999996</v>
      </c>
      <c r="J582" s="27">
        <v>15003</v>
      </c>
      <c r="K582" s="27">
        <v>1398</v>
      </c>
      <c r="L582" s="27">
        <v>1041</v>
      </c>
      <c r="M582" s="27">
        <f t="shared" ca="1" si="9"/>
        <v>1.9074698991106205</v>
      </c>
      <c r="N582" s="27">
        <v>57.472012426685303</v>
      </c>
      <c r="O582" s="27">
        <v>11544.2</v>
      </c>
      <c r="P582" s="27">
        <v>7827.84</v>
      </c>
    </row>
    <row r="583" spans="1:16" x14ac:dyDescent="0.45">
      <c r="A583" s="40" t="s">
        <v>394</v>
      </c>
      <c r="B583" s="2">
        <v>450</v>
      </c>
      <c r="C583" s="19">
        <v>45.8</v>
      </c>
      <c r="D583" s="3" t="s">
        <v>460</v>
      </c>
      <c r="E583" s="4" t="s">
        <v>46</v>
      </c>
      <c r="F583" s="22">
        <v>545648</v>
      </c>
      <c r="G583" s="15" t="s">
        <v>34</v>
      </c>
      <c r="H583" s="27">
        <v>25.62</v>
      </c>
      <c r="I583" s="27">
        <v>4.2699999999999996</v>
      </c>
      <c r="J583" s="27">
        <v>15003</v>
      </c>
      <c r="K583" s="27">
        <v>1398</v>
      </c>
      <c r="L583" s="27">
        <v>1041</v>
      </c>
      <c r="M583" s="27">
        <f t="shared" ca="1" si="9"/>
        <v>1.9087191303850073</v>
      </c>
      <c r="N583" s="27">
        <v>57.472012426685303</v>
      </c>
      <c r="O583" s="27">
        <v>11544.2</v>
      </c>
      <c r="P583" s="27">
        <v>7827.84</v>
      </c>
    </row>
    <row r="584" spans="1:16" x14ac:dyDescent="0.45">
      <c r="A584" s="40" t="s">
        <v>394</v>
      </c>
      <c r="B584" s="2">
        <v>450</v>
      </c>
      <c r="C584" s="19">
        <v>45.8</v>
      </c>
      <c r="D584" s="3" t="s">
        <v>460</v>
      </c>
      <c r="E584" s="4" t="s">
        <v>46</v>
      </c>
      <c r="F584" s="22">
        <v>484598</v>
      </c>
      <c r="G584" s="15" t="s">
        <v>34</v>
      </c>
      <c r="H584" s="27">
        <v>25.62</v>
      </c>
      <c r="I584" s="27">
        <v>4.2699999999999996</v>
      </c>
      <c r="J584" s="27">
        <v>15003</v>
      </c>
      <c r="K584" s="27">
        <v>1398</v>
      </c>
      <c r="L584" s="27">
        <v>1041</v>
      </c>
      <c r="M584" s="27">
        <f t="shared" ca="1" si="9"/>
        <v>1.8518679858223748</v>
      </c>
      <c r="N584" s="27">
        <v>57.472012426685303</v>
      </c>
      <c r="O584" s="27">
        <v>11544.2</v>
      </c>
      <c r="P584" s="27">
        <v>7827.84</v>
      </c>
    </row>
    <row r="585" spans="1:16" x14ac:dyDescent="0.45">
      <c r="A585" s="40" t="s">
        <v>394</v>
      </c>
      <c r="B585" s="2">
        <v>450</v>
      </c>
      <c r="C585" s="19">
        <v>45.8</v>
      </c>
      <c r="D585" s="3" t="s">
        <v>460</v>
      </c>
      <c r="E585" s="4" t="s">
        <v>46</v>
      </c>
      <c r="F585" s="22">
        <v>483808</v>
      </c>
      <c r="G585" s="15" t="s">
        <v>34</v>
      </c>
      <c r="H585" s="27">
        <v>25.62</v>
      </c>
      <c r="I585" s="27">
        <v>4.2699999999999996</v>
      </c>
      <c r="J585" s="27">
        <v>15003</v>
      </c>
      <c r="K585" s="27">
        <v>1398</v>
      </c>
      <c r="L585" s="27">
        <v>1041</v>
      </c>
      <c r="M585" s="27">
        <f t="shared" ca="1" si="9"/>
        <v>2.0334339151883314</v>
      </c>
      <c r="N585" s="27">
        <v>57.472012426685303</v>
      </c>
      <c r="O585" s="27">
        <v>11544.2</v>
      </c>
      <c r="P585" s="27">
        <v>7827.84</v>
      </c>
    </row>
    <row r="586" spans="1:16" x14ac:dyDescent="0.45">
      <c r="A586" s="40" t="s">
        <v>394</v>
      </c>
      <c r="B586" s="2">
        <v>450</v>
      </c>
      <c r="C586" s="19">
        <v>45.8</v>
      </c>
      <c r="D586" s="3" t="s">
        <v>460</v>
      </c>
      <c r="E586" s="4" t="s">
        <v>46</v>
      </c>
      <c r="F586" s="22">
        <v>472420</v>
      </c>
      <c r="G586" s="15" t="s">
        <v>34</v>
      </c>
      <c r="H586" s="27">
        <v>25.62</v>
      </c>
      <c r="I586" s="27">
        <v>4.2699999999999996</v>
      </c>
      <c r="J586" s="27">
        <v>15003</v>
      </c>
      <c r="K586" s="27">
        <v>1398</v>
      </c>
      <c r="L586" s="27">
        <v>1041</v>
      </c>
      <c r="M586" s="27">
        <f t="shared" ca="1" si="9"/>
        <v>1.9906149078934203</v>
      </c>
      <c r="N586" s="27">
        <v>57.472012426685303</v>
      </c>
      <c r="O586" s="27">
        <v>11544.2</v>
      </c>
      <c r="P586" s="27">
        <v>7827.84</v>
      </c>
    </row>
    <row r="587" spans="1:16" x14ac:dyDescent="0.45">
      <c r="A587" s="40" t="s">
        <v>394</v>
      </c>
      <c r="B587" s="2">
        <v>450</v>
      </c>
      <c r="C587" s="19">
        <v>45.8</v>
      </c>
      <c r="D587" s="3" t="s">
        <v>460</v>
      </c>
      <c r="E587" s="4" t="s">
        <v>46</v>
      </c>
      <c r="F587" s="22">
        <v>557470</v>
      </c>
      <c r="G587" s="15" t="s">
        <v>33</v>
      </c>
      <c r="H587" s="27">
        <v>25.62</v>
      </c>
      <c r="I587" s="27">
        <v>4.2699999999999996</v>
      </c>
      <c r="J587" s="27">
        <v>15003</v>
      </c>
      <c r="K587" s="27">
        <v>1398</v>
      </c>
      <c r="L587" s="27">
        <v>1041</v>
      </c>
      <c r="M587" s="27">
        <f t="shared" ca="1" si="9"/>
        <v>1.8683686846707455</v>
      </c>
      <c r="N587" s="27">
        <v>57.472012426685303</v>
      </c>
      <c r="O587" s="27">
        <v>11544.2</v>
      </c>
      <c r="P587" s="27">
        <v>7827.84</v>
      </c>
    </row>
    <row r="588" spans="1:16" x14ac:dyDescent="0.45">
      <c r="A588" s="40" t="s">
        <v>394</v>
      </c>
      <c r="B588" s="2">
        <v>450</v>
      </c>
      <c r="C588" s="19">
        <v>45.8</v>
      </c>
      <c r="D588" s="3" t="s">
        <v>460</v>
      </c>
      <c r="E588" s="4" t="s">
        <v>46</v>
      </c>
      <c r="F588" s="22">
        <v>556561</v>
      </c>
      <c r="G588" s="15" t="s">
        <v>33</v>
      </c>
      <c r="H588" s="27">
        <v>25.62</v>
      </c>
      <c r="I588" s="27">
        <v>4.2699999999999996</v>
      </c>
      <c r="J588" s="27">
        <v>15003</v>
      </c>
      <c r="K588" s="27">
        <v>1398</v>
      </c>
      <c r="L588" s="27">
        <v>1041</v>
      </c>
      <c r="M588" s="27">
        <f t="shared" ca="1" si="9"/>
        <v>1.9877315967853741</v>
      </c>
      <c r="N588" s="27">
        <v>57.472012426685303</v>
      </c>
      <c r="O588" s="27">
        <v>11544.2</v>
      </c>
      <c r="P588" s="27">
        <v>7827.84</v>
      </c>
    </row>
    <row r="589" spans="1:16" x14ac:dyDescent="0.45">
      <c r="A589" s="40" t="s">
        <v>394</v>
      </c>
      <c r="B589" s="2">
        <v>450</v>
      </c>
      <c r="C589" s="19">
        <v>45.8</v>
      </c>
      <c r="D589" s="3" t="s">
        <v>460</v>
      </c>
      <c r="E589" s="4" t="s">
        <v>46</v>
      </c>
      <c r="F589" s="22">
        <v>516769</v>
      </c>
      <c r="G589" s="15" t="s">
        <v>33</v>
      </c>
      <c r="H589" s="27">
        <v>25.62</v>
      </c>
      <c r="I589" s="27">
        <v>4.2699999999999996</v>
      </c>
      <c r="J589" s="27">
        <v>15003</v>
      </c>
      <c r="K589" s="27">
        <v>1398</v>
      </c>
      <c r="L589" s="27">
        <v>1041</v>
      </c>
      <c r="M589" s="27">
        <f t="shared" ca="1" si="9"/>
        <v>1.9062300922618247</v>
      </c>
      <c r="N589" s="27">
        <v>57.472012426685303</v>
      </c>
      <c r="O589" s="27">
        <v>11544.2</v>
      </c>
      <c r="P589" s="27">
        <v>7827.84</v>
      </c>
    </row>
    <row r="590" spans="1:16" x14ac:dyDescent="0.45">
      <c r="A590" s="40" t="s">
        <v>394</v>
      </c>
      <c r="B590" s="2">
        <v>450</v>
      </c>
      <c r="C590" s="19">
        <v>45.8</v>
      </c>
      <c r="D590" s="3" t="s">
        <v>460</v>
      </c>
      <c r="E590" s="4" t="s">
        <v>46</v>
      </c>
      <c r="F590" s="22">
        <v>473667</v>
      </c>
      <c r="G590" s="15" t="s">
        <v>33</v>
      </c>
      <c r="H590" s="27">
        <v>25.62</v>
      </c>
      <c r="I590" s="27">
        <v>4.2699999999999996</v>
      </c>
      <c r="J590" s="27">
        <v>15003</v>
      </c>
      <c r="K590" s="27">
        <v>1398</v>
      </c>
      <c r="L590" s="27">
        <v>1041</v>
      </c>
      <c r="M590" s="27">
        <f t="shared" ca="1" si="9"/>
        <v>1.959492656467873</v>
      </c>
      <c r="N590" s="27">
        <v>57.472012426685303</v>
      </c>
      <c r="O590" s="27">
        <v>11544.2</v>
      </c>
      <c r="P590" s="27">
        <v>7827.84</v>
      </c>
    </row>
    <row r="591" spans="1:16" x14ac:dyDescent="0.45">
      <c r="A591" s="40" t="s">
        <v>394</v>
      </c>
      <c r="B591" s="2">
        <v>450</v>
      </c>
      <c r="C591" s="19">
        <v>45.8</v>
      </c>
      <c r="D591" s="3" t="s">
        <v>460</v>
      </c>
      <c r="E591" s="4" t="s">
        <v>46</v>
      </c>
      <c r="F591" s="22">
        <v>472895</v>
      </c>
      <c r="G591" s="15" t="s">
        <v>33</v>
      </c>
      <c r="H591" s="27">
        <v>25.62</v>
      </c>
      <c r="I591" s="27">
        <v>4.2699999999999996</v>
      </c>
      <c r="J591" s="27">
        <v>15003</v>
      </c>
      <c r="K591" s="27">
        <v>1398</v>
      </c>
      <c r="L591" s="27">
        <v>1041</v>
      </c>
      <c r="M591" s="27">
        <f t="shared" ca="1" si="9"/>
        <v>2.0377324133495787</v>
      </c>
      <c r="N591" s="27">
        <v>57.472012426685303</v>
      </c>
      <c r="O591" s="27">
        <v>11544.2</v>
      </c>
      <c r="P591" s="27">
        <v>7827.84</v>
      </c>
    </row>
    <row r="592" spans="1:16" x14ac:dyDescent="0.45">
      <c r="A592" s="40" t="s">
        <v>394</v>
      </c>
      <c r="B592" s="2">
        <v>450</v>
      </c>
      <c r="C592" s="19">
        <v>45.8</v>
      </c>
      <c r="D592" s="3" t="s">
        <v>460</v>
      </c>
      <c r="E592" s="4" t="s">
        <v>46</v>
      </c>
      <c r="F592" s="22">
        <v>484664</v>
      </c>
      <c r="G592" s="15" t="s">
        <v>13</v>
      </c>
      <c r="H592" s="27">
        <v>25.62</v>
      </c>
      <c r="I592" s="27">
        <v>4.2699999999999996</v>
      </c>
      <c r="J592" s="27">
        <v>15003</v>
      </c>
      <c r="K592" s="27">
        <v>1398</v>
      </c>
      <c r="L592" s="27">
        <v>1041</v>
      </c>
      <c r="M592" s="27">
        <f t="shared" ca="1" si="9"/>
        <v>2.0316137826918768</v>
      </c>
      <c r="N592" s="27">
        <v>57.472012426685303</v>
      </c>
      <c r="O592" s="27">
        <v>11544.2</v>
      </c>
      <c r="P592" s="27">
        <v>7827.84</v>
      </c>
    </row>
    <row r="593" spans="1:16" hidden="1" x14ac:dyDescent="0.45">
      <c r="A593" s="40" t="s">
        <v>378</v>
      </c>
      <c r="B593" s="2" t="s">
        <v>382</v>
      </c>
      <c r="C593" s="19">
        <v>39</v>
      </c>
      <c r="D593" s="3" t="s">
        <v>460</v>
      </c>
      <c r="E593" s="4" t="s">
        <v>25</v>
      </c>
      <c r="F593" s="22">
        <v>473362</v>
      </c>
      <c r="G593" s="15" t="s">
        <v>13</v>
      </c>
      <c r="H593" s="27">
        <v>21.69</v>
      </c>
      <c r="I593" s="27">
        <v>3.94</v>
      </c>
      <c r="J593" s="27">
        <v>8900</v>
      </c>
      <c r="K593" s="27">
        <v>624</v>
      </c>
      <c r="L593" s="27">
        <v>299</v>
      </c>
      <c r="M593" s="27">
        <f t="shared" ca="1" si="9"/>
        <v>1.9893203100721093</v>
      </c>
      <c r="N593" s="27">
        <v>188.92599593680674</v>
      </c>
      <c r="O593" s="27">
        <v>16779.7</v>
      </c>
      <c r="P593" s="27">
        <v>1073.48</v>
      </c>
    </row>
    <row r="594" spans="1:16" hidden="1" x14ac:dyDescent="0.45">
      <c r="A594" s="40" t="s">
        <v>378</v>
      </c>
      <c r="B594" s="2" t="s">
        <v>382</v>
      </c>
      <c r="C594" s="19">
        <v>39</v>
      </c>
      <c r="D594" s="3" t="s">
        <v>460</v>
      </c>
      <c r="E594" s="4" t="s">
        <v>25</v>
      </c>
      <c r="F594" s="22">
        <v>398929</v>
      </c>
      <c r="G594" s="15" t="s">
        <v>37</v>
      </c>
      <c r="H594" s="27">
        <v>21.69</v>
      </c>
      <c r="I594" s="27">
        <v>3.94</v>
      </c>
      <c r="J594" s="27">
        <v>8900</v>
      </c>
      <c r="K594" s="27">
        <v>624</v>
      </c>
      <c r="L594" s="27">
        <v>299</v>
      </c>
      <c r="M594" s="27">
        <f t="shared" ca="1" si="9"/>
        <v>1.9309465092247859</v>
      </c>
      <c r="N594" s="27">
        <v>188.92599593680674</v>
      </c>
      <c r="O594" s="27">
        <v>16779.7</v>
      </c>
      <c r="P594" s="27">
        <v>1073.48</v>
      </c>
    </row>
    <row r="595" spans="1:16" hidden="1" x14ac:dyDescent="0.45">
      <c r="A595" s="40" t="s">
        <v>378</v>
      </c>
      <c r="B595" s="2" t="s">
        <v>382</v>
      </c>
      <c r="C595" s="19">
        <v>39</v>
      </c>
      <c r="D595" s="3" t="s">
        <v>460</v>
      </c>
      <c r="E595" s="4" t="s">
        <v>15</v>
      </c>
      <c r="F595" s="22">
        <v>457738</v>
      </c>
      <c r="G595" s="15" t="s">
        <v>37</v>
      </c>
      <c r="H595" s="27">
        <v>21.69</v>
      </c>
      <c r="I595" s="27">
        <v>3.94</v>
      </c>
      <c r="J595" s="27">
        <v>8900</v>
      </c>
      <c r="K595" s="27">
        <v>624</v>
      </c>
      <c r="L595" s="27">
        <v>299</v>
      </c>
      <c r="M595" s="27">
        <f t="shared" ca="1" si="9"/>
        <v>1.9567856875470737</v>
      </c>
      <c r="N595" s="27">
        <v>1276.96268564825</v>
      </c>
      <c r="O595" s="27">
        <v>21333.9</v>
      </c>
      <c r="P595" s="27">
        <v>4753.54</v>
      </c>
    </row>
    <row r="596" spans="1:16" hidden="1" x14ac:dyDescent="0.45">
      <c r="A596" s="40" t="s">
        <v>410</v>
      </c>
      <c r="B596" s="2" t="s">
        <v>454</v>
      </c>
      <c r="C596" s="19">
        <v>44</v>
      </c>
      <c r="D596" s="3" t="s">
        <v>461</v>
      </c>
      <c r="E596" s="3" t="s">
        <v>447</v>
      </c>
      <c r="F596" s="22">
        <v>291527</v>
      </c>
      <c r="G596" s="15" t="s">
        <v>45</v>
      </c>
      <c r="H596" s="27">
        <v>21.25</v>
      </c>
      <c r="I596" s="27">
        <v>3.92</v>
      </c>
      <c r="J596" s="27">
        <v>7400</v>
      </c>
      <c r="K596" s="27">
        <v>1102</v>
      </c>
      <c r="L596" s="27">
        <v>300</v>
      </c>
      <c r="M596" s="27">
        <f t="shared" ca="1" si="9"/>
        <v>1.9463874273389683</v>
      </c>
      <c r="N596" s="27">
        <v>96.621481289487278</v>
      </c>
      <c r="O596" s="27">
        <v>16666</v>
      </c>
      <c r="P596" s="27">
        <v>521.5798800343282</v>
      </c>
    </row>
    <row r="597" spans="1:16" x14ac:dyDescent="0.45">
      <c r="A597" s="40" t="s">
        <v>394</v>
      </c>
      <c r="B597" s="2">
        <v>450</v>
      </c>
      <c r="C597" s="19">
        <v>45.8</v>
      </c>
      <c r="D597" s="3" t="s">
        <v>460</v>
      </c>
      <c r="E597" s="4" t="s">
        <v>46</v>
      </c>
      <c r="F597" s="22">
        <v>483808</v>
      </c>
      <c r="G597" s="15" t="s">
        <v>13</v>
      </c>
      <c r="H597" s="27">
        <v>25.62</v>
      </c>
      <c r="I597" s="27">
        <v>4.2699999999999996</v>
      </c>
      <c r="J597" s="27">
        <v>15003</v>
      </c>
      <c r="K597" s="27">
        <v>1398</v>
      </c>
      <c r="L597" s="27">
        <v>1041</v>
      </c>
      <c r="M597" s="27">
        <f t="shared" ca="1" si="9"/>
        <v>1.9440109358800433</v>
      </c>
      <c r="N597" s="27">
        <v>57.472012426685303</v>
      </c>
      <c r="O597" s="27">
        <v>11544.2</v>
      </c>
      <c r="P597" s="27">
        <v>7827.84</v>
      </c>
    </row>
    <row r="598" spans="1:16" x14ac:dyDescent="0.45">
      <c r="A598" s="40" t="s">
        <v>394</v>
      </c>
      <c r="B598" s="2">
        <v>450</v>
      </c>
      <c r="C598" s="19">
        <v>45.8</v>
      </c>
      <c r="D598" s="3" t="s">
        <v>460</v>
      </c>
      <c r="E598" s="4" t="s">
        <v>3</v>
      </c>
      <c r="F598" s="22">
        <v>533522</v>
      </c>
      <c r="G598" s="15" t="s">
        <v>20</v>
      </c>
      <c r="H598" s="27">
        <v>25.62</v>
      </c>
      <c r="I598" s="27">
        <v>4.2699999999999996</v>
      </c>
      <c r="J598" s="27">
        <v>15003</v>
      </c>
      <c r="K598" s="27">
        <v>1398</v>
      </c>
      <c r="L598" s="27">
        <v>1041</v>
      </c>
      <c r="M598" s="27">
        <f t="shared" ca="1" si="9"/>
        <v>2.0182359632034341</v>
      </c>
      <c r="N598" s="27">
        <v>2639.0087016482562</v>
      </c>
      <c r="O598" s="27">
        <v>30468.7</v>
      </c>
      <c r="P598" s="27">
        <v>62827.83</v>
      </c>
    </row>
    <row r="599" spans="1:16" x14ac:dyDescent="0.45">
      <c r="A599" s="40" t="s">
        <v>394</v>
      </c>
      <c r="B599" s="2">
        <v>450</v>
      </c>
      <c r="C599" s="19">
        <v>45.8</v>
      </c>
      <c r="D599" s="3" t="s">
        <v>460</v>
      </c>
      <c r="E599" s="4" t="s">
        <v>3</v>
      </c>
      <c r="F599" s="22">
        <v>510725</v>
      </c>
      <c r="G599" s="15" t="s">
        <v>20</v>
      </c>
      <c r="H599" s="27">
        <v>25.62</v>
      </c>
      <c r="I599" s="27">
        <v>4.2699999999999996</v>
      </c>
      <c r="J599" s="27">
        <v>15003</v>
      </c>
      <c r="K599" s="27">
        <v>1398</v>
      </c>
      <c r="L599" s="27">
        <v>1041</v>
      </c>
      <c r="M599" s="27">
        <f t="shared" ca="1" si="9"/>
        <v>1.8787578866921655</v>
      </c>
      <c r="N599" s="27">
        <v>2639.0087016482562</v>
      </c>
      <c r="O599" s="27">
        <v>30468.7</v>
      </c>
      <c r="P599" s="27">
        <v>62827.83</v>
      </c>
    </row>
    <row r="600" spans="1:16" x14ac:dyDescent="0.45">
      <c r="A600" s="40" t="s">
        <v>394</v>
      </c>
      <c r="B600" s="2">
        <v>450</v>
      </c>
      <c r="C600" s="19">
        <v>45.8</v>
      </c>
      <c r="D600" s="3" t="s">
        <v>460</v>
      </c>
      <c r="E600" s="4" t="s">
        <v>3</v>
      </c>
      <c r="F600" s="22">
        <v>510302</v>
      </c>
      <c r="G600" s="15" t="s">
        <v>20</v>
      </c>
      <c r="H600" s="27">
        <v>25.62</v>
      </c>
      <c r="I600" s="27">
        <v>4.2699999999999996</v>
      </c>
      <c r="J600" s="27">
        <v>15003</v>
      </c>
      <c r="K600" s="27">
        <v>1398</v>
      </c>
      <c r="L600" s="27">
        <v>1041</v>
      </c>
      <c r="M600" s="27">
        <f t="shared" ca="1" si="9"/>
        <v>1.882345755912127</v>
      </c>
      <c r="N600" s="27">
        <v>2639.0087016482562</v>
      </c>
      <c r="O600" s="27">
        <v>30468.7</v>
      </c>
      <c r="P600" s="27">
        <v>62827.83</v>
      </c>
    </row>
    <row r="601" spans="1:16" x14ac:dyDescent="0.45">
      <c r="A601" s="40" t="s">
        <v>394</v>
      </c>
      <c r="B601" s="2">
        <v>450</v>
      </c>
      <c r="C601" s="19">
        <v>45.8</v>
      </c>
      <c r="D601" s="3" t="s">
        <v>460</v>
      </c>
      <c r="E601" s="3" t="s">
        <v>3</v>
      </c>
      <c r="F601" s="22">
        <v>510172</v>
      </c>
      <c r="G601" s="15" t="s">
        <v>20</v>
      </c>
      <c r="H601" s="27">
        <v>25.62</v>
      </c>
      <c r="I601" s="27">
        <v>4.2699999999999996</v>
      </c>
      <c r="J601" s="27">
        <v>15003</v>
      </c>
      <c r="K601" s="27">
        <v>1398</v>
      </c>
      <c r="L601" s="27">
        <v>1041</v>
      </c>
      <c r="M601" s="27">
        <f t="shared" ca="1" si="9"/>
        <v>1.9496214534537133</v>
      </c>
      <c r="N601" s="27">
        <v>2639.0087016482562</v>
      </c>
      <c r="O601" s="27">
        <v>30468.7</v>
      </c>
      <c r="P601" s="27">
        <v>62827.83</v>
      </c>
    </row>
    <row r="602" spans="1:16" x14ac:dyDescent="0.45">
      <c r="A602" s="40" t="s">
        <v>394</v>
      </c>
      <c r="B602" s="2">
        <v>450</v>
      </c>
      <c r="C602" s="19">
        <v>45.8</v>
      </c>
      <c r="D602" s="3" t="s">
        <v>460</v>
      </c>
      <c r="E602" s="4" t="s">
        <v>3</v>
      </c>
      <c r="F602" s="22">
        <v>472895</v>
      </c>
      <c r="G602" s="15" t="s">
        <v>29</v>
      </c>
      <c r="H602" s="27">
        <v>25.62</v>
      </c>
      <c r="I602" s="27">
        <v>4.2699999999999996</v>
      </c>
      <c r="J602" s="27">
        <v>15003</v>
      </c>
      <c r="K602" s="27">
        <v>1398</v>
      </c>
      <c r="L602" s="27">
        <v>1041</v>
      </c>
      <c r="M602" s="27">
        <f t="shared" ca="1" si="9"/>
        <v>1.9075414057527253</v>
      </c>
      <c r="N602" s="27">
        <v>2639.0087016482562</v>
      </c>
      <c r="O602" s="27">
        <v>30468.7</v>
      </c>
      <c r="P602" s="27">
        <v>62827.83</v>
      </c>
    </row>
    <row r="603" spans="1:16" x14ac:dyDescent="0.45">
      <c r="A603" s="40" t="s">
        <v>394</v>
      </c>
      <c r="B603" s="2">
        <v>450</v>
      </c>
      <c r="C603" s="19">
        <v>45.8</v>
      </c>
      <c r="D603" s="3" t="s">
        <v>460</v>
      </c>
      <c r="E603" s="4" t="s">
        <v>3</v>
      </c>
      <c r="F603" s="22">
        <v>411782</v>
      </c>
      <c r="G603" s="15" t="s">
        <v>29</v>
      </c>
      <c r="H603" s="27">
        <v>25.62</v>
      </c>
      <c r="I603" s="27">
        <v>4.2699999999999996</v>
      </c>
      <c r="J603" s="27">
        <v>15003</v>
      </c>
      <c r="K603" s="27">
        <v>1398</v>
      </c>
      <c r="L603" s="27">
        <v>1041</v>
      </c>
      <c r="M603" s="27">
        <f t="shared" ca="1" si="9"/>
        <v>1.9352523278143063</v>
      </c>
      <c r="N603" s="27">
        <v>2639.0087016482562</v>
      </c>
      <c r="O603" s="27">
        <v>30468.7</v>
      </c>
      <c r="P603" s="27">
        <v>62827.83</v>
      </c>
    </row>
    <row r="604" spans="1:16" x14ac:dyDescent="0.45">
      <c r="A604" s="40" t="s">
        <v>394</v>
      </c>
      <c r="B604" s="2">
        <v>450</v>
      </c>
      <c r="C604" s="19">
        <v>45.8</v>
      </c>
      <c r="D604" s="3" t="s">
        <v>460</v>
      </c>
      <c r="E604" s="4" t="s">
        <v>3</v>
      </c>
      <c r="F604" s="22">
        <v>411461</v>
      </c>
      <c r="G604" s="15" t="s">
        <v>29</v>
      </c>
      <c r="H604" s="27">
        <v>25.62</v>
      </c>
      <c r="I604" s="27">
        <v>4.2699999999999996</v>
      </c>
      <c r="J604" s="27">
        <v>15003</v>
      </c>
      <c r="K604" s="27">
        <v>1398</v>
      </c>
      <c r="L604" s="27">
        <v>1041</v>
      </c>
      <c r="M604" s="27">
        <f t="shared" ca="1" si="9"/>
        <v>1.8994502217572944</v>
      </c>
      <c r="N604" s="27">
        <v>2639.0087016482562</v>
      </c>
      <c r="O604" s="27">
        <v>30468.7</v>
      </c>
      <c r="P604" s="27">
        <v>62827.83</v>
      </c>
    </row>
    <row r="605" spans="1:16" hidden="1" x14ac:dyDescent="0.45">
      <c r="A605" s="40" t="s">
        <v>378</v>
      </c>
      <c r="B605" s="2" t="s">
        <v>382</v>
      </c>
      <c r="C605" s="19">
        <v>39</v>
      </c>
      <c r="D605" s="3" t="s">
        <v>460</v>
      </c>
      <c r="E605" s="4" t="s">
        <v>15</v>
      </c>
      <c r="F605" s="22">
        <v>449087</v>
      </c>
      <c r="G605" s="15" t="s">
        <v>37</v>
      </c>
      <c r="H605" s="27">
        <v>21.69</v>
      </c>
      <c r="I605" s="27">
        <v>3.94</v>
      </c>
      <c r="J605" s="27">
        <v>8900</v>
      </c>
      <c r="K605" s="27">
        <v>624</v>
      </c>
      <c r="L605" s="27">
        <v>299</v>
      </c>
      <c r="M605" s="27">
        <f t="shared" ca="1" si="9"/>
        <v>2.0085100584942626</v>
      </c>
      <c r="N605" s="27">
        <v>1276.96268564825</v>
      </c>
      <c r="O605" s="27">
        <v>21333.9</v>
      </c>
      <c r="P605" s="27">
        <v>4753.54</v>
      </c>
    </row>
    <row r="606" spans="1:16" hidden="1" x14ac:dyDescent="0.45">
      <c r="A606" s="40" t="s">
        <v>378</v>
      </c>
      <c r="B606" s="2" t="s">
        <v>382</v>
      </c>
      <c r="C606" s="19">
        <v>39</v>
      </c>
      <c r="D606" s="3" t="s">
        <v>459</v>
      </c>
      <c r="E606" s="3" t="s">
        <v>491</v>
      </c>
      <c r="F606" s="22">
        <v>395000</v>
      </c>
      <c r="G606" s="15" t="s">
        <v>36</v>
      </c>
      <c r="H606" s="27">
        <v>21.69</v>
      </c>
      <c r="I606" s="27">
        <v>3.94</v>
      </c>
      <c r="J606" s="27">
        <v>8900</v>
      </c>
      <c r="K606" s="27">
        <v>624</v>
      </c>
      <c r="L606" s="27">
        <v>299</v>
      </c>
      <c r="M606" s="27">
        <f t="shared" ca="1" si="9"/>
        <v>1.8937004627838703</v>
      </c>
      <c r="N606" s="27">
        <v>585.15030000000002</v>
      </c>
      <c r="O606" s="27">
        <v>51342</v>
      </c>
      <c r="P606" s="27">
        <v>21968.32</v>
      </c>
    </row>
    <row r="607" spans="1:16" hidden="1" x14ac:dyDescent="0.45">
      <c r="A607" s="40" t="s">
        <v>378</v>
      </c>
      <c r="B607" s="2" t="s">
        <v>424</v>
      </c>
      <c r="C607" s="19">
        <v>39</v>
      </c>
      <c r="D607" s="3" t="s">
        <v>459</v>
      </c>
      <c r="E607" s="3" t="s">
        <v>319</v>
      </c>
      <c r="F607" s="22">
        <v>495000</v>
      </c>
      <c r="G607" s="15" t="s">
        <v>13</v>
      </c>
      <c r="H607" s="27">
        <v>21.69</v>
      </c>
      <c r="I607" s="27">
        <v>3.94</v>
      </c>
      <c r="J607" s="27">
        <v>8900</v>
      </c>
      <c r="K607" s="27">
        <v>624</v>
      </c>
      <c r="L607" s="27">
        <v>299</v>
      </c>
      <c r="M607" s="27">
        <f t="shared" ca="1" si="9"/>
        <v>2.040626053987654</v>
      </c>
      <c r="N607" s="27">
        <v>1116.7267999999999</v>
      </c>
      <c r="O607" s="27">
        <v>44269</v>
      </c>
      <c r="P607" s="27">
        <v>61343.7</v>
      </c>
    </row>
    <row r="608" spans="1:16" hidden="1" x14ac:dyDescent="0.45">
      <c r="A608" s="40" t="s">
        <v>378</v>
      </c>
      <c r="B608" s="2" t="s">
        <v>384</v>
      </c>
      <c r="C608" s="19">
        <v>43</v>
      </c>
      <c r="D608" s="3" t="s">
        <v>461</v>
      </c>
      <c r="E608" s="3" t="s">
        <v>470</v>
      </c>
      <c r="F608" s="22">
        <v>327712</v>
      </c>
      <c r="G608" s="15" t="s">
        <v>6</v>
      </c>
      <c r="H608" s="27">
        <v>24.11</v>
      </c>
      <c r="I608" s="27">
        <v>3.61</v>
      </c>
      <c r="J608" s="27">
        <v>9800</v>
      </c>
      <c r="K608" s="27">
        <v>1183</v>
      </c>
      <c r="L608" s="27">
        <v>401</v>
      </c>
      <c r="M608" s="27">
        <f t="shared" ca="1" si="9"/>
        <v>1.9361123101238646</v>
      </c>
      <c r="N608" s="27">
        <v>1.3702814814814799</v>
      </c>
      <c r="O608" s="27">
        <v>8400.2000000000007</v>
      </c>
      <c r="P608" s="27">
        <v>2915.9007634038121</v>
      </c>
    </row>
    <row r="609" spans="1:16" hidden="1" x14ac:dyDescent="0.45">
      <c r="A609" s="40" t="s">
        <v>378</v>
      </c>
      <c r="B609" s="2" t="s">
        <v>384</v>
      </c>
      <c r="C609" s="19">
        <v>43</v>
      </c>
      <c r="D609" s="3" t="s">
        <v>461</v>
      </c>
      <c r="E609" s="3" t="s">
        <v>477</v>
      </c>
      <c r="F609" s="22">
        <v>339000</v>
      </c>
      <c r="G609" s="15" t="s">
        <v>8</v>
      </c>
      <c r="H609" s="27">
        <v>24.11</v>
      </c>
      <c r="I609" s="27">
        <v>3.61</v>
      </c>
      <c r="J609" s="27">
        <v>9800</v>
      </c>
      <c r="K609" s="27">
        <v>1183</v>
      </c>
      <c r="L609" s="27">
        <v>401</v>
      </c>
      <c r="M609" s="27">
        <f t="shared" ca="1" si="9"/>
        <v>1.9443773361527505</v>
      </c>
      <c r="N609" s="27">
        <v>77.625486978256092</v>
      </c>
      <c r="O609" s="27">
        <v>4120</v>
      </c>
      <c r="P609" s="27">
        <v>3784.4369179564037</v>
      </c>
    </row>
    <row r="610" spans="1:16" hidden="1" x14ac:dyDescent="0.45">
      <c r="A610" s="40" t="s">
        <v>410</v>
      </c>
      <c r="B610" s="2" t="s">
        <v>495</v>
      </c>
      <c r="C610" s="19">
        <v>44</v>
      </c>
      <c r="D610" s="3" t="s">
        <v>460</v>
      </c>
      <c r="E610" s="4" t="s">
        <v>46</v>
      </c>
      <c r="F610" s="22">
        <v>437734</v>
      </c>
      <c r="G610" s="15" t="s">
        <v>45</v>
      </c>
      <c r="H610" s="27">
        <v>22.5</v>
      </c>
      <c r="I610" s="27">
        <v>4</v>
      </c>
      <c r="J610" s="27">
        <v>17800</v>
      </c>
      <c r="K610" s="27">
        <v>1450</v>
      </c>
      <c r="L610" s="27">
        <v>400</v>
      </c>
      <c r="M610" s="27">
        <f t="shared" ca="1" si="9"/>
        <v>1.9505381766386549</v>
      </c>
      <c r="N610" s="27">
        <v>57.472012426685268</v>
      </c>
      <c r="O610" s="27">
        <v>11544.2</v>
      </c>
      <c r="P610" s="27">
        <v>7827.84</v>
      </c>
    </row>
    <row r="611" spans="1:16" hidden="1" x14ac:dyDescent="0.45">
      <c r="A611" s="40" t="s">
        <v>378</v>
      </c>
      <c r="B611" s="3" t="s">
        <v>384</v>
      </c>
      <c r="C611" s="19">
        <v>43</v>
      </c>
      <c r="D611" s="3" t="s">
        <v>461</v>
      </c>
      <c r="E611" s="3" t="s">
        <v>447</v>
      </c>
      <c r="F611" s="22">
        <v>309860</v>
      </c>
      <c r="G611" s="15" t="s">
        <v>8</v>
      </c>
      <c r="H611" s="27">
        <v>24.11</v>
      </c>
      <c r="I611" s="27">
        <v>3.61</v>
      </c>
      <c r="J611" s="27">
        <v>9800</v>
      </c>
      <c r="K611" s="27">
        <v>1183</v>
      </c>
      <c r="L611" s="27">
        <v>401</v>
      </c>
      <c r="M611" s="27">
        <f t="shared" ca="1" si="9"/>
        <v>1.8678271326321325</v>
      </c>
      <c r="N611" s="27">
        <v>96.621481289487278</v>
      </c>
      <c r="O611" s="27">
        <v>16666</v>
      </c>
      <c r="P611" s="27">
        <v>521.5798800343282</v>
      </c>
    </row>
    <row r="612" spans="1:16" hidden="1" x14ac:dyDescent="0.45">
      <c r="A612" s="40" t="s">
        <v>410</v>
      </c>
      <c r="B612" s="2" t="s">
        <v>495</v>
      </c>
      <c r="C612" s="19">
        <v>44</v>
      </c>
      <c r="D612" s="3" t="s">
        <v>460</v>
      </c>
      <c r="E612" s="3" t="s">
        <v>46</v>
      </c>
      <c r="F612" s="22">
        <v>437231</v>
      </c>
      <c r="G612" s="15" t="s">
        <v>45</v>
      </c>
      <c r="H612" s="27">
        <v>22.5</v>
      </c>
      <c r="I612" s="27">
        <v>4</v>
      </c>
      <c r="J612" s="27">
        <v>17800</v>
      </c>
      <c r="K612" s="27">
        <v>1450</v>
      </c>
      <c r="L612" s="27">
        <v>400</v>
      </c>
      <c r="M612" s="27">
        <f t="shared" ca="1" si="9"/>
        <v>2.0213083306606912</v>
      </c>
      <c r="N612" s="27">
        <v>57.472012426685268</v>
      </c>
      <c r="O612" s="27">
        <v>11544.2</v>
      </c>
      <c r="P612" s="27">
        <v>7827.84</v>
      </c>
    </row>
    <row r="613" spans="1:16" hidden="1" x14ac:dyDescent="0.45">
      <c r="A613" s="40" t="s">
        <v>410</v>
      </c>
      <c r="B613" s="2" t="s">
        <v>413</v>
      </c>
      <c r="C613" s="19">
        <v>45</v>
      </c>
      <c r="D613" s="3" t="s">
        <v>461</v>
      </c>
      <c r="E613" s="3" t="s">
        <v>346</v>
      </c>
      <c r="F613" s="22">
        <v>519000</v>
      </c>
      <c r="G613" s="15" t="s">
        <v>36</v>
      </c>
      <c r="H613" s="27">
        <v>24.9</v>
      </c>
      <c r="I613" s="27">
        <v>4.9000000000000004</v>
      </c>
      <c r="J613" s="27">
        <v>11400</v>
      </c>
      <c r="K613" s="27">
        <v>1151</v>
      </c>
      <c r="L613" s="27">
        <v>300</v>
      </c>
      <c r="M613" s="27">
        <f t="shared" ca="1" si="9"/>
        <v>1.8600224320985479</v>
      </c>
      <c r="N613" s="27">
        <v>96.621481289487278</v>
      </c>
      <c r="O613" s="27">
        <v>21310.9</v>
      </c>
      <c r="P613" s="27">
        <v>514.61516577032478</v>
      </c>
    </row>
    <row r="614" spans="1:16" x14ac:dyDescent="0.45">
      <c r="A614" s="40" t="s">
        <v>394</v>
      </c>
      <c r="B614" s="2">
        <v>450</v>
      </c>
      <c r="C614" s="19">
        <v>45.8</v>
      </c>
      <c r="D614" s="3" t="s">
        <v>460</v>
      </c>
      <c r="E614" s="3" t="s">
        <v>3</v>
      </c>
      <c r="F614" s="22">
        <v>400850</v>
      </c>
      <c r="G614" s="15" t="s">
        <v>30</v>
      </c>
      <c r="H614" s="27">
        <v>25.62</v>
      </c>
      <c r="I614" s="27">
        <v>4.2699999999999996</v>
      </c>
      <c r="J614" s="27">
        <v>15003</v>
      </c>
      <c r="K614" s="27">
        <v>1398</v>
      </c>
      <c r="L614" s="27">
        <v>1041</v>
      </c>
      <c r="M614" s="27">
        <f t="shared" ca="1" si="9"/>
        <v>2.039014044278781</v>
      </c>
      <c r="N614" s="27">
        <v>2639.0087016482562</v>
      </c>
      <c r="O614" s="27">
        <v>30468.7</v>
      </c>
      <c r="P614" s="27">
        <v>62827.83</v>
      </c>
    </row>
    <row r="615" spans="1:16" x14ac:dyDescent="0.45">
      <c r="A615" s="40" t="s">
        <v>394</v>
      </c>
      <c r="B615" s="2">
        <v>450</v>
      </c>
      <c r="C615" s="19">
        <v>45.8</v>
      </c>
      <c r="D615" s="3" t="s">
        <v>460</v>
      </c>
      <c r="E615" s="4" t="s">
        <v>3</v>
      </c>
      <c r="F615" s="22">
        <v>400537</v>
      </c>
      <c r="G615" s="15" t="s">
        <v>30</v>
      </c>
      <c r="H615" s="27">
        <v>25.62</v>
      </c>
      <c r="I615" s="27">
        <v>4.2699999999999996</v>
      </c>
      <c r="J615" s="27">
        <v>15003</v>
      </c>
      <c r="K615" s="27">
        <v>1398</v>
      </c>
      <c r="L615" s="27">
        <v>1041</v>
      </c>
      <c r="M615" s="27">
        <f t="shared" ca="1" si="9"/>
        <v>2.023434641523647</v>
      </c>
      <c r="N615" s="27">
        <v>2639.0087016482562</v>
      </c>
      <c r="O615" s="27">
        <v>30468.7</v>
      </c>
      <c r="P615" s="27">
        <v>62827.83</v>
      </c>
    </row>
    <row r="616" spans="1:16" x14ac:dyDescent="0.45">
      <c r="A616" s="40" t="s">
        <v>394</v>
      </c>
      <c r="B616" s="2">
        <v>450</v>
      </c>
      <c r="C616" s="19">
        <v>45.8</v>
      </c>
      <c r="D616" s="3" t="s">
        <v>460</v>
      </c>
      <c r="E616" s="3" t="s">
        <v>3</v>
      </c>
      <c r="F616" s="22">
        <v>518675</v>
      </c>
      <c r="G616" s="15" t="s">
        <v>34</v>
      </c>
      <c r="H616" s="27">
        <v>25.62</v>
      </c>
      <c r="I616" s="27">
        <v>4.2699999999999996</v>
      </c>
      <c r="J616" s="27">
        <v>15003</v>
      </c>
      <c r="K616" s="27">
        <v>1398</v>
      </c>
      <c r="L616" s="27">
        <v>1041</v>
      </c>
      <c r="M616" s="27">
        <f t="shared" ca="1" si="9"/>
        <v>1.8897899785190806</v>
      </c>
      <c r="N616" s="27">
        <v>2639.0087016482562</v>
      </c>
      <c r="O616" s="27">
        <v>30468.7</v>
      </c>
      <c r="P616" s="27">
        <v>62827.83</v>
      </c>
    </row>
    <row r="617" spans="1:16" x14ac:dyDescent="0.45">
      <c r="A617" s="40" t="s">
        <v>394</v>
      </c>
      <c r="B617" s="2">
        <v>450</v>
      </c>
      <c r="C617" s="19">
        <v>45.8</v>
      </c>
      <c r="D617" s="3" t="s">
        <v>460</v>
      </c>
      <c r="E617" s="4" t="s">
        <v>3</v>
      </c>
      <c r="F617" s="22">
        <v>517759</v>
      </c>
      <c r="G617" s="15" t="s">
        <v>34</v>
      </c>
      <c r="H617" s="27">
        <v>25.62</v>
      </c>
      <c r="I617" s="27">
        <v>4.2699999999999996</v>
      </c>
      <c r="J617" s="27">
        <v>15003</v>
      </c>
      <c r="K617" s="27">
        <v>1398</v>
      </c>
      <c r="L617" s="27">
        <v>1041</v>
      </c>
      <c r="M617" s="27">
        <f t="shared" ca="1" si="9"/>
        <v>1.9183673503759411</v>
      </c>
      <c r="N617" s="27">
        <v>2639.0087016482562</v>
      </c>
      <c r="O617" s="27">
        <v>30468.7</v>
      </c>
      <c r="P617" s="27">
        <v>62827.83</v>
      </c>
    </row>
    <row r="618" spans="1:16" x14ac:dyDescent="0.45">
      <c r="A618" s="40" t="s">
        <v>394</v>
      </c>
      <c r="B618" s="2">
        <v>450</v>
      </c>
      <c r="C618" s="19">
        <v>45.8</v>
      </c>
      <c r="D618" s="3" t="s">
        <v>460</v>
      </c>
      <c r="E618" s="4" t="s">
        <v>3</v>
      </c>
      <c r="F618" s="22">
        <v>594150</v>
      </c>
      <c r="G618" s="15" t="s">
        <v>38</v>
      </c>
      <c r="H618" s="27">
        <v>25.62</v>
      </c>
      <c r="I618" s="27">
        <v>4.2699999999999996</v>
      </c>
      <c r="J618" s="27">
        <v>15003</v>
      </c>
      <c r="K618" s="27">
        <v>1398</v>
      </c>
      <c r="L618" s="27">
        <v>1041</v>
      </c>
      <c r="M618" s="27">
        <f t="shared" ca="1" si="9"/>
        <v>1.9704189423872513</v>
      </c>
      <c r="N618" s="27">
        <v>2639.0087016482562</v>
      </c>
      <c r="O618" s="27">
        <v>30468.7</v>
      </c>
      <c r="P618" s="27">
        <v>62827.83</v>
      </c>
    </row>
    <row r="619" spans="1:16" x14ac:dyDescent="0.45">
      <c r="A619" s="40" t="s">
        <v>394</v>
      </c>
      <c r="B619" s="2">
        <v>450</v>
      </c>
      <c r="C619" s="19">
        <v>45.8</v>
      </c>
      <c r="D619" s="3" t="s">
        <v>460</v>
      </c>
      <c r="E619" s="4" t="s">
        <v>25</v>
      </c>
      <c r="F619" s="22">
        <v>516246</v>
      </c>
      <c r="G619" s="15" t="s">
        <v>20</v>
      </c>
      <c r="H619" s="27">
        <v>25.62</v>
      </c>
      <c r="I619" s="27">
        <v>4.2699999999999996</v>
      </c>
      <c r="J619" s="27">
        <v>15003</v>
      </c>
      <c r="K619" s="27">
        <v>1398</v>
      </c>
      <c r="L619" s="27">
        <v>1041</v>
      </c>
      <c r="M619" s="27">
        <f t="shared" ca="1" si="9"/>
        <v>2.0349468641654997</v>
      </c>
      <c r="N619" s="27">
        <v>188.92599593680674</v>
      </c>
      <c r="O619" s="27">
        <v>16779.7</v>
      </c>
      <c r="P619" s="27">
        <v>1073.48</v>
      </c>
    </row>
    <row r="620" spans="1:16" x14ac:dyDescent="0.45">
      <c r="A620" s="40" t="s">
        <v>394</v>
      </c>
      <c r="B620" s="2">
        <v>450</v>
      </c>
      <c r="C620" s="19">
        <v>45.8</v>
      </c>
      <c r="D620" s="3" t="s">
        <v>460</v>
      </c>
      <c r="E620" s="4" t="s">
        <v>25</v>
      </c>
      <c r="F620" s="22">
        <v>515844</v>
      </c>
      <c r="G620" s="15" t="s">
        <v>20</v>
      </c>
      <c r="H620" s="27">
        <v>25.62</v>
      </c>
      <c r="I620" s="27">
        <v>4.2699999999999996</v>
      </c>
      <c r="J620" s="27">
        <v>15003</v>
      </c>
      <c r="K620" s="27">
        <v>1398</v>
      </c>
      <c r="L620" s="27">
        <v>1041</v>
      </c>
      <c r="M620" s="27">
        <f t="shared" ca="1" si="9"/>
        <v>1.9106781031751852</v>
      </c>
      <c r="N620" s="27">
        <v>188.92599593680674</v>
      </c>
      <c r="O620" s="27">
        <v>16779.7</v>
      </c>
      <c r="P620" s="27">
        <v>1073.48</v>
      </c>
    </row>
    <row r="621" spans="1:16" x14ac:dyDescent="0.45">
      <c r="A621" s="40" t="s">
        <v>394</v>
      </c>
      <c r="B621" s="2">
        <v>450</v>
      </c>
      <c r="C621" s="19">
        <v>45.8</v>
      </c>
      <c r="D621" s="3" t="s">
        <v>460</v>
      </c>
      <c r="E621" s="4" t="s">
        <v>25</v>
      </c>
      <c r="F621" s="22">
        <v>472895</v>
      </c>
      <c r="G621" s="15" t="s">
        <v>20</v>
      </c>
      <c r="H621" s="27">
        <v>25.62</v>
      </c>
      <c r="I621" s="27">
        <v>4.2699999999999996</v>
      </c>
      <c r="J621" s="27">
        <v>15003</v>
      </c>
      <c r="K621" s="27">
        <v>1398</v>
      </c>
      <c r="L621" s="27">
        <v>1041</v>
      </c>
      <c r="M621" s="27">
        <f t="shared" ca="1" si="9"/>
        <v>1.9863511465811832</v>
      </c>
      <c r="N621" s="27">
        <v>188.92599593680674</v>
      </c>
      <c r="O621" s="27">
        <v>16779.7</v>
      </c>
      <c r="P621" s="27">
        <v>1073.48</v>
      </c>
    </row>
    <row r="622" spans="1:16" x14ac:dyDescent="0.45">
      <c r="A622" s="40" t="s">
        <v>394</v>
      </c>
      <c r="B622" s="2">
        <v>450</v>
      </c>
      <c r="C622" s="19">
        <v>45.8</v>
      </c>
      <c r="D622" s="3" t="s">
        <v>460</v>
      </c>
      <c r="E622" s="4" t="s">
        <v>25</v>
      </c>
      <c r="F622" s="22">
        <v>448644</v>
      </c>
      <c r="G622" s="15" t="s">
        <v>20</v>
      </c>
      <c r="H622" s="27">
        <v>25.62</v>
      </c>
      <c r="I622" s="27">
        <v>4.2699999999999996</v>
      </c>
      <c r="J622" s="27">
        <v>15003</v>
      </c>
      <c r="K622" s="27">
        <v>1398</v>
      </c>
      <c r="L622" s="27">
        <v>1041</v>
      </c>
      <c r="M622" s="27">
        <f t="shared" ca="1" si="9"/>
        <v>1.869312695389675</v>
      </c>
      <c r="N622" s="27">
        <v>188.92599593680674</v>
      </c>
      <c r="O622" s="27">
        <v>16779.7</v>
      </c>
      <c r="P622" s="27">
        <v>1073.48</v>
      </c>
    </row>
    <row r="623" spans="1:16" x14ac:dyDescent="0.45">
      <c r="A623" s="40" t="s">
        <v>394</v>
      </c>
      <c r="B623" s="2">
        <v>450</v>
      </c>
      <c r="C623" s="19">
        <v>45.8</v>
      </c>
      <c r="D623" s="3" t="s">
        <v>460</v>
      </c>
      <c r="E623" s="4" t="s">
        <v>25</v>
      </c>
      <c r="F623" s="22">
        <v>407335</v>
      </c>
      <c r="G623" s="15" t="s">
        <v>20</v>
      </c>
      <c r="H623" s="27">
        <v>25.62</v>
      </c>
      <c r="I623" s="27">
        <v>4.2699999999999996</v>
      </c>
      <c r="J623" s="27">
        <v>15003</v>
      </c>
      <c r="K623" s="27">
        <v>1398</v>
      </c>
      <c r="L623" s="27">
        <v>1041</v>
      </c>
      <c r="M623" s="27">
        <f t="shared" ca="1" si="9"/>
        <v>2.0233436974773937</v>
      </c>
      <c r="N623" s="27">
        <v>188.92599593680674</v>
      </c>
      <c r="O623" s="27">
        <v>16779.7</v>
      </c>
      <c r="P623" s="27">
        <v>1073.48</v>
      </c>
    </row>
    <row r="624" spans="1:16" x14ac:dyDescent="0.45">
      <c r="A624" s="40" t="s">
        <v>394</v>
      </c>
      <c r="B624" s="2">
        <v>450</v>
      </c>
      <c r="C624" s="19">
        <v>45.8</v>
      </c>
      <c r="D624" s="3" t="s">
        <v>460</v>
      </c>
      <c r="E624" s="4" t="s">
        <v>25</v>
      </c>
      <c r="F624" s="22">
        <v>486249</v>
      </c>
      <c r="G624" s="15" t="s">
        <v>29</v>
      </c>
      <c r="H624" s="27">
        <v>25.62</v>
      </c>
      <c r="I624" s="27">
        <v>4.2699999999999996</v>
      </c>
      <c r="J624" s="27">
        <v>15003</v>
      </c>
      <c r="K624" s="27">
        <v>1398</v>
      </c>
      <c r="L624" s="27">
        <v>1041</v>
      </c>
      <c r="M624" s="27">
        <f t="shared" ca="1" si="9"/>
        <v>1.8604398844143781</v>
      </c>
      <c r="N624" s="27">
        <v>188.92599593680674</v>
      </c>
      <c r="O624" s="27">
        <v>16779.7</v>
      </c>
      <c r="P624" s="27">
        <v>1073.48</v>
      </c>
    </row>
    <row r="625" spans="1:16" x14ac:dyDescent="0.45">
      <c r="A625" s="40" t="s">
        <v>394</v>
      </c>
      <c r="B625" s="2">
        <v>450</v>
      </c>
      <c r="C625" s="19">
        <v>45.8</v>
      </c>
      <c r="D625" s="3" t="s">
        <v>460</v>
      </c>
      <c r="E625" s="4" t="s">
        <v>25</v>
      </c>
      <c r="F625" s="22">
        <v>400850</v>
      </c>
      <c r="G625" s="15" t="s">
        <v>29</v>
      </c>
      <c r="H625" s="27">
        <v>25.62</v>
      </c>
      <c r="I625" s="27">
        <v>4.2699999999999996</v>
      </c>
      <c r="J625" s="27">
        <v>15003</v>
      </c>
      <c r="K625" s="27">
        <v>1398</v>
      </c>
      <c r="L625" s="27">
        <v>1041</v>
      </c>
      <c r="M625" s="27">
        <f t="shared" ca="1" si="9"/>
        <v>1.9242165308347177</v>
      </c>
      <c r="N625" s="27">
        <v>188.92599593680674</v>
      </c>
      <c r="O625" s="27">
        <v>16779.7</v>
      </c>
      <c r="P625" s="27">
        <v>1073.48</v>
      </c>
    </row>
    <row r="626" spans="1:16" x14ac:dyDescent="0.45">
      <c r="A626" s="40" t="s">
        <v>394</v>
      </c>
      <c r="B626" s="2">
        <v>450</v>
      </c>
      <c r="C626" s="19">
        <v>45.8</v>
      </c>
      <c r="D626" s="3" t="s">
        <v>460</v>
      </c>
      <c r="E626" s="4" t="s">
        <v>25</v>
      </c>
      <c r="F626" s="22">
        <v>400537</v>
      </c>
      <c r="G626" s="15" t="s">
        <v>29</v>
      </c>
      <c r="H626" s="27">
        <v>25.62</v>
      </c>
      <c r="I626" s="27">
        <v>4.2699999999999996</v>
      </c>
      <c r="J626" s="27">
        <v>15003</v>
      </c>
      <c r="K626" s="27">
        <v>1398</v>
      </c>
      <c r="L626" s="27">
        <v>1041</v>
      </c>
      <c r="M626" s="27">
        <f t="shared" ca="1" si="9"/>
        <v>1.9265353586045497</v>
      </c>
      <c r="N626" s="27">
        <v>188.92599593680674</v>
      </c>
      <c r="O626" s="27">
        <v>16779.7</v>
      </c>
      <c r="P626" s="27">
        <v>1073.48</v>
      </c>
    </row>
    <row r="627" spans="1:16" hidden="1" x14ac:dyDescent="0.45">
      <c r="A627" s="40" t="s">
        <v>408</v>
      </c>
      <c r="B627" s="3">
        <v>48</v>
      </c>
      <c r="C627" s="19">
        <v>48</v>
      </c>
      <c r="D627" s="3" t="s">
        <v>461</v>
      </c>
      <c r="E627" s="3" t="s">
        <v>346</v>
      </c>
      <c r="F627" s="22">
        <v>479000</v>
      </c>
      <c r="G627" s="15" t="s">
        <v>30</v>
      </c>
      <c r="H627" s="27">
        <v>25.07</v>
      </c>
      <c r="I627" s="27">
        <v>4.83</v>
      </c>
      <c r="J627" s="27">
        <v>17000</v>
      </c>
      <c r="K627" s="27">
        <v>1554</v>
      </c>
      <c r="L627" s="27">
        <v>700</v>
      </c>
      <c r="M627" s="27">
        <f t="shared" ca="1" si="9"/>
        <v>2.0108961098389151</v>
      </c>
      <c r="N627" s="27">
        <v>96.621481289487278</v>
      </c>
      <c r="O627" s="27">
        <v>21310.9</v>
      </c>
      <c r="P627" s="27">
        <v>514.61516577032478</v>
      </c>
    </row>
    <row r="628" spans="1:16" hidden="1" x14ac:dyDescent="0.45">
      <c r="A628" s="40" t="s">
        <v>378</v>
      </c>
      <c r="B628" s="2" t="s">
        <v>384</v>
      </c>
      <c r="C628" s="19">
        <v>43</v>
      </c>
      <c r="D628" s="3" t="s">
        <v>461</v>
      </c>
      <c r="E628" s="3" t="s">
        <v>447</v>
      </c>
      <c r="F628" s="22">
        <v>309506</v>
      </c>
      <c r="G628" s="15" t="s">
        <v>8</v>
      </c>
      <c r="H628" s="27">
        <v>24.11</v>
      </c>
      <c r="I628" s="27">
        <v>3.61</v>
      </c>
      <c r="J628" s="27">
        <v>9800</v>
      </c>
      <c r="K628" s="27">
        <v>1183</v>
      </c>
      <c r="L628" s="27">
        <v>401</v>
      </c>
      <c r="M628" s="27">
        <f t="shared" ca="1" si="9"/>
        <v>2.0401750989919432</v>
      </c>
      <c r="N628" s="27">
        <v>96.621481289487278</v>
      </c>
      <c r="O628" s="27">
        <v>16666</v>
      </c>
      <c r="P628" s="27">
        <v>521.5798800343282</v>
      </c>
    </row>
    <row r="629" spans="1:16" hidden="1" x14ac:dyDescent="0.45">
      <c r="A629" s="40" t="s">
        <v>378</v>
      </c>
      <c r="B629" s="2" t="s">
        <v>384</v>
      </c>
      <c r="C629" s="19">
        <v>43</v>
      </c>
      <c r="D629" s="3" t="s">
        <v>461</v>
      </c>
      <c r="E629" s="3" t="s">
        <v>484</v>
      </c>
      <c r="F629" s="22">
        <v>315000</v>
      </c>
      <c r="G629" s="15" t="s">
        <v>9</v>
      </c>
      <c r="H629" s="27">
        <v>24.11</v>
      </c>
      <c r="I629" s="27">
        <v>3.61</v>
      </c>
      <c r="J629" s="27">
        <v>9800</v>
      </c>
      <c r="K629" s="27">
        <v>1183</v>
      </c>
      <c r="L629" s="27">
        <v>401</v>
      </c>
      <c r="M629" s="27">
        <f t="shared" ca="1" si="9"/>
        <v>2.0396314159610704</v>
      </c>
      <c r="N629" s="27">
        <v>103.02030000000001</v>
      </c>
      <c r="O629" s="27">
        <v>25537.5</v>
      </c>
      <c r="P629" s="27">
        <v>2809.3527501958388</v>
      </c>
    </row>
    <row r="630" spans="1:16" x14ac:dyDescent="0.45">
      <c r="A630" s="40" t="s">
        <v>394</v>
      </c>
      <c r="B630" s="2">
        <v>450</v>
      </c>
      <c r="C630" s="19">
        <v>45.8</v>
      </c>
      <c r="D630" s="3" t="s">
        <v>460</v>
      </c>
      <c r="E630" s="4" t="s">
        <v>25</v>
      </c>
      <c r="F630" s="22">
        <v>388802</v>
      </c>
      <c r="G630" s="15" t="s">
        <v>29</v>
      </c>
      <c r="H630" s="27">
        <v>25.62</v>
      </c>
      <c r="I630" s="27">
        <v>4.2699999999999996</v>
      </c>
      <c r="J630" s="27">
        <v>15003</v>
      </c>
      <c r="K630" s="27">
        <v>1398</v>
      </c>
      <c r="L630" s="27">
        <v>1041</v>
      </c>
      <c r="M630" s="27">
        <f t="shared" ca="1" si="9"/>
        <v>1.9896814128535276</v>
      </c>
      <c r="N630" s="27">
        <v>188.92599593680674</v>
      </c>
      <c r="O630" s="27">
        <v>16779.7</v>
      </c>
      <c r="P630" s="27">
        <v>1073.48</v>
      </c>
    </row>
    <row r="631" spans="1:16" x14ac:dyDescent="0.45">
      <c r="A631" s="40" t="s">
        <v>394</v>
      </c>
      <c r="B631" s="2">
        <v>450</v>
      </c>
      <c r="C631" s="19">
        <v>45.8</v>
      </c>
      <c r="D631" s="3" t="s">
        <v>460</v>
      </c>
      <c r="E631" s="4" t="s">
        <v>25</v>
      </c>
      <c r="F631" s="22">
        <v>388016</v>
      </c>
      <c r="G631" s="15" t="s">
        <v>29</v>
      </c>
      <c r="H631" s="27">
        <v>25.62</v>
      </c>
      <c r="I631" s="27">
        <v>4.2699999999999996</v>
      </c>
      <c r="J631" s="27">
        <v>15003</v>
      </c>
      <c r="K631" s="27">
        <v>1398</v>
      </c>
      <c r="L631" s="27">
        <v>1041</v>
      </c>
      <c r="M631" s="27">
        <f t="shared" ca="1" si="9"/>
        <v>1.9821876608805706</v>
      </c>
      <c r="N631" s="27">
        <v>188.92599593680674</v>
      </c>
      <c r="O631" s="27">
        <v>16779.7</v>
      </c>
      <c r="P631" s="27">
        <v>1073.48</v>
      </c>
    </row>
    <row r="632" spans="1:16" x14ac:dyDescent="0.45">
      <c r="A632" s="40" t="s">
        <v>394</v>
      </c>
      <c r="B632" s="2">
        <v>450</v>
      </c>
      <c r="C632" s="19">
        <v>44.6</v>
      </c>
      <c r="D632" s="3" t="s">
        <v>460</v>
      </c>
      <c r="E632" s="4" t="s">
        <v>25</v>
      </c>
      <c r="F632" s="22">
        <v>424206</v>
      </c>
      <c r="G632" s="15" t="s">
        <v>30</v>
      </c>
      <c r="H632" s="27">
        <v>25.62</v>
      </c>
      <c r="I632" s="27">
        <v>4.2699999999999996</v>
      </c>
      <c r="J632" s="27">
        <v>15003</v>
      </c>
      <c r="K632" s="27">
        <v>1398</v>
      </c>
      <c r="L632" s="27">
        <v>1041</v>
      </c>
      <c r="M632" s="27">
        <f t="shared" ca="1" si="9"/>
        <v>1.87850844338463</v>
      </c>
      <c r="N632" s="27">
        <v>188.92599593680674</v>
      </c>
      <c r="O632" s="27">
        <v>16779.7</v>
      </c>
      <c r="P632" s="27">
        <v>1073.48</v>
      </c>
    </row>
    <row r="633" spans="1:16" x14ac:dyDescent="0.45">
      <c r="A633" s="40" t="s">
        <v>394</v>
      </c>
      <c r="B633" s="2">
        <v>450</v>
      </c>
      <c r="C633" s="19">
        <v>45.8</v>
      </c>
      <c r="D633" s="3" t="s">
        <v>460</v>
      </c>
      <c r="E633" s="4" t="s">
        <v>25</v>
      </c>
      <c r="F633" s="22">
        <v>528393</v>
      </c>
      <c r="G633" s="15" t="s">
        <v>30</v>
      </c>
      <c r="H633" s="27">
        <v>25.62</v>
      </c>
      <c r="I633" s="27">
        <v>4.2699999999999996</v>
      </c>
      <c r="J633" s="27">
        <v>15003</v>
      </c>
      <c r="K633" s="27">
        <v>1398</v>
      </c>
      <c r="L633" s="27">
        <v>1041</v>
      </c>
      <c r="M633" s="27">
        <f t="shared" ca="1" si="9"/>
        <v>1.9026999743084805</v>
      </c>
      <c r="N633" s="27">
        <v>188.92599593680674</v>
      </c>
      <c r="O633" s="27">
        <v>16779.7</v>
      </c>
      <c r="P633" s="27">
        <v>1073.48</v>
      </c>
    </row>
    <row r="634" spans="1:16" x14ac:dyDescent="0.45">
      <c r="A634" s="40" t="s">
        <v>394</v>
      </c>
      <c r="B634" s="2">
        <v>450</v>
      </c>
      <c r="C634" s="19">
        <v>45.8</v>
      </c>
      <c r="D634" s="3" t="s">
        <v>460</v>
      </c>
      <c r="E634" s="4" t="s">
        <v>25</v>
      </c>
      <c r="F634" s="22">
        <v>527981</v>
      </c>
      <c r="G634" s="15" t="s">
        <v>30</v>
      </c>
      <c r="H634" s="27">
        <v>25.62</v>
      </c>
      <c r="I634" s="27">
        <v>4.2699999999999996</v>
      </c>
      <c r="J634" s="27">
        <v>15003</v>
      </c>
      <c r="K634" s="27">
        <v>1398</v>
      </c>
      <c r="L634" s="27">
        <v>1041</v>
      </c>
      <c r="M634" s="27">
        <f t="shared" ca="1" si="9"/>
        <v>1.8589629596061752</v>
      </c>
      <c r="N634" s="27">
        <v>188.92599593680674</v>
      </c>
      <c r="O634" s="27">
        <v>16779.7</v>
      </c>
      <c r="P634" s="27">
        <v>1073.48</v>
      </c>
    </row>
    <row r="635" spans="1:16" x14ac:dyDescent="0.45">
      <c r="A635" s="40" t="s">
        <v>394</v>
      </c>
      <c r="B635" s="2">
        <v>450</v>
      </c>
      <c r="C635" s="19">
        <v>45.8</v>
      </c>
      <c r="D635" s="3" t="s">
        <v>460</v>
      </c>
      <c r="E635" s="4" t="s">
        <v>25</v>
      </c>
      <c r="F635" s="22">
        <v>419177</v>
      </c>
      <c r="G635" s="15" t="s">
        <v>30</v>
      </c>
      <c r="H635" s="27">
        <v>25.62</v>
      </c>
      <c r="I635" s="27">
        <v>4.2699999999999996</v>
      </c>
      <c r="J635" s="27">
        <v>15003</v>
      </c>
      <c r="K635" s="27">
        <v>1398</v>
      </c>
      <c r="L635" s="27">
        <v>1041</v>
      </c>
      <c r="M635" s="27">
        <f t="shared" ca="1" si="9"/>
        <v>1.985768976083623</v>
      </c>
      <c r="N635" s="27">
        <v>188.92599593680674</v>
      </c>
      <c r="O635" s="27">
        <v>16779.7</v>
      </c>
      <c r="P635" s="27">
        <v>1073.48</v>
      </c>
    </row>
    <row r="636" spans="1:16" x14ac:dyDescent="0.45">
      <c r="A636" s="40" t="s">
        <v>394</v>
      </c>
      <c r="B636" s="2">
        <v>450</v>
      </c>
      <c r="C636" s="19">
        <v>45.8</v>
      </c>
      <c r="D636" s="3" t="s">
        <v>460</v>
      </c>
      <c r="E636" s="4" t="s">
        <v>25</v>
      </c>
      <c r="F636" s="22">
        <v>418330</v>
      </c>
      <c r="G636" s="15" t="s">
        <v>30</v>
      </c>
      <c r="H636" s="27">
        <v>25.62</v>
      </c>
      <c r="I636" s="27">
        <v>4.2699999999999996</v>
      </c>
      <c r="J636" s="27">
        <v>15003</v>
      </c>
      <c r="K636" s="27">
        <v>1398</v>
      </c>
      <c r="L636" s="27">
        <v>1041</v>
      </c>
      <c r="M636" s="27">
        <f t="shared" ca="1" si="9"/>
        <v>1.9015535117560449</v>
      </c>
      <c r="N636" s="27">
        <v>188.92599593680674</v>
      </c>
      <c r="O636" s="27">
        <v>16779.7</v>
      </c>
      <c r="P636" s="27">
        <v>1073.48</v>
      </c>
    </row>
    <row r="637" spans="1:16" x14ac:dyDescent="0.45">
      <c r="A637" s="40" t="s">
        <v>394</v>
      </c>
      <c r="B637" s="2">
        <v>450</v>
      </c>
      <c r="C637" s="19">
        <v>45.8</v>
      </c>
      <c r="D637" s="3" t="s">
        <v>460</v>
      </c>
      <c r="E637" s="4" t="s">
        <v>25</v>
      </c>
      <c r="F637" s="22">
        <v>383017</v>
      </c>
      <c r="G637" s="15" t="s">
        <v>30</v>
      </c>
      <c r="H637" s="27">
        <v>25.62</v>
      </c>
      <c r="I637" s="27">
        <v>4.2699999999999996</v>
      </c>
      <c r="J637" s="27">
        <v>15003</v>
      </c>
      <c r="K637" s="27">
        <v>1398</v>
      </c>
      <c r="L637" s="27">
        <v>1041</v>
      </c>
      <c r="M637" s="27">
        <f t="shared" ca="1" si="9"/>
        <v>2.0320374774011789</v>
      </c>
      <c r="N637" s="27">
        <v>188.92599593680674</v>
      </c>
      <c r="O637" s="27">
        <v>16779.7</v>
      </c>
      <c r="P637" s="27">
        <v>1073.48</v>
      </c>
    </row>
    <row r="638" spans="1:16" x14ac:dyDescent="0.45">
      <c r="A638" s="40" t="s">
        <v>394</v>
      </c>
      <c r="B638" s="2">
        <v>450</v>
      </c>
      <c r="C638" s="19">
        <v>45.8</v>
      </c>
      <c r="D638" s="3" t="s">
        <v>460</v>
      </c>
      <c r="E638" s="4" t="s">
        <v>25</v>
      </c>
      <c r="F638" s="22">
        <v>382727</v>
      </c>
      <c r="G638" s="15" t="s">
        <v>30</v>
      </c>
      <c r="H638" s="27">
        <v>25.62</v>
      </c>
      <c r="I638" s="27">
        <v>4.2699999999999996</v>
      </c>
      <c r="J638" s="27">
        <v>15003</v>
      </c>
      <c r="K638" s="27">
        <v>1398</v>
      </c>
      <c r="L638" s="27">
        <v>1041</v>
      </c>
      <c r="M638" s="27">
        <f t="shared" ca="1" si="9"/>
        <v>2.03248090517189</v>
      </c>
      <c r="N638" s="27">
        <v>188.92599593680674</v>
      </c>
      <c r="O638" s="27">
        <v>16779.7</v>
      </c>
      <c r="P638" s="27">
        <v>1073.48</v>
      </c>
    </row>
    <row r="639" spans="1:16" x14ac:dyDescent="0.45">
      <c r="A639" s="40" t="s">
        <v>394</v>
      </c>
      <c r="B639" s="2">
        <v>450</v>
      </c>
      <c r="C639" s="19">
        <v>45.8</v>
      </c>
      <c r="D639" s="3" t="s">
        <v>460</v>
      </c>
      <c r="E639" s="4" t="s">
        <v>25</v>
      </c>
      <c r="F639" s="22">
        <v>557773</v>
      </c>
      <c r="G639" s="15" t="s">
        <v>34</v>
      </c>
      <c r="H639" s="27">
        <v>25.62</v>
      </c>
      <c r="I639" s="27">
        <v>4.2699999999999996</v>
      </c>
      <c r="J639" s="27">
        <v>15003</v>
      </c>
      <c r="K639" s="27">
        <v>1398</v>
      </c>
      <c r="L639" s="27">
        <v>1041</v>
      </c>
      <c r="M639" s="27">
        <f t="shared" ca="1" si="9"/>
        <v>1.9968738565881845</v>
      </c>
      <c r="N639" s="27">
        <v>188.92599593680674</v>
      </c>
      <c r="O639" s="27">
        <v>16779.7</v>
      </c>
      <c r="P639" s="27">
        <v>1073.48</v>
      </c>
    </row>
    <row r="640" spans="1:16" x14ac:dyDescent="0.45">
      <c r="A640" s="40" t="s">
        <v>394</v>
      </c>
      <c r="B640" s="2">
        <v>450</v>
      </c>
      <c r="C640" s="19">
        <v>45.8</v>
      </c>
      <c r="D640" s="3" t="s">
        <v>460</v>
      </c>
      <c r="E640" s="4" t="s">
        <v>25</v>
      </c>
      <c r="F640" s="22">
        <v>557773</v>
      </c>
      <c r="G640" s="15" t="s">
        <v>34</v>
      </c>
      <c r="H640" s="27">
        <v>25.62</v>
      </c>
      <c r="I640" s="27">
        <v>4.2699999999999996</v>
      </c>
      <c r="J640" s="27">
        <v>15003</v>
      </c>
      <c r="K640" s="27">
        <v>1398</v>
      </c>
      <c r="L640" s="27">
        <v>1041</v>
      </c>
      <c r="M640" s="27">
        <f t="shared" ca="1" si="9"/>
        <v>1.9627226089586804</v>
      </c>
      <c r="N640" s="27">
        <v>188.92599593680674</v>
      </c>
      <c r="O640" s="27">
        <v>16779.7</v>
      </c>
      <c r="P640" s="27">
        <v>1073.48</v>
      </c>
    </row>
    <row r="641" spans="1:16" x14ac:dyDescent="0.45">
      <c r="A641" s="40" t="s">
        <v>394</v>
      </c>
      <c r="B641" s="2">
        <v>450</v>
      </c>
      <c r="C641" s="19">
        <v>45.8</v>
      </c>
      <c r="D641" s="3" t="s">
        <v>460</v>
      </c>
      <c r="E641" s="4" t="s">
        <v>25</v>
      </c>
      <c r="F641" s="22">
        <v>522319</v>
      </c>
      <c r="G641" s="15" t="s">
        <v>34</v>
      </c>
      <c r="H641" s="27">
        <v>25.62</v>
      </c>
      <c r="I641" s="27">
        <v>4.2699999999999996</v>
      </c>
      <c r="J641" s="27">
        <v>15003</v>
      </c>
      <c r="K641" s="27">
        <v>1398</v>
      </c>
      <c r="L641" s="27">
        <v>1041</v>
      </c>
      <c r="M641" s="27">
        <f t="shared" ca="1" si="9"/>
        <v>1.9976497834835043</v>
      </c>
      <c r="N641" s="27">
        <v>188.92599593680674</v>
      </c>
      <c r="O641" s="27">
        <v>16779.7</v>
      </c>
      <c r="P641" s="27">
        <v>1073.48</v>
      </c>
    </row>
    <row r="642" spans="1:16" x14ac:dyDescent="0.45">
      <c r="A642" s="40" t="s">
        <v>394</v>
      </c>
      <c r="B642" s="2">
        <v>450</v>
      </c>
      <c r="C642" s="19">
        <v>45.8</v>
      </c>
      <c r="D642" s="3" t="s">
        <v>460</v>
      </c>
      <c r="E642" s="4" t="s">
        <v>25</v>
      </c>
      <c r="F642" s="22">
        <v>521397</v>
      </c>
      <c r="G642" s="15" t="s">
        <v>34</v>
      </c>
      <c r="H642" s="27">
        <v>25.62</v>
      </c>
      <c r="I642" s="27">
        <v>4.2699999999999996</v>
      </c>
      <c r="J642" s="27">
        <v>15003</v>
      </c>
      <c r="K642" s="27">
        <v>1398</v>
      </c>
      <c r="L642" s="27">
        <v>1041</v>
      </c>
      <c r="M642" s="27">
        <f t="shared" ref="M642:M705" ca="1" si="10">RAND()*0.2+1.85</f>
        <v>1.9172622913438557</v>
      </c>
      <c r="N642" s="27">
        <v>188.92599593680674</v>
      </c>
      <c r="O642" s="27">
        <v>16779.7</v>
      </c>
      <c r="P642" s="27">
        <v>1073.48</v>
      </c>
    </row>
    <row r="643" spans="1:16" hidden="1" x14ac:dyDescent="0.45">
      <c r="A643" s="40" t="s">
        <v>408</v>
      </c>
      <c r="B643" s="2">
        <v>48</v>
      </c>
      <c r="C643" s="19">
        <v>48</v>
      </c>
      <c r="D643" s="3" t="s">
        <v>461</v>
      </c>
      <c r="E643" s="3" t="s">
        <v>346</v>
      </c>
      <c r="F643" s="22">
        <v>449000</v>
      </c>
      <c r="G643" s="15" t="s">
        <v>30</v>
      </c>
      <c r="H643" s="27">
        <v>25.07</v>
      </c>
      <c r="I643" s="27">
        <v>4.83</v>
      </c>
      <c r="J643" s="27">
        <v>17000</v>
      </c>
      <c r="K643" s="27">
        <v>1554</v>
      </c>
      <c r="L643" s="27">
        <v>700</v>
      </c>
      <c r="M643" s="27">
        <f t="shared" ca="1" si="10"/>
        <v>1.9518038813740233</v>
      </c>
      <c r="N643" s="27">
        <v>96.621481289487278</v>
      </c>
      <c r="O643" s="27">
        <v>21310.9</v>
      </c>
      <c r="P643" s="27">
        <v>514.61516577032478</v>
      </c>
    </row>
    <row r="644" spans="1:16" hidden="1" x14ac:dyDescent="0.45">
      <c r="A644" s="40" t="s">
        <v>408</v>
      </c>
      <c r="B644" s="3">
        <v>48</v>
      </c>
      <c r="C644" s="19">
        <v>48</v>
      </c>
      <c r="D644" s="3" t="s">
        <v>461</v>
      </c>
      <c r="E644" s="3" t="s">
        <v>346</v>
      </c>
      <c r="F644" s="22">
        <v>449000</v>
      </c>
      <c r="G644" s="15" t="s">
        <v>30</v>
      </c>
      <c r="H644" s="27">
        <v>25.07</v>
      </c>
      <c r="I644" s="27">
        <v>4.83</v>
      </c>
      <c r="J644" s="27">
        <v>17000</v>
      </c>
      <c r="K644" s="27">
        <v>1554</v>
      </c>
      <c r="L644" s="27">
        <v>700</v>
      </c>
      <c r="M644" s="27">
        <f t="shared" ca="1" si="10"/>
        <v>1.8552174404004533</v>
      </c>
      <c r="N644" s="27">
        <v>96.621481289487278</v>
      </c>
      <c r="O644" s="27">
        <v>21310.9</v>
      </c>
      <c r="P644" s="27">
        <v>514.61516577032478</v>
      </c>
    </row>
    <row r="645" spans="1:16" hidden="1" x14ac:dyDescent="0.45">
      <c r="A645" s="40" t="s">
        <v>378</v>
      </c>
      <c r="B645" s="2" t="s">
        <v>384</v>
      </c>
      <c r="C645" s="19">
        <v>43</v>
      </c>
      <c r="D645" s="3" t="s">
        <v>461</v>
      </c>
      <c r="E645" s="3" t="s">
        <v>520</v>
      </c>
      <c r="F645" s="22">
        <v>390827</v>
      </c>
      <c r="G645" s="15" t="s">
        <v>8</v>
      </c>
      <c r="H645" s="27">
        <v>24.11</v>
      </c>
      <c r="I645" s="27">
        <v>3.61</v>
      </c>
      <c r="J645" s="27">
        <v>9800</v>
      </c>
      <c r="K645" s="27">
        <v>1183</v>
      </c>
      <c r="L645" s="27">
        <v>401</v>
      </c>
      <c r="M645" s="27">
        <f t="shared" ca="1" si="10"/>
        <v>1.869624744318185</v>
      </c>
      <c r="N645" s="27">
        <v>21.059428851488249</v>
      </c>
      <c r="O645" s="27">
        <v>13800.6</v>
      </c>
      <c r="P645" s="27">
        <v>2042.3397008422817</v>
      </c>
    </row>
    <row r="646" spans="1:16" hidden="1" x14ac:dyDescent="0.45">
      <c r="A646" s="40" t="s">
        <v>378</v>
      </c>
      <c r="B646" s="2" t="s">
        <v>384</v>
      </c>
      <c r="C646" s="19">
        <v>43</v>
      </c>
      <c r="D646" s="3" t="s">
        <v>461</v>
      </c>
      <c r="E646" s="3" t="s">
        <v>520</v>
      </c>
      <c r="F646" s="22">
        <v>329000</v>
      </c>
      <c r="G646" s="15" t="s">
        <v>6</v>
      </c>
      <c r="H646" s="27">
        <v>24.11</v>
      </c>
      <c r="I646" s="27">
        <v>3.61</v>
      </c>
      <c r="J646" s="27">
        <v>9800</v>
      </c>
      <c r="K646" s="27">
        <v>1183</v>
      </c>
      <c r="L646" s="27">
        <v>401</v>
      </c>
      <c r="M646" s="27">
        <f t="shared" ca="1" si="10"/>
        <v>1.8892925279114838</v>
      </c>
      <c r="N646" s="27">
        <v>21.059428851488249</v>
      </c>
      <c r="O646" s="27">
        <v>13800.6</v>
      </c>
      <c r="P646" s="27">
        <v>2042.3397008422817</v>
      </c>
    </row>
    <row r="647" spans="1:16" hidden="1" x14ac:dyDescent="0.45">
      <c r="A647" s="40" t="s">
        <v>378</v>
      </c>
      <c r="B647" s="2" t="s">
        <v>384</v>
      </c>
      <c r="C647" s="19">
        <v>43</v>
      </c>
      <c r="D647" s="3" t="s">
        <v>460</v>
      </c>
      <c r="E647" s="4" t="s">
        <v>3</v>
      </c>
      <c r="F647" s="22">
        <v>338636</v>
      </c>
      <c r="G647" s="15" t="s">
        <v>8</v>
      </c>
      <c r="H647" s="27">
        <v>24.11</v>
      </c>
      <c r="I647" s="27">
        <v>3.61</v>
      </c>
      <c r="J647" s="27">
        <v>9800</v>
      </c>
      <c r="K647" s="27">
        <v>1183</v>
      </c>
      <c r="L647" s="27">
        <v>401</v>
      </c>
      <c r="M647" s="27">
        <f t="shared" ca="1" si="10"/>
        <v>1.8621493122982427</v>
      </c>
      <c r="N647" s="27">
        <v>2639.0087016482562</v>
      </c>
      <c r="O647" s="27">
        <v>30468.7</v>
      </c>
      <c r="P647" s="27">
        <v>62827.83</v>
      </c>
    </row>
    <row r="648" spans="1:16" x14ac:dyDescent="0.45">
      <c r="A648" s="40" t="s">
        <v>394</v>
      </c>
      <c r="B648" s="2">
        <v>450</v>
      </c>
      <c r="C648" s="19">
        <v>45.8</v>
      </c>
      <c r="D648" s="3" t="s">
        <v>460</v>
      </c>
      <c r="E648" s="4" t="s">
        <v>25</v>
      </c>
      <c r="F648" s="22">
        <v>498530</v>
      </c>
      <c r="G648" s="15" t="s">
        <v>34</v>
      </c>
      <c r="H648" s="27">
        <v>25.62</v>
      </c>
      <c r="I648" s="27">
        <v>4.2699999999999996</v>
      </c>
      <c r="J648" s="27">
        <v>15003</v>
      </c>
      <c r="K648" s="27">
        <v>1398</v>
      </c>
      <c r="L648" s="27">
        <v>1041</v>
      </c>
      <c r="M648" s="27">
        <f t="shared" ca="1" si="10"/>
        <v>2.0410027635626551</v>
      </c>
      <c r="N648" s="27">
        <v>188.92599593680674</v>
      </c>
      <c r="O648" s="27">
        <v>16779.7</v>
      </c>
      <c r="P648" s="27">
        <v>1073.48</v>
      </c>
    </row>
    <row r="649" spans="1:16" x14ac:dyDescent="0.45">
      <c r="A649" s="40" t="s">
        <v>394</v>
      </c>
      <c r="B649" s="2">
        <v>450</v>
      </c>
      <c r="C649" s="19">
        <v>45.8</v>
      </c>
      <c r="D649" s="3" t="s">
        <v>460</v>
      </c>
      <c r="E649" s="4" t="s">
        <v>25</v>
      </c>
      <c r="F649" s="22">
        <v>497146</v>
      </c>
      <c r="G649" s="15" t="s">
        <v>34</v>
      </c>
      <c r="H649" s="27">
        <v>25.62</v>
      </c>
      <c r="I649" s="27">
        <v>4.2699999999999996</v>
      </c>
      <c r="J649" s="27">
        <v>15003</v>
      </c>
      <c r="K649" s="27">
        <v>1398</v>
      </c>
      <c r="L649" s="27">
        <v>1041</v>
      </c>
      <c r="M649" s="27">
        <f t="shared" ca="1" si="10"/>
        <v>1.9958802835308318</v>
      </c>
      <c r="N649" s="27">
        <v>188.92599593680674</v>
      </c>
      <c r="O649" s="27">
        <v>16779.7</v>
      </c>
      <c r="P649" s="27">
        <v>1073.48</v>
      </c>
    </row>
    <row r="650" spans="1:16" x14ac:dyDescent="0.45">
      <c r="A650" s="40" t="s">
        <v>394</v>
      </c>
      <c r="B650" s="2">
        <v>450</v>
      </c>
      <c r="C650" s="19">
        <v>45.8</v>
      </c>
      <c r="D650" s="3" t="s">
        <v>460</v>
      </c>
      <c r="E650" s="4" t="s">
        <v>25</v>
      </c>
      <c r="F650" s="22">
        <v>546539</v>
      </c>
      <c r="G650" s="15" t="s">
        <v>33</v>
      </c>
      <c r="H650" s="27">
        <v>25.62</v>
      </c>
      <c r="I650" s="27">
        <v>4.2699999999999996</v>
      </c>
      <c r="J650" s="27">
        <v>15003</v>
      </c>
      <c r="K650" s="27">
        <v>1398</v>
      </c>
      <c r="L650" s="27">
        <v>1041</v>
      </c>
      <c r="M650" s="27">
        <f t="shared" ca="1" si="10"/>
        <v>1.9932894004901751</v>
      </c>
      <c r="N650" s="27">
        <v>188.92599593680674</v>
      </c>
      <c r="O650" s="27">
        <v>16779.7</v>
      </c>
      <c r="P650" s="27">
        <v>1073.48</v>
      </c>
    </row>
    <row r="651" spans="1:16" x14ac:dyDescent="0.45">
      <c r="A651" s="40" t="s">
        <v>394</v>
      </c>
      <c r="B651" s="2">
        <v>450</v>
      </c>
      <c r="C651" s="19">
        <v>45.8</v>
      </c>
      <c r="D651" s="3" t="s">
        <v>460</v>
      </c>
      <c r="E651" s="4" t="s">
        <v>25</v>
      </c>
      <c r="F651" s="22">
        <v>545648</v>
      </c>
      <c r="G651" s="15" t="s">
        <v>33</v>
      </c>
      <c r="H651" s="27">
        <v>25.62</v>
      </c>
      <c r="I651" s="27">
        <v>4.2699999999999996</v>
      </c>
      <c r="J651" s="27">
        <v>15003</v>
      </c>
      <c r="K651" s="27">
        <v>1398</v>
      </c>
      <c r="L651" s="27">
        <v>1041</v>
      </c>
      <c r="M651" s="27">
        <f t="shared" ca="1" si="10"/>
        <v>1.9869483158166903</v>
      </c>
      <c r="N651" s="27">
        <v>188.92599593680674</v>
      </c>
      <c r="O651" s="27">
        <v>16779.7</v>
      </c>
      <c r="P651" s="27">
        <v>1073.48</v>
      </c>
    </row>
    <row r="652" spans="1:16" x14ac:dyDescent="0.45">
      <c r="A652" s="40" t="s">
        <v>394</v>
      </c>
      <c r="B652" s="2">
        <v>450</v>
      </c>
      <c r="C652" s="19">
        <v>45.8</v>
      </c>
      <c r="D652" s="3" t="s">
        <v>460</v>
      </c>
      <c r="E652" s="4" t="s">
        <v>25</v>
      </c>
      <c r="F652" s="22">
        <v>522848</v>
      </c>
      <c r="G652" s="15" t="s">
        <v>33</v>
      </c>
      <c r="H652" s="27">
        <v>25.62</v>
      </c>
      <c r="I652" s="27">
        <v>4.2699999999999996</v>
      </c>
      <c r="J652" s="27">
        <v>15003</v>
      </c>
      <c r="K652" s="27">
        <v>1398</v>
      </c>
      <c r="L652" s="27">
        <v>1041</v>
      </c>
      <c r="M652" s="27">
        <f t="shared" ca="1" si="10"/>
        <v>1.9920149500947004</v>
      </c>
      <c r="N652" s="27">
        <v>188.92599593680674</v>
      </c>
      <c r="O652" s="27">
        <v>16779.7</v>
      </c>
      <c r="P652" s="27">
        <v>1073.48</v>
      </c>
    </row>
    <row r="653" spans="1:16" x14ac:dyDescent="0.45">
      <c r="A653" s="40" t="s">
        <v>394</v>
      </c>
      <c r="B653" s="2">
        <v>450</v>
      </c>
      <c r="C653" s="19">
        <v>45.8</v>
      </c>
      <c r="D653" s="3" t="s">
        <v>460</v>
      </c>
      <c r="E653" s="3" t="s">
        <v>25</v>
      </c>
      <c r="F653" s="22">
        <v>510302</v>
      </c>
      <c r="G653" s="15" t="s">
        <v>33</v>
      </c>
      <c r="H653" s="27">
        <v>25.62</v>
      </c>
      <c r="I653" s="27">
        <v>4.2699999999999996</v>
      </c>
      <c r="J653" s="27">
        <v>15003</v>
      </c>
      <c r="K653" s="27">
        <v>1398</v>
      </c>
      <c r="L653" s="27">
        <v>1041</v>
      </c>
      <c r="M653" s="27">
        <f t="shared" ca="1" si="10"/>
        <v>2.0481747562027066</v>
      </c>
      <c r="N653" s="27">
        <v>188.92599593680674</v>
      </c>
      <c r="O653" s="27">
        <v>16779.7</v>
      </c>
      <c r="P653" s="27">
        <v>1073.48</v>
      </c>
    </row>
    <row r="654" spans="1:16" x14ac:dyDescent="0.45">
      <c r="A654" s="40" t="s">
        <v>394</v>
      </c>
      <c r="B654" s="2">
        <v>450</v>
      </c>
      <c r="C654" s="19">
        <v>45.8</v>
      </c>
      <c r="D654" s="3" t="s">
        <v>460</v>
      </c>
      <c r="E654" s="4" t="s">
        <v>25</v>
      </c>
      <c r="F654" s="22">
        <v>510103</v>
      </c>
      <c r="G654" s="15" t="s">
        <v>33</v>
      </c>
      <c r="H654" s="27">
        <v>25.62</v>
      </c>
      <c r="I654" s="27">
        <v>4.2699999999999996</v>
      </c>
      <c r="J654" s="27">
        <v>15003</v>
      </c>
      <c r="K654" s="27">
        <v>1398</v>
      </c>
      <c r="L654" s="27">
        <v>1041</v>
      </c>
      <c r="M654" s="27">
        <f t="shared" ca="1" si="10"/>
        <v>1.957314184243174</v>
      </c>
      <c r="N654" s="27">
        <v>188.92599593680674</v>
      </c>
      <c r="O654" s="27">
        <v>16779.7</v>
      </c>
      <c r="P654" s="27">
        <v>1073.48</v>
      </c>
    </row>
    <row r="655" spans="1:16" x14ac:dyDescent="0.45">
      <c r="A655" s="40" t="s">
        <v>394</v>
      </c>
      <c r="B655" s="2">
        <v>450</v>
      </c>
      <c r="C655" s="19">
        <v>45.8</v>
      </c>
      <c r="D655" s="3" t="s">
        <v>460</v>
      </c>
      <c r="E655" s="4" t="s">
        <v>25</v>
      </c>
      <c r="F655" s="22">
        <v>509271</v>
      </c>
      <c r="G655" s="15" t="s">
        <v>33</v>
      </c>
      <c r="H655" s="27">
        <v>25.62</v>
      </c>
      <c r="I655" s="27">
        <v>4.2699999999999996</v>
      </c>
      <c r="J655" s="27">
        <v>15003</v>
      </c>
      <c r="K655" s="27">
        <v>1398</v>
      </c>
      <c r="L655" s="27">
        <v>1041</v>
      </c>
      <c r="M655" s="27">
        <f t="shared" ca="1" si="10"/>
        <v>1.9127604946799401</v>
      </c>
      <c r="N655" s="27">
        <v>188.92599593680674</v>
      </c>
      <c r="O655" s="27">
        <v>16779.7</v>
      </c>
      <c r="P655" s="27">
        <v>1073.48</v>
      </c>
    </row>
    <row r="656" spans="1:16" x14ac:dyDescent="0.45">
      <c r="A656" s="40" t="s">
        <v>394</v>
      </c>
      <c r="B656" s="2">
        <v>450</v>
      </c>
      <c r="C656" s="19">
        <v>45.8</v>
      </c>
      <c r="D656" s="3" t="s">
        <v>460</v>
      </c>
      <c r="E656" s="4" t="s">
        <v>25</v>
      </c>
      <c r="F656" s="22">
        <v>485879</v>
      </c>
      <c r="G656" s="15" t="s">
        <v>33</v>
      </c>
      <c r="H656" s="27">
        <v>25.62</v>
      </c>
      <c r="I656" s="27">
        <v>4.2699999999999996</v>
      </c>
      <c r="J656" s="27">
        <v>15003</v>
      </c>
      <c r="K656" s="27">
        <v>1398</v>
      </c>
      <c r="L656" s="27">
        <v>1041</v>
      </c>
      <c r="M656" s="27">
        <f t="shared" ca="1" si="10"/>
        <v>1.9689726382362243</v>
      </c>
      <c r="N656" s="27">
        <v>188.92599593680674</v>
      </c>
      <c r="O656" s="27">
        <v>16779.7</v>
      </c>
      <c r="P656" s="27">
        <v>1073.48</v>
      </c>
    </row>
    <row r="657" spans="1:16" x14ac:dyDescent="0.45">
      <c r="A657" s="40" t="s">
        <v>394</v>
      </c>
      <c r="B657" s="2">
        <v>450</v>
      </c>
      <c r="C657" s="19">
        <v>45.8</v>
      </c>
      <c r="D657" s="3" t="s">
        <v>460</v>
      </c>
      <c r="E657" s="4" t="s">
        <v>25</v>
      </c>
      <c r="F657" s="22">
        <v>485500</v>
      </c>
      <c r="G657" s="15" t="s">
        <v>33</v>
      </c>
      <c r="H657" s="27">
        <v>25.62</v>
      </c>
      <c r="I657" s="27">
        <v>4.2699999999999996</v>
      </c>
      <c r="J657" s="27">
        <v>15003</v>
      </c>
      <c r="K657" s="27">
        <v>1398</v>
      </c>
      <c r="L657" s="27">
        <v>1041</v>
      </c>
      <c r="M657" s="27">
        <f t="shared" ca="1" si="10"/>
        <v>1.865129998102216</v>
      </c>
      <c r="N657" s="27">
        <v>188.92599593680674</v>
      </c>
      <c r="O657" s="27">
        <v>16779.7</v>
      </c>
      <c r="P657" s="27">
        <v>1073.48</v>
      </c>
    </row>
    <row r="658" spans="1:16" x14ac:dyDescent="0.45">
      <c r="A658" s="40" t="s">
        <v>394</v>
      </c>
      <c r="B658" s="2">
        <v>450</v>
      </c>
      <c r="C658" s="19">
        <v>45.8</v>
      </c>
      <c r="D658" s="3" t="s">
        <v>460</v>
      </c>
      <c r="E658" s="4" t="s">
        <v>25</v>
      </c>
      <c r="F658" s="22">
        <v>483383</v>
      </c>
      <c r="G658" s="15" t="s">
        <v>33</v>
      </c>
      <c r="H658" s="27">
        <v>25.62</v>
      </c>
      <c r="I658" s="27">
        <v>4.2699999999999996</v>
      </c>
      <c r="J658" s="27">
        <v>15003</v>
      </c>
      <c r="K658" s="27">
        <v>1398</v>
      </c>
      <c r="L658" s="27">
        <v>1041</v>
      </c>
      <c r="M658" s="27">
        <f t="shared" ca="1" si="10"/>
        <v>1.9814452390422783</v>
      </c>
      <c r="N658" s="27">
        <v>188.92599593680674</v>
      </c>
      <c r="O658" s="27">
        <v>16779.7</v>
      </c>
      <c r="P658" s="27">
        <v>1073.48</v>
      </c>
    </row>
    <row r="659" spans="1:16" x14ac:dyDescent="0.45">
      <c r="A659" s="40" t="s">
        <v>394</v>
      </c>
      <c r="B659" s="2">
        <v>450</v>
      </c>
      <c r="C659" s="19">
        <v>45.8</v>
      </c>
      <c r="D659" s="3" t="s">
        <v>460</v>
      </c>
      <c r="E659" s="4" t="s">
        <v>25</v>
      </c>
      <c r="F659" s="22">
        <v>482595</v>
      </c>
      <c r="G659" s="15" t="s">
        <v>33</v>
      </c>
      <c r="H659" s="27">
        <v>25.62</v>
      </c>
      <c r="I659" s="27">
        <v>4.2699999999999996</v>
      </c>
      <c r="J659" s="27">
        <v>15003</v>
      </c>
      <c r="K659" s="27">
        <v>1398</v>
      </c>
      <c r="L659" s="27">
        <v>1041</v>
      </c>
      <c r="M659" s="27">
        <f t="shared" ca="1" si="10"/>
        <v>1.9936356869499523</v>
      </c>
      <c r="N659" s="27">
        <v>188.92599593680674</v>
      </c>
      <c r="O659" s="27">
        <v>16779.7</v>
      </c>
      <c r="P659" s="27">
        <v>1073.48</v>
      </c>
    </row>
    <row r="660" spans="1:16" hidden="1" x14ac:dyDescent="0.45">
      <c r="A660" s="40" t="s">
        <v>408</v>
      </c>
      <c r="B660" s="3">
        <v>48</v>
      </c>
      <c r="C660" s="19">
        <v>48</v>
      </c>
      <c r="D660" s="3" t="s">
        <v>461</v>
      </c>
      <c r="E660" s="3" t="s">
        <v>346</v>
      </c>
      <c r="F660" s="22">
        <v>419000</v>
      </c>
      <c r="G660" s="15" t="s">
        <v>30</v>
      </c>
      <c r="H660" s="27">
        <v>25.07</v>
      </c>
      <c r="I660" s="27">
        <v>4.83</v>
      </c>
      <c r="J660" s="27">
        <v>17000</v>
      </c>
      <c r="K660" s="27">
        <v>1554</v>
      </c>
      <c r="L660" s="27">
        <v>700</v>
      </c>
      <c r="M660" s="27">
        <f t="shared" ca="1" si="10"/>
        <v>1.9711409619566544</v>
      </c>
      <c r="N660" s="27">
        <v>96.621481289487278</v>
      </c>
      <c r="O660" s="27">
        <v>21310.9</v>
      </c>
      <c r="P660" s="27">
        <v>514.61516577032478</v>
      </c>
    </row>
    <row r="661" spans="1:16" x14ac:dyDescent="0.45">
      <c r="A661" s="40" t="s">
        <v>394</v>
      </c>
      <c r="B661" s="2">
        <v>450</v>
      </c>
      <c r="C661" s="19">
        <v>45.8</v>
      </c>
      <c r="D661" s="3" t="s">
        <v>460</v>
      </c>
      <c r="E661" s="4" t="s">
        <v>25</v>
      </c>
      <c r="F661" s="22">
        <v>465165</v>
      </c>
      <c r="G661" s="15" t="s">
        <v>33</v>
      </c>
      <c r="H661" s="27">
        <v>25.62</v>
      </c>
      <c r="I661" s="27">
        <v>4.2699999999999996</v>
      </c>
      <c r="J661" s="27">
        <v>15003</v>
      </c>
      <c r="K661" s="27">
        <v>1398</v>
      </c>
      <c r="L661" s="27">
        <v>1041</v>
      </c>
      <c r="M661" s="27">
        <f t="shared" ca="1" si="10"/>
        <v>2.0417428197765348</v>
      </c>
      <c r="N661" s="27">
        <v>188.92599593680674</v>
      </c>
      <c r="O661" s="27">
        <v>16779.7</v>
      </c>
      <c r="P661" s="27">
        <v>1073.48</v>
      </c>
    </row>
    <row r="662" spans="1:16" x14ac:dyDescent="0.45">
      <c r="A662" s="40" t="s">
        <v>394</v>
      </c>
      <c r="B662" s="2">
        <v>450</v>
      </c>
      <c r="C662" s="19">
        <v>45.8</v>
      </c>
      <c r="D662" s="3" t="s">
        <v>460</v>
      </c>
      <c r="E662" s="4" t="s">
        <v>25</v>
      </c>
      <c r="F662" s="22">
        <v>464407</v>
      </c>
      <c r="G662" s="15" t="s">
        <v>33</v>
      </c>
      <c r="H662" s="27">
        <v>25.62</v>
      </c>
      <c r="I662" s="27">
        <v>4.2699999999999996</v>
      </c>
      <c r="J662" s="27">
        <v>15003</v>
      </c>
      <c r="K662" s="27">
        <v>1398</v>
      </c>
      <c r="L662" s="27">
        <v>1041</v>
      </c>
      <c r="M662" s="27">
        <f t="shared" ca="1" si="10"/>
        <v>2.009715963903091</v>
      </c>
      <c r="N662" s="27">
        <v>188.92599593680674</v>
      </c>
      <c r="O662" s="27">
        <v>16779.7</v>
      </c>
      <c r="P662" s="27">
        <v>1073.48</v>
      </c>
    </row>
    <row r="663" spans="1:16" x14ac:dyDescent="0.45">
      <c r="A663" s="40" t="s">
        <v>394</v>
      </c>
      <c r="B663" s="2">
        <v>450</v>
      </c>
      <c r="C663" s="19">
        <v>45.8</v>
      </c>
      <c r="D663" s="3" t="s">
        <v>460</v>
      </c>
      <c r="E663" s="4" t="s">
        <v>25</v>
      </c>
      <c r="F663" s="22">
        <v>455973</v>
      </c>
      <c r="G663" s="15" t="s">
        <v>33</v>
      </c>
      <c r="H663" s="27">
        <v>25.62</v>
      </c>
      <c r="I663" s="27">
        <v>4.2699999999999996</v>
      </c>
      <c r="J663" s="27">
        <v>15003</v>
      </c>
      <c r="K663" s="27">
        <v>1398</v>
      </c>
      <c r="L663" s="27">
        <v>1041</v>
      </c>
      <c r="M663" s="27">
        <f t="shared" ca="1" si="10"/>
        <v>1.9567830730823252</v>
      </c>
      <c r="N663" s="27">
        <v>188.92599593680674</v>
      </c>
      <c r="O663" s="27">
        <v>16779.7</v>
      </c>
      <c r="P663" s="27">
        <v>1073.48</v>
      </c>
    </row>
    <row r="664" spans="1:16" x14ac:dyDescent="0.45">
      <c r="A664" s="40" t="s">
        <v>394</v>
      </c>
      <c r="B664" s="2">
        <v>450</v>
      </c>
      <c r="C664" s="19">
        <v>45.8</v>
      </c>
      <c r="D664" s="3" t="s">
        <v>460</v>
      </c>
      <c r="E664" s="4" t="s">
        <v>25</v>
      </c>
      <c r="F664" s="22">
        <v>455973</v>
      </c>
      <c r="G664" s="15" t="s">
        <v>33</v>
      </c>
      <c r="H664" s="27">
        <v>25.62</v>
      </c>
      <c r="I664" s="27">
        <v>4.2699999999999996</v>
      </c>
      <c r="J664" s="27">
        <v>15003</v>
      </c>
      <c r="K664" s="27">
        <v>1398</v>
      </c>
      <c r="L664" s="27">
        <v>1041</v>
      </c>
      <c r="M664" s="27">
        <f t="shared" ca="1" si="10"/>
        <v>1.854659035014925</v>
      </c>
      <c r="N664" s="27">
        <v>188.92599593680674</v>
      </c>
      <c r="O664" s="27">
        <v>16779.7</v>
      </c>
      <c r="P664" s="27">
        <v>1073.48</v>
      </c>
    </row>
    <row r="665" spans="1:16" x14ac:dyDescent="0.45">
      <c r="A665" s="40" t="s">
        <v>394</v>
      </c>
      <c r="B665" s="2">
        <v>450</v>
      </c>
      <c r="C665" s="19">
        <v>45.8</v>
      </c>
      <c r="D665" s="3" t="s">
        <v>460</v>
      </c>
      <c r="E665" s="4" t="s">
        <v>25</v>
      </c>
      <c r="F665" s="22">
        <v>455627</v>
      </c>
      <c r="G665" s="15" t="s">
        <v>33</v>
      </c>
      <c r="H665" s="27">
        <v>25.62</v>
      </c>
      <c r="I665" s="27">
        <v>4.2699999999999996</v>
      </c>
      <c r="J665" s="27">
        <v>15003</v>
      </c>
      <c r="K665" s="27">
        <v>1398</v>
      </c>
      <c r="L665" s="27">
        <v>1041</v>
      </c>
      <c r="M665" s="27">
        <f t="shared" ca="1" si="10"/>
        <v>1.9820824153784222</v>
      </c>
      <c r="N665" s="27">
        <v>188.92599593680674</v>
      </c>
      <c r="O665" s="27">
        <v>16779.7</v>
      </c>
      <c r="P665" s="27">
        <v>1073.48</v>
      </c>
    </row>
    <row r="666" spans="1:16" x14ac:dyDescent="0.45">
      <c r="A666" s="40" t="s">
        <v>394</v>
      </c>
      <c r="B666" s="2">
        <v>450</v>
      </c>
      <c r="C666" s="19">
        <v>45.8</v>
      </c>
      <c r="D666" s="3" t="s">
        <v>460</v>
      </c>
      <c r="E666" s="4" t="s">
        <v>25</v>
      </c>
      <c r="F666" s="22">
        <v>430455</v>
      </c>
      <c r="G666" s="15" t="s">
        <v>33</v>
      </c>
      <c r="H666" s="27">
        <v>25.62</v>
      </c>
      <c r="I666" s="27">
        <v>4.2699999999999996</v>
      </c>
      <c r="J666" s="27">
        <v>15003</v>
      </c>
      <c r="K666" s="27">
        <v>1398</v>
      </c>
      <c r="L666" s="27">
        <v>1041</v>
      </c>
      <c r="M666" s="27">
        <f t="shared" ca="1" si="10"/>
        <v>1.89963921719145</v>
      </c>
      <c r="N666" s="27">
        <v>188.92599593680674</v>
      </c>
      <c r="O666" s="27">
        <v>16779.7</v>
      </c>
      <c r="P666" s="27">
        <v>1073.48</v>
      </c>
    </row>
    <row r="667" spans="1:16" x14ac:dyDescent="0.45">
      <c r="A667" s="40" t="s">
        <v>394</v>
      </c>
      <c r="B667" s="2">
        <v>450</v>
      </c>
      <c r="C667" s="19">
        <v>45.8</v>
      </c>
      <c r="D667" s="3" t="s">
        <v>460</v>
      </c>
      <c r="E667" s="4" t="s">
        <v>25</v>
      </c>
      <c r="F667" s="22">
        <v>498152</v>
      </c>
      <c r="G667" s="15" t="s">
        <v>36</v>
      </c>
      <c r="H667" s="27">
        <v>25.62</v>
      </c>
      <c r="I667" s="27">
        <v>4.2699999999999996</v>
      </c>
      <c r="J667" s="27">
        <v>15003</v>
      </c>
      <c r="K667" s="27">
        <v>1398</v>
      </c>
      <c r="L667" s="27">
        <v>1041</v>
      </c>
      <c r="M667" s="27">
        <f t="shared" ca="1" si="10"/>
        <v>2.0372230752526881</v>
      </c>
      <c r="N667" s="27">
        <v>188.92599593680674</v>
      </c>
      <c r="O667" s="27">
        <v>16779.7</v>
      </c>
      <c r="P667" s="27">
        <v>1073.48</v>
      </c>
    </row>
    <row r="668" spans="1:16" x14ac:dyDescent="0.45">
      <c r="A668" s="40" t="s">
        <v>394</v>
      </c>
      <c r="B668" s="2">
        <v>450</v>
      </c>
      <c r="C668" s="19">
        <v>45.8</v>
      </c>
      <c r="D668" s="3" t="s">
        <v>460</v>
      </c>
      <c r="E668" s="4" t="s">
        <v>25</v>
      </c>
      <c r="F668" s="22">
        <v>601193</v>
      </c>
      <c r="G668" s="15" t="s">
        <v>37</v>
      </c>
      <c r="H668" s="27">
        <v>25.62</v>
      </c>
      <c r="I668" s="27">
        <v>4.2699999999999996</v>
      </c>
      <c r="J668" s="27">
        <v>15003</v>
      </c>
      <c r="K668" s="27">
        <v>1398</v>
      </c>
      <c r="L668" s="27">
        <v>1041</v>
      </c>
      <c r="M668" s="27">
        <f t="shared" ca="1" si="10"/>
        <v>2.0428820751139103</v>
      </c>
      <c r="N668" s="27">
        <v>188.92599593680674</v>
      </c>
      <c r="O668" s="27">
        <v>16779.7</v>
      </c>
      <c r="P668" s="27">
        <v>1073.48</v>
      </c>
    </row>
    <row r="669" spans="1:16" x14ac:dyDescent="0.45">
      <c r="A669" s="40" t="s">
        <v>394</v>
      </c>
      <c r="B669" s="2">
        <v>450</v>
      </c>
      <c r="C669" s="19">
        <v>45.8</v>
      </c>
      <c r="D669" s="3" t="s">
        <v>460</v>
      </c>
      <c r="E669" s="4" t="s">
        <v>25</v>
      </c>
      <c r="F669" s="22">
        <v>600212</v>
      </c>
      <c r="G669" s="15" t="s">
        <v>37</v>
      </c>
      <c r="H669" s="27">
        <v>25.62</v>
      </c>
      <c r="I669" s="27">
        <v>4.2699999999999996</v>
      </c>
      <c r="J669" s="27">
        <v>15003</v>
      </c>
      <c r="K669" s="27">
        <v>1398</v>
      </c>
      <c r="L669" s="27">
        <v>1041</v>
      </c>
      <c r="M669" s="27">
        <f t="shared" ca="1" si="10"/>
        <v>1.9099011683899492</v>
      </c>
      <c r="N669" s="27">
        <v>188.92599593680674</v>
      </c>
      <c r="O669" s="27">
        <v>16779.7</v>
      </c>
      <c r="P669" s="27">
        <v>1073.48</v>
      </c>
    </row>
    <row r="670" spans="1:16" x14ac:dyDescent="0.45">
      <c r="A670" s="40" t="s">
        <v>394</v>
      </c>
      <c r="B670" s="2">
        <v>450</v>
      </c>
      <c r="C670" s="19">
        <v>45.8</v>
      </c>
      <c r="D670" s="3" t="s">
        <v>460</v>
      </c>
      <c r="E670" s="4" t="s">
        <v>25</v>
      </c>
      <c r="F670" s="22">
        <v>600212</v>
      </c>
      <c r="G670" s="15" t="s">
        <v>37</v>
      </c>
      <c r="H670" s="27">
        <v>25.62</v>
      </c>
      <c r="I670" s="27">
        <v>4.2699999999999996</v>
      </c>
      <c r="J670" s="27">
        <v>15003</v>
      </c>
      <c r="K670" s="27">
        <v>1398</v>
      </c>
      <c r="L670" s="27">
        <v>1041</v>
      </c>
      <c r="M670" s="27">
        <f t="shared" ca="1" si="10"/>
        <v>1.9654195995776043</v>
      </c>
      <c r="N670" s="27">
        <v>188.92599593680674</v>
      </c>
      <c r="O670" s="27">
        <v>16779.7</v>
      </c>
      <c r="P670" s="27">
        <v>1073.48</v>
      </c>
    </row>
    <row r="671" spans="1:16" x14ac:dyDescent="0.45">
      <c r="A671" s="40" t="s">
        <v>394</v>
      </c>
      <c r="B671" s="2">
        <v>450</v>
      </c>
      <c r="C671" s="19">
        <v>45.8</v>
      </c>
      <c r="D671" s="3" t="s">
        <v>460</v>
      </c>
      <c r="E671" s="4" t="s">
        <v>25</v>
      </c>
      <c r="F671" s="22">
        <v>516176</v>
      </c>
      <c r="G671" s="15" t="s">
        <v>37</v>
      </c>
      <c r="H671" s="27">
        <v>25.62</v>
      </c>
      <c r="I671" s="27">
        <v>4.2699999999999996</v>
      </c>
      <c r="J671" s="27">
        <v>15003</v>
      </c>
      <c r="K671" s="27">
        <v>1398</v>
      </c>
      <c r="L671" s="27">
        <v>1041</v>
      </c>
      <c r="M671" s="27">
        <f t="shared" ca="1" si="10"/>
        <v>1.8532472162167342</v>
      </c>
      <c r="N671" s="27">
        <v>188.92599593680674</v>
      </c>
      <c r="O671" s="27">
        <v>16779.7</v>
      </c>
      <c r="P671" s="27">
        <v>1073.48</v>
      </c>
    </row>
    <row r="672" spans="1:16" x14ac:dyDescent="0.45">
      <c r="A672" s="40" t="s">
        <v>394</v>
      </c>
      <c r="B672" s="2">
        <v>450</v>
      </c>
      <c r="C672" s="19">
        <v>45.8</v>
      </c>
      <c r="D672" s="3" t="s">
        <v>460</v>
      </c>
      <c r="E672" s="4" t="s">
        <v>25</v>
      </c>
      <c r="F672" s="22">
        <v>515334</v>
      </c>
      <c r="G672" s="15" t="s">
        <v>37</v>
      </c>
      <c r="H672" s="27">
        <v>25.62</v>
      </c>
      <c r="I672" s="27">
        <v>4.2699999999999996</v>
      </c>
      <c r="J672" s="27">
        <v>15003</v>
      </c>
      <c r="K672" s="27">
        <v>1398</v>
      </c>
      <c r="L672" s="27">
        <v>1041</v>
      </c>
      <c r="M672" s="27">
        <f t="shared" ca="1" si="10"/>
        <v>1.9311827924105653</v>
      </c>
      <c r="N672" s="27">
        <v>188.92599593680674</v>
      </c>
      <c r="O672" s="27">
        <v>16779.7</v>
      </c>
      <c r="P672" s="27">
        <v>1073.48</v>
      </c>
    </row>
    <row r="673" spans="1:16" x14ac:dyDescent="0.45">
      <c r="A673" s="40" t="s">
        <v>394</v>
      </c>
      <c r="B673" s="2">
        <v>450</v>
      </c>
      <c r="C673" s="19">
        <v>45.8</v>
      </c>
      <c r="D673" s="3" t="s">
        <v>460</v>
      </c>
      <c r="E673" s="4" t="s">
        <v>35</v>
      </c>
      <c r="F673" s="22">
        <v>389097</v>
      </c>
      <c r="G673" s="15" t="s">
        <v>20</v>
      </c>
      <c r="H673" s="27">
        <v>25.62</v>
      </c>
      <c r="I673" s="27">
        <v>4.2699999999999996</v>
      </c>
      <c r="J673" s="27">
        <v>15003</v>
      </c>
      <c r="K673" s="27">
        <v>1398</v>
      </c>
      <c r="L673" s="27">
        <v>1041</v>
      </c>
      <c r="M673" s="27">
        <f t="shared" ca="1" si="10"/>
        <v>2.0435321820277763</v>
      </c>
      <c r="N673" s="27">
        <v>1896.7553015181375</v>
      </c>
      <c r="O673" s="27">
        <v>24592.6</v>
      </c>
      <c r="P673" s="27">
        <v>42421.33</v>
      </c>
    </row>
    <row r="674" spans="1:16" x14ac:dyDescent="0.45">
      <c r="A674" s="40" t="s">
        <v>394</v>
      </c>
      <c r="B674" s="2">
        <v>450</v>
      </c>
      <c r="C674" s="19">
        <v>45.8</v>
      </c>
      <c r="D674" s="3" t="s">
        <v>460</v>
      </c>
      <c r="E674" s="4" t="s">
        <v>35</v>
      </c>
      <c r="F674" s="22">
        <v>486371</v>
      </c>
      <c r="G674" s="15" t="s">
        <v>29</v>
      </c>
      <c r="H674" s="27">
        <v>25.62</v>
      </c>
      <c r="I674" s="27">
        <v>4.2699999999999996</v>
      </c>
      <c r="J674" s="27">
        <v>15003</v>
      </c>
      <c r="K674" s="27">
        <v>1398</v>
      </c>
      <c r="L674" s="27">
        <v>1041</v>
      </c>
      <c r="M674" s="27">
        <f t="shared" ca="1" si="10"/>
        <v>1.9150990920074658</v>
      </c>
      <c r="N674" s="27">
        <v>1896.7553015181375</v>
      </c>
      <c r="O674" s="27">
        <v>24592.6</v>
      </c>
      <c r="P674" s="27">
        <v>42421.33</v>
      </c>
    </row>
    <row r="675" spans="1:16" hidden="1" x14ac:dyDescent="0.45">
      <c r="A675" s="40" t="s">
        <v>410</v>
      </c>
      <c r="B675" s="2" t="s">
        <v>413</v>
      </c>
      <c r="C675" s="19">
        <v>45</v>
      </c>
      <c r="D675" s="3" t="s">
        <v>461</v>
      </c>
      <c r="E675" s="3" t="s">
        <v>346</v>
      </c>
      <c r="F675" s="22">
        <v>519000</v>
      </c>
      <c r="G675" s="15" t="s">
        <v>13</v>
      </c>
      <c r="H675" s="27">
        <v>24.9</v>
      </c>
      <c r="I675" s="27">
        <v>4.9000000000000004</v>
      </c>
      <c r="J675" s="27">
        <v>11400</v>
      </c>
      <c r="K675" s="27">
        <v>1151</v>
      </c>
      <c r="L675" s="27">
        <v>300</v>
      </c>
      <c r="M675" s="27">
        <f t="shared" ca="1" si="10"/>
        <v>2.0262349164374003</v>
      </c>
      <c r="N675" s="27">
        <v>96.621481289487278</v>
      </c>
      <c r="O675" s="27">
        <v>21310.9</v>
      </c>
      <c r="P675" s="27">
        <v>514.61516577032478</v>
      </c>
    </row>
    <row r="676" spans="1:16" x14ac:dyDescent="0.45">
      <c r="A676" s="40" t="s">
        <v>394</v>
      </c>
      <c r="B676" s="2">
        <v>450</v>
      </c>
      <c r="C676" s="19">
        <v>45.8</v>
      </c>
      <c r="D676" s="3" t="s">
        <v>460</v>
      </c>
      <c r="E676" s="4" t="s">
        <v>35</v>
      </c>
      <c r="F676" s="22">
        <v>474211</v>
      </c>
      <c r="G676" s="15" t="s">
        <v>29</v>
      </c>
      <c r="H676" s="27">
        <v>25.62</v>
      </c>
      <c r="I676" s="27">
        <v>4.2699999999999996</v>
      </c>
      <c r="J676" s="27">
        <v>15003</v>
      </c>
      <c r="K676" s="27">
        <v>1398</v>
      </c>
      <c r="L676" s="27">
        <v>1041</v>
      </c>
      <c r="M676" s="27">
        <f t="shared" ca="1" si="10"/>
        <v>2.014179453009231</v>
      </c>
      <c r="N676" s="27">
        <v>1896.7553015181375</v>
      </c>
      <c r="O676" s="27">
        <v>24592.6</v>
      </c>
      <c r="P676" s="27">
        <v>42421.33</v>
      </c>
    </row>
    <row r="677" spans="1:16" x14ac:dyDescent="0.45">
      <c r="A677" s="40" t="s">
        <v>394</v>
      </c>
      <c r="B677" s="2">
        <v>450</v>
      </c>
      <c r="C677" s="19">
        <v>45.8</v>
      </c>
      <c r="D677" s="3" t="s">
        <v>460</v>
      </c>
      <c r="E677" s="4" t="s">
        <v>35</v>
      </c>
      <c r="F677" s="22">
        <v>473362</v>
      </c>
      <c r="G677" s="15" t="s">
        <v>29</v>
      </c>
      <c r="H677" s="27">
        <v>25.62</v>
      </c>
      <c r="I677" s="27">
        <v>4.2699999999999996</v>
      </c>
      <c r="J677" s="27">
        <v>15003</v>
      </c>
      <c r="K677" s="27">
        <v>1398</v>
      </c>
      <c r="L677" s="27">
        <v>1041</v>
      </c>
      <c r="M677" s="27">
        <f t="shared" ca="1" si="10"/>
        <v>1.9168437923061858</v>
      </c>
      <c r="N677" s="27">
        <v>1896.7553015181375</v>
      </c>
      <c r="O677" s="27">
        <v>24592.6</v>
      </c>
      <c r="P677" s="27">
        <v>42421.33</v>
      </c>
    </row>
    <row r="678" spans="1:16" x14ac:dyDescent="0.45">
      <c r="A678" s="40" t="s">
        <v>394</v>
      </c>
      <c r="B678" s="2">
        <v>450</v>
      </c>
      <c r="C678" s="19">
        <v>45.8</v>
      </c>
      <c r="D678" s="3" t="s">
        <v>460</v>
      </c>
      <c r="E678" s="4" t="s">
        <v>35</v>
      </c>
      <c r="F678" s="22">
        <v>449438</v>
      </c>
      <c r="G678" s="15" t="s">
        <v>29</v>
      </c>
      <c r="H678" s="27">
        <v>25.62</v>
      </c>
      <c r="I678" s="27">
        <v>4.2699999999999996</v>
      </c>
      <c r="J678" s="27">
        <v>15003</v>
      </c>
      <c r="K678" s="27">
        <v>1398</v>
      </c>
      <c r="L678" s="27">
        <v>1041</v>
      </c>
      <c r="M678" s="27">
        <f t="shared" ca="1" si="10"/>
        <v>1.9857301301656787</v>
      </c>
      <c r="N678" s="27">
        <v>1896.7553015181375</v>
      </c>
      <c r="O678" s="27">
        <v>24592.6</v>
      </c>
      <c r="P678" s="27">
        <v>42421.33</v>
      </c>
    </row>
    <row r="679" spans="1:16" hidden="1" x14ac:dyDescent="0.45">
      <c r="A679" s="40" t="s">
        <v>408</v>
      </c>
      <c r="B679" s="3">
        <v>48</v>
      </c>
      <c r="C679" s="19">
        <v>48</v>
      </c>
      <c r="D679" s="3" t="s">
        <v>461</v>
      </c>
      <c r="E679" s="3" t="s">
        <v>346</v>
      </c>
      <c r="F679" s="22">
        <v>455000</v>
      </c>
      <c r="G679" s="15" t="s">
        <v>34</v>
      </c>
      <c r="H679" s="27">
        <v>25.07</v>
      </c>
      <c r="I679" s="27">
        <v>4.83</v>
      </c>
      <c r="J679" s="27">
        <v>17000</v>
      </c>
      <c r="K679" s="27">
        <v>1554</v>
      </c>
      <c r="L679" s="27">
        <v>700</v>
      </c>
      <c r="M679" s="27">
        <f t="shared" ca="1" si="10"/>
        <v>1.9775335915213197</v>
      </c>
      <c r="N679" s="27">
        <v>96.621481289487278</v>
      </c>
      <c r="O679" s="27">
        <v>21310.9</v>
      </c>
      <c r="P679" s="27">
        <v>514.61516577032478</v>
      </c>
    </row>
    <row r="680" spans="1:16" hidden="1" x14ac:dyDescent="0.45">
      <c r="A680" s="40" t="s">
        <v>367</v>
      </c>
      <c r="B680" s="2">
        <v>4.0999999999999996</v>
      </c>
      <c r="C680" s="19">
        <v>41</v>
      </c>
      <c r="D680" s="3" t="s">
        <v>460</v>
      </c>
      <c r="E680" s="4" t="s">
        <v>15</v>
      </c>
      <c r="F680" s="22">
        <v>424393</v>
      </c>
      <c r="G680" s="15" t="s">
        <v>37</v>
      </c>
      <c r="H680" s="27">
        <v>22.05</v>
      </c>
      <c r="I680" s="27">
        <v>3.67</v>
      </c>
      <c r="J680" s="27">
        <v>8900</v>
      </c>
      <c r="K680" s="27">
        <v>1134</v>
      </c>
      <c r="L680" s="27">
        <v>400</v>
      </c>
      <c r="M680" s="27">
        <f t="shared" ca="1" si="10"/>
        <v>2.0049932065203175</v>
      </c>
      <c r="N680" s="27">
        <v>1276.96268564825</v>
      </c>
      <c r="O680" s="27">
        <v>21333.9</v>
      </c>
      <c r="P680" s="27">
        <v>4753.54</v>
      </c>
    </row>
    <row r="681" spans="1:16" hidden="1" x14ac:dyDescent="0.45">
      <c r="A681" s="40" t="s">
        <v>367</v>
      </c>
      <c r="B681" s="2">
        <v>4.3</v>
      </c>
      <c r="C681" s="19">
        <v>42</v>
      </c>
      <c r="D681" s="3" t="s">
        <v>460</v>
      </c>
      <c r="E681" s="4" t="s">
        <v>25</v>
      </c>
      <c r="F681" s="22">
        <v>462052</v>
      </c>
      <c r="G681" s="15" t="s">
        <v>36</v>
      </c>
      <c r="H681" s="27">
        <v>23.36</v>
      </c>
      <c r="I681" s="27">
        <v>3.11</v>
      </c>
      <c r="J681" s="27">
        <v>11300</v>
      </c>
      <c r="K681" s="27">
        <v>1010</v>
      </c>
      <c r="L681" s="27">
        <v>799</v>
      </c>
      <c r="M681" s="27">
        <f t="shared" ca="1" si="10"/>
        <v>1.9283167000737202</v>
      </c>
      <c r="N681" s="27">
        <v>188.92599593680674</v>
      </c>
      <c r="O681" s="27">
        <v>16779.7</v>
      </c>
      <c r="P681" s="27">
        <v>1073.48</v>
      </c>
    </row>
    <row r="682" spans="1:16" hidden="1" x14ac:dyDescent="0.45">
      <c r="A682" s="40" t="s">
        <v>367</v>
      </c>
      <c r="B682" s="2">
        <v>4.3</v>
      </c>
      <c r="C682" s="19">
        <v>43</v>
      </c>
      <c r="D682" s="3" t="s">
        <v>460</v>
      </c>
      <c r="E682" s="4" t="s">
        <v>25</v>
      </c>
      <c r="F682" s="22">
        <v>480291</v>
      </c>
      <c r="G682" s="15" t="s">
        <v>36</v>
      </c>
      <c r="H682" s="27">
        <v>23.36</v>
      </c>
      <c r="I682" s="27">
        <v>3.11</v>
      </c>
      <c r="J682" s="27">
        <v>11300</v>
      </c>
      <c r="K682" s="27">
        <v>1010</v>
      </c>
      <c r="L682" s="27">
        <v>799</v>
      </c>
      <c r="M682" s="27">
        <f t="shared" ca="1" si="10"/>
        <v>2.0309008789846406</v>
      </c>
      <c r="N682" s="27">
        <v>188.92599593680674</v>
      </c>
      <c r="O682" s="27">
        <v>16779.7</v>
      </c>
      <c r="P682" s="27">
        <v>1073.48</v>
      </c>
    </row>
    <row r="683" spans="1:16" x14ac:dyDescent="0.45">
      <c r="A683" s="40" t="s">
        <v>394</v>
      </c>
      <c r="B683" s="2">
        <v>450</v>
      </c>
      <c r="C683" s="19">
        <v>45.8</v>
      </c>
      <c r="D683" s="3" t="s">
        <v>460</v>
      </c>
      <c r="E683" s="4" t="s">
        <v>35</v>
      </c>
      <c r="F683" s="22">
        <v>449087</v>
      </c>
      <c r="G683" s="15" t="s">
        <v>29</v>
      </c>
      <c r="H683" s="27">
        <v>25.62</v>
      </c>
      <c r="I683" s="27">
        <v>4.2699999999999996</v>
      </c>
      <c r="J683" s="27">
        <v>15003</v>
      </c>
      <c r="K683" s="27">
        <v>1398</v>
      </c>
      <c r="L683" s="27">
        <v>1041</v>
      </c>
      <c r="M683" s="27">
        <f t="shared" ca="1" si="10"/>
        <v>1.9829306335720478</v>
      </c>
      <c r="N683" s="27">
        <v>1896.7553015181375</v>
      </c>
      <c r="O683" s="27">
        <v>24592.6</v>
      </c>
      <c r="P683" s="27">
        <v>42421.33</v>
      </c>
    </row>
    <row r="684" spans="1:16" x14ac:dyDescent="0.45">
      <c r="A684" s="40" t="s">
        <v>394</v>
      </c>
      <c r="B684" s="2">
        <v>450</v>
      </c>
      <c r="C684" s="19">
        <v>45.8</v>
      </c>
      <c r="D684" s="3" t="s">
        <v>460</v>
      </c>
      <c r="E684" s="4" t="s">
        <v>35</v>
      </c>
      <c r="F684" s="22">
        <v>448644</v>
      </c>
      <c r="G684" s="15" t="s">
        <v>29</v>
      </c>
      <c r="H684" s="27">
        <v>25.62</v>
      </c>
      <c r="I684" s="27">
        <v>4.2699999999999996</v>
      </c>
      <c r="J684" s="27">
        <v>15003</v>
      </c>
      <c r="K684" s="27">
        <v>1398</v>
      </c>
      <c r="L684" s="27">
        <v>1041</v>
      </c>
      <c r="M684" s="27">
        <f t="shared" ca="1" si="10"/>
        <v>1.857777867446599</v>
      </c>
      <c r="N684" s="27">
        <v>1896.7553015181375</v>
      </c>
      <c r="O684" s="27">
        <v>24592.6</v>
      </c>
      <c r="P684" s="27">
        <v>42421.33</v>
      </c>
    </row>
    <row r="685" spans="1:16" x14ac:dyDescent="0.45">
      <c r="A685" s="40" t="s">
        <v>394</v>
      </c>
      <c r="B685" s="2">
        <v>450</v>
      </c>
      <c r="C685" s="19">
        <v>45.8</v>
      </c>
      <c r="D685" s="3" t="s">
        <v>460</v>
      </c>
      <c r="E685" s="4" t="s">
        <v>35</v>
      </c>
      <c r="F685" s="22">
        <v>376937</v>
      </c>
      <c r="G685" s="15" t="s">
        <v>29</v>
      </c>
      <c r="H685" s="27">
        <v>25.62</v>
      </c>
      <c r="I685" s="27">
        <v>4.2699999999999996</v>
      </c>
      <c r="J685" s="27">
        <v>15003</v>
      </c>
      <c r="K685" s="27">
        <v>1398</v>
      </c>
      <c r="L685" s="27">
        <v>1041</v>
      </c>
      <c r="M685" s="27">
        <f t="shared" ca="1" si="10"/>
        <v>2.0487327025231372</v>
      </c>
      <c r="N685" s="27">
        <v>1896.7553015181375</v>
      </c>
      <c r="O685" s="27">
        <v>24592.6</v>
      </c>
      <c r="P685" s="27">
        <v>42421.33</v>
      </c>
    </row>
    <row r="686" spans="1:16" x14ac:dyDescent="0.45">
      <c r="A686" s="40" t="s">
        <v>394</v>
      </c>
      <c r="B686" s="2">
        <v>450</v>
      </c>
      <c r="C686" s="19">
        <v>45.8</v>
      </c>
      <c r="D686" s="3" t="s">
        <v>460</v>
      </c>
      <c r="E686" s="4" t="s">
        <v>35</v>
      </c>
      <c r="F686" s="22">
        <v>376937</v>
      </c>
      <c r="G686" s="15" t="s">
        <v>29</v>
      </c>
      <c r="H686" s="27">
        <v>25.62</v>
      </c>
      <c r="I686" s="27">
        <v>4.2699999999999996</v>
      </c>
      <c r="J686" s="27">
        <v>15003</v>
      </c>
      <c r="K686" s="27">
        <v>1398</v>
      </c>
      <c r="L686" s="27">
        <v>1041</v>
      </c>
      <c r="M686" s="27">
        <f t="shared" ca="1" si="10"/>
        <v>2.0336256763428318</v>
      </c>
      <c r="N686" s="27">
        <v>1896.7553015181375</v>
      </c>
      <c r="O686" s="27">
        <v>24592.6</v>
      </c>
      <c r="P686" s="27">
        <v>42421.33</v>
      </c>
    </row>
    <row r="687" spans="1:16" x14ac:dyDescent="0.45">
      <c r="A687" s="40" t="s">
        <v>394</v>
      </c>
      <c r="B687" s="2">
        <v>450</v>
      </c>
      <c r="C687" s="19">
        <v>45.8</v>
      </c>
      <c r="D687" s="3" t="s">
        <v>460</v>
      </c>
      <c r="E687" s="4" t="s">
        <v>35</v>
      </c>
      <c r="F687" s="22">
        <v>376556</v>
      </c>
      <c r="G687" s="15" t="s">
        <v>29</v>
      </c>
      <c r="H687" s="27">
        <v>25.62</v>
      </c>
      <c r="I687" s="27">
        <v>4.2699999999999996</v>
      </c>
      <c r="J687" s="27">
        <v>15003</v>
      </c>
      <c r="K687" s="27">
        <v>1398</v>
      </c>
      <c r="L687" s="27">
        <v>1041</v>
      </c>
      <c r="M687" s="27">
        <f t="shared" ca="1" si="10"/>
        <v>1.9561127890252896</v>
      </c>
      <c r="N687" s="27">
        <v>1896.7553015181375</v>
      </c>
      <c r="O687" s="27">
        <v>24592.6</v>
      </c>
      <c r="P687" s="27">
        <v>42421.33</v>
      </c>
    </row>
    <row r="688" spans="1:16" x14ac:dyDescent="0.45">
      <c r="A688" s="40" t="s">
        <v>394</v>
      </c>
      <c r="B688" s="2">
        <v>450</v>
      </c>
      <c r="C688" s="19">
        <v>45.8</v>
      </c>
      <c r="D688" s="3" t="s">
        <v>460</v>
      </c>
      <c r="E688" s="4" t="s">
        <v>35</v>
      </c>
      <c r="F688" s="22">
        <v>461702</v>
      </c>
      <c r="G688" s="15" t="s">
        <v>30</v>
      </c>
      <c r="H688" s="27">
        <v>25.62</v>
      </c>
      <c r="I688" s="27">
        <v>4.2699999999999996</v>
      </c>
      <c r="J688" s="27">
        <v>15003</v>
      </c>
      <c r="K688" s="27">
        <v>1398</v>
      </c>
      <c r="L688" s="27">
        <v>1041</v>
      </c>
      <c r="M688" s="27">
        <f t="shared" ca="1" si="10"/>
        <v>1.9285948193507561</v>
      </c>
      <c r="N688" s="27">
        <v>1896.7553015181375</v>
      </c>
      <c r="O688" s="27">
        <v>24592.6</v>
      </c>
      <c r="P688" s="27">
        <v>42421.33</v>
      </c>
    </row>
    <row r="689" spans="1:16" x14ac:dyDescent="0.45">
      <c r="A689" s="40" t="s">
        <v>394</v>
      </c>
      <c r="B689" s="2">
        <v>450</v>
      </c>
      <c r="C689" s="19">
        <v>44.6</v>
      </c>
      <c r="D689" s="3" t="s">
        <v>460</v>
      </c>
      <c r="E689" s="4" t="s">
        <v>35</v>
      </c>
      <c r="F689" s="22">
        <v>424812</v>
      </c>
      <c r="G689" s="15" t="s">
        <v>34</v>
      </c>
      <c r="H689" s="27">
        <v>25.62</v>
      </c>
      <c r="I689" s="27">
        <v>4.2699999999999996</v>
      </c>
      <c r="J689" s="27">
        <v>15003</v>
      </c>
      <c r="K689" s="27">
        <v>1398</v>
      </c>
      <c r="L689" s="27">
        <v>1041</v>
      </c>
      <c r="M689" s="27">
        <f t="shared" ca="1" si="10"/>
        <v>1.9393886429610419</v>
      </c>
      <c r="N689" s="27">
        <v>1896.7553015181375</v>
      </c>
      <c r="O689" s="27">
        <v>24592.6</v>
      </c>
      <c r="P689" s="27">
        <v>42421.33</v>
      </c>
    </row>
    <row r="690" spans="1:16" x14ac:dyDescent="0.45">
      <c r="A690" s="40" t="s">
        <v>394</v>
      </c>
      <c r="B690" s="2">
        <v>450</v>
      </c>
      <c r="C690" s="19">
        <v>45.8</v>
      </c>
      <c r="D690" s="3" t="s">
        <v>460</v>
      </c>
      <c r="E690" s="4" t="s">
        <v>35</v>
      </c>
      <c r="F690" s="22">
        <v>424393</v>
      </c>
      <c r="G690" s="15" t="s">
        <v>34</v>
      </c>
      <c r="H690" s="27">
        <v>25.62</v>
      </c>
      <c r="I690" s="27">
        <v>4.2699999999999996</v>
      </c>
      <c r="J690" s="27">
        <v>15003</v>
      </c>
      <c r="K690" s="27">
        <v>1398</v>
      </c>
      <c r="L690" s="27">
        <v>1041</v>
      </c>
      <c r="M690" s="27">
        <f t="shared" ca="1" si="10"/>
        <v>1.9550961264497131</v>
      </c>
      <c r="N690" s="27">
        <v>1896.7553015181375</v>
      </c>
      <c r="O690" s="27">
        <v>24592.6</v>
      </c>
      <c r="P690" s="27">
        <v>42421.33</v>
      </c>
    </row>
    <row r="691" spans="1:16" x14ac:dyDescent="0.45">
      <c r="A691" s="40" t="s">
        <v>394</v>
      </c>
      <c r="B691" s="2">
        <v>450</v>
      </c>
      <c r="C691" s="19">
        <v>45.8</v>
      </c>
      <c r="D691" s="3" t="s">
        <v>460</v>
      </c>
      <c r="E691" s="4" t="s">
        <v>35</v>
      </c>
      <c r="F691" s="22">
        <v>486404</v>
      </c>
      <c r="G691" s="15" t="s">
        <v>33</v>
      </c>
      <c r="H691" s="27">
        <v>25.62</v>
      </c>
      <c r="I691" s="27">
        <v>4.2699999999999996</v>
      </c>
      <c r="J691" s="27">
        <v>15003</v>
      </c>
      <c r="K691" s="27">
        <v>1398</v>
      </c>
      <c r="L691" s="27">
        <v>1041</v>
      </c>
      <c r="M691" s="27">
        <f t="shared" ca="1" si="10"/>
        <v>1.9617154991136929</v>
      </c>
      <c r="N691" s="27">
        <v>1896.7553015181375</v>
      </c>
      <c r="O691" s="27">
        <v>24592.6</v>
      </c>
      <c r="P691" s="27">
        <v>42421.33</v>
      </c>
    </row>
    <row r="692" spans="1:16" x14ac:dyDescent="0.45">
      <c r="A692" s="40" t="s">
        <v>394</v>
      </c>
      <c r="B692" s="2">
        <v>450</v>
      </c>
      <c r="C692" s="19">
        <v>45.8</v>
      </c>
      <c r="D692" s="3" t="s">
        <v>460</v>
      </c>
      <c r="E692" s="4" t="s">
        <v>35</v>
      </c>
      <c r="F692" s="22">
        <v>486371</v>
      </c>
      <c r="G692" s="15" t="s">
        <v>33</v>
      </c>
      <c r="H692" s="27">
        <v>25.62</v>
      </c>
      <c r="I692" s="27">
        <v>4.2699999999999996</v>
      </c>
      <c r="J692" s="27">
        <v>15003</v>
      </c>
      <c r="K692" s="27">
        <v>1398</v>
      </c>
      <c r="L692" s="27">
        <v>1041</v>
      </c>
      <c r="M692" s="27">
        <f t="shared" ca="1" si="10"/>
        <v>2.0218997911463519</v>
      </c>
      <c r="N692" s="27">
        <v>1896.7553015181375</v>
      </c>
      <c r="O692" s="27">
        <v>24592.6</v>
      </c>
      <c r="P692" s="27">
        <v>42421.33</v>
      </c>
    </row>
    <row r="693" spans="1:16" x14ac:dyDescent="0.45">
      <c r="A693" s="40" t="s">
        <v>394</v>
      </c>
      <c r="B693" s="2">
        <v>450</v>
      </c>
      <c r="C693" s="19">
        <v>45.8</v>
      </c>
      <c r="D693" s="3" t="s">
        <v>460</v>
      </c>
      <c r="E693" s="4" t="s">
        <v>35</v>
      </c>
      <c r="F693" s="22">
        <v>510689</v>
      </c>
      <c r="G693" s="15" t="s">
        <v>36</v>
      </c>
      <c r="H693" s="27">
        <v>25.62</v>
      </c>
      <c r="I693" s="27">
        <v>4.2699999999999996</v>
      </c>
      <c r="J693" s="27">
        <v>15003</v>
      </c>
      <c r="K693" s="27">
        <v>1398</v>
      </c>
      <c r="L693" s="27">
        <v>1041</v>
      </c>
      <c r="M693" s="27">
        <f t="shared" ca="1" si="10"/>
        <v>1.8635414993738499</v>
      </c>
      <c r="N693" s="27">
        <v>1896.7553015181375</v>
      </c>
      <c r="O693" s="27">
        <v>24592.6</v>
      </c>
      <c r="P693" s="27">
        <v>42421.33</v>
      </c>
    </row>
    <row r="694" spans="1:16" x14ac:dyDescent="0.45">
      <c r="A694" s="40" t="s">
        <v>394</v>
      </c>
      <c r="B694" s="2">
        <v>450</v>
      </c>
      <c r="C694" s="19">
        <v>45.8</v>
      </c>
      <c r="D694" s="3" t="s">
        <v>460</v>
      </c>
      <c r="E694" s="4" t="s">
        <v>70</v>
      </c>
      <c r="F694" s="22">
        <v>479431</v>
      </c>
      <c r="G694" s="15" t="s">
        <v>20</v>
      </c>
      <c r="H694" s="27">
        <v>25.62</v>
      </c>
      <c r="I694" s="27">
        <v>4.2699999999999996</v>
      </c>
      <c r="J694" s="27">
        <v>15003</v>
      </c>
      <c r="K694" s="27">
        <v>1398</v>
      </c>
      <c r="L694" s="27">
        <v>1041</v>
      </c>
      <c r="M694" s="27">
        <f t="shared" ca="1" si="10"/>
        <v>1.8691309225651844</v>
      </c>
      <c r="N694" s="27">
        <v>14.933066818960594</v>
      </c>
      <c r="O694" s="27">
        <v>21999.8</v>
      </c>
      <c r="P694" s="27">
        <v>149.72</v>
      </c>
    </row>
    <row r="695" spans="1:16" x14ac:dyDescent="0.45">
      <c r="A695" s="40" t="s">
        <v>394</v>
      </c>
      <c r="B695" s="2">
        <v>450</v>
      </c>
      <c r="C695" s="19">
        <v>45.8</v>
      </c>
      <c r="D695" s="3" t="s">
        <v>460</v>
      </c>
      <c r="E695" s="4" t="s">
        <v>239</v>
      </c>
      <c r="F695" s="22">
        <v>582600</v>
      </c>
      <c r="G695" s="15" t="s">
        <v>13</v>
      </c>
      <c r="H695" s="27">
        <v>25.62</v>
      </c>
      <c r="I695" s="27">
        <v>4.2699999999999996</v>
      </c>
      <c r="J695" s="27">
        <v>15003</v>
      </c>
      <c r="K695" s="27">
        <v>1398</v>
      </c>
      <c r="L695" s="27">
        <v>1041</v>
      </c>
      <c r="M695" s="27">
        <f t="shared" ca="1" si="10"/>
        <v>1.8899952492399796</v>
      </c>
      <c r="N695" s="27">
        <v>229.03186052077729</v>
      </c>
      <c r="O695" s="27">
        <v>18683.400000000001</v>
      </c>
      <c r="P695" s="27">
        <v>3353.62</v>
      </c>
    </row>
    <row r="696" spans="1:16" x14ac:dyDescent="0.45">
      <c r="A696" s="40" t="s">
        <v>394</v>
      </c>
      <c r="B696" s="2">
        <v>450</v>
      </c>
      <c r="C696" s="19">
        <v>45.8</v>
      </c>
      <c r="D696" s="3" t="s">
        <v>460</v>
      </c>
      <c r="E696" s="4" t="s">
        <v>15</v>
      </c>
      <c r="F696" s="22">
        <v>516246</v>
      </c>
      <c r="G696" s="15" t="s">
        <v>30</v>
      </c>
      <c r="H696" s="27">
        <v>25.62</v>
      </c>
      <c r="I696" s="27">
        <v>4.2699999999999996</v>
      </c>
      <c r="J696" s="27">
        <v>15003</v>
      </c>
      <c r="K696" s="27">
        <v>1398</v>
      </c>
      <c r="L696" s="27">
        <v>1041</v>
      </c>
      <c r="M696" s="27">
        <f t="shared" ca="1" si="10"/>
        <v>1.9752356228798773</v>
      </c>
      <c r="N696" s="27">
        <v>1276.96268564825</v>
      </c>
      <c r="O696" s="27">
        <v>21333.9</v>
      </c>
      <c r="P696" s="27">
        <v>4753.54</v>
      </c>
    </row>
    <row r="697" spans="1:16" x14ac:dyDescent="0.45">
      <c r="A697" s="40" t="s">
        <v>394</v>
      </c>
      <c r="B697" s="2">
        <v>450</v>
      </c>
      <c r="C697" s="19">
        <v>45.8</v>
      </c>
      <c r="D697" s="3" t="s">
        <v>460</v>
      </c>
      <c r="E697" s="4" t="s">
        <v>15</v>
      </c>
      <c r="F697" s="22">
        <v>515844</v>
      </c>
      <c r="G697" s="15" t="s">
        <v>30</v>
      </c>
      <c r="H697" s="27">
        <v>25.62</v>
      </c>
      <c r="I697" s="27">
        <v>4.2699999999999996</v>
      </c>
      <c r="J697" s="27">
        <v>15003</v>
      </c>
      <c r="K697" s="27">
        <v>1398</v>
      </c>
      <c r="L697" s="27">
        <v>1041</v>
      </c>
      <c r="M697" s="27">
        <f t="shared" ca="1" si="10"/>
        <v>1.9610944704454327</v>
      </c>
      <c r="N697" s="27">
        <v>1276.96268564825</v>
      </c>
      <c r="O697" s="27">
        <v>21333.9</v>
      </c>
      <c r="P697" s="27">
        <v>4753.54</v>
      </c>
    </row>
    <row r="698" spans="1:16" x14ac:dyDescent="0.45">
      <c r="A698" s="40" t="s">
        <v>394</v>
      </c>
      <c r="B698" s="2">
        <v>450</v>
      </c>
      <c r="C698" s="19">
        <v>45.8</v>
      </c>
      <c r="D698" s="3" t="s">
        <v>460</v>
      </c>
      <c r="E698" s="4" t="s">
        <v>76</v>
      </c>
      <c r="F698" s="22">
        <v>534050</v>
      </c>
      <c r="G698" s="15" t="s">
        <v>30</v>
      </c>
      <c r="H698" s="27">
        <v>25.62</v>
      </c>
      <c r="I698" s="27">
        <v>4.2699999999999996</v>
      </c>
      <c r="J698" s="27">
        <v>15003</v>
      </c>
      <c r="K698" s="27">
        <v>1398</v>
      </c>
      <c r="L698" s="27">
        <v>1041</v>
      </c>
      <c r="M698" s="27">
        <f t="shared" ca="1" si="10"/>
        <v>1.9405385864956031</v>
      </c>
      <c r="N698" s="27">
        <v>720.28936833319051</v>
      </c>
      <c r="O698" s="27">
        <v>6140.9</v>
      </c>
      <c r="P698" s="27">
        <v>2659.28</v>
      </c>
    </row>
    <row r="699" spans="1:16" x14ac:dyDescent="0.45">
      <c r="A699" s="40" t="s">
        <v>394</v>
      </c>
      <c r="B699" s="2">
        <v>450</v>
      </c>
      <c r="C699" s="19">
        <v>45.8</v>
      </c>
      <c r="D699" s="3" t="s">
        <v>460</v>
      </c>
      <c r="E699" s="4" t="s">
        <v>76</v>
      </c>
      <c r="F699" s="22">
        <v>521105</v>
      </c>
      <c r="G699" s="15" t="s">
        <v>30</v>
      </c>
      <c r="H699" s="27">
        <v>25.62</v>
      </c>
      <c r="I699" s="27">
        <v>4.2699999999999996</v>
      </c>
      <c r="J699" s="27">
        <v>15003</v>
      </c>
      <c r="K699" s="27">
        <v>1398</v>
      </c>
      <c r="L699" s="27">
        <v>1041</v>
      </c>
      <c r="M699" s="27">
        <f t="shared" ca="1" si="10"/>
        <v>1.9250181839473555</v>
      </c>
      <c r="N699" s="27">
        <v>720.28936833319051</v>
      </c>
      <c r="O699" s="27">
        <v>6140.9</v>
      </c>
      <c r="P699" s="27">
        <v>2659.28</v>
      </c>
    </row>
    <row r="700" spans="1:16" x14ac:dyDescent="0.45">
      <c r="A700" s="40" t="s">
        <v>394</v>
      </c>
      <c r="B700" s="2">
        <v>450</v>
      </c>
      <c r="C700" s="19">
        <v>45.8</v>
      </c>
      <c r="D700" s="3" t="s">
        <v>460</v>
      </c>
      <c r="E700" s="4" t="s">
        <v>76</v>
      </c>
      <c r="F700" s="22">
        <v>520184</v>
      </c>
      <c r="G700" s="15" t="s">
        <v>30</v>
      </c>
      <c r="H700" s="27">
        <v>25.62</v>
      </c>
      <c r="I700" s="27">
        <v>4.2699999999999996</v>
      </c>
      <c r="J700" s="27">
        <v>15003</v>
      </c>
      <c r="K700" s="27">
        <v>1398</v>
      </c>
      <c r="L700" s="27">
        <v>1041</v>
      </c>
      <c r="M700" s="27">
        <f t="shared" ca="1" si="10"/>
        <v>2.0491315750336709</v>
      </c>
      <c r="N700" s="27">
        <v>720.28936833319051</v>
      </c>
      <c r="O700" s="27">
        <v>6140.9</v>
      </c>
      <c r="P700" s="27">
        <v>2659.28</v>
      </c>
    </row>
    <row r="701" spans="1:16" hidden="1" x14ac:dyDescent="0.45">
      <c r="A701" s="40" t="s">
        <v>408</v>
      </c>
      <c r="B701" s="2">
        <v>48</v>
      </c>
      <c r="C701" s="19">
        <v>48</v>
      </c>
      <c r="D701" s="3" t="s">
        <v>461</v>
      </c>
      <c r="E701" s="3" t="s">
        <v>346</v>
      </c>
      <c r="F701" s="22">
        <v>449000</v>
      </c>
      <c r="G701" s="15" t="s">
        <v>34</v>
      </c>
      <c r="H701" s="27">
        <v>25.07</v>
      </c>
      <c r="I701" s="27">
        <v>4.83</v>
      </c>
      <c r="J701" s="27">
        <v>17000</v>
      </c>
      <c r="K701" s="27">
        <v>1554</v>
      </c>
      <c r="L701" s="27">
        <v>700</v>
      </c>
      <c r="M701" s="27">
        <f t="shared" ca="1" si="10"/>
        <v>1.8508058839820607</v>
      </c>
      <c r="N701" s="27">
        <v>96.621481289487278</v>
      </c>
      <c r="O701" s="27">
        <v>21310.9</v>
      </c>
      <c r="P701" s="27">
        <v>514.61516577032478</v>
      </c>
    </row>
    <row r="702" spans="1:16" x14ac:dyDescent="0.45">
      <c r="A702" s="40" t="s">
        <v>394</v>
      </c>
      <c r="B702" s="2">
        <v>450</v>
      </c>
      <c r="C702" s="19">
        <v>45.8</v>
      </c>
      <c r="D702" s="3" t="s">
        <v>460</v>
      </c>
      <c r="E702" s="4" t="s">
        <v>76</v>
      </c>
      <c r="F702" s="22">
        <v>462000</v>
      </c>
      <c r="G702" s="15" t="s">
        <v>34</v>
      </c>
      <c r="H702" s="27">
        <v>25.62</v>
      </c>
      <c r="I702" s="27">
        <v>4.2699999999999996</v>
      </c>
      <c r="J702" s="27">
        <v>15003</v>
      </c>
      <c r="K702" s="27">
        <v>1398</v>
      </c>
      <c r="L702" s="27">
        <v>1041</v>
      </c>
      <c r="M702" s="27">
        <f t="shared" ca="1" si="10"/>
        <v>2.034516709135187</v>
      </c>
      <c r="N702" s="27">
        <v>720.28936833319051</v>
      </c>
      <c r="O702" s="27">
        <v>6140.9</v>
      </c>
      <c r="P702" s="27">
        <v>2659.28</v>
      </c>
    </row>
    <row r="703" spans="1:16" x14ac:dyDescent="0.45">
      <c r="A703" s="40" t="s">
        <v>394</v>
      </c>
      <c r="B703" s="2">
        <v>450</v>
      </c>
      <c r="C703" s="19">
        <v>45.8</v>
      </c>
      <c r="D703" s="3" t="s">
        <v>460</v>
      </c>
      <c r="E703" s="4" t="s">
        <v>76</v>
      </c>
      <c r="F703" s="22">
        <v>666903</v>
      </c>
      <c r="G703" s="15" t="s">
        <v>38</v>
      </c>
      <c r="H703" s="27">
        <v>25.62</v>
      </c>
      <c r="I703" s="27">
        <v>4.2699999999999996</v>
      </c>
      <c r="J703" s="27">
        <v>15003</v>
      </c>
      <c r="K703" s="27">
        <v>1398</v>
      </c>
      <c r="L703" s="27">
        <v>1041</v>
      </c>
      <c r="M703" s="27">
        <f t="shared" ca="1" si="10"/>
        <v>2.0310729075845826</v>
      </c>
      <c r="N703" s="27">
        <v>720.28936833319051</v>
      </c>
      <c r="O703" s="27">
        <v>6140.9</v>
      </c>
      <c r="P703" s="27">
        <v>2659.28</v>
      </c>
    </row>
    <row r="704" spans="1:16" x14ac:dyDescent="0.45">
      <c r="A704" s="40" t="s">
        <v>407</v>
      </c>
      <c r="B704" s="2">
        <v>450</v>
      </c>
      <c r="C704" s="19">
        <v>45.8</v>
      </c>
      <c r="D704" s="3" t="s">
        <v>459</v>
      </c>
      <c r="E704" s="3" t="s">
        <v>319</v>
      </c>
      <c r="F704" s="22">
        <v>459950</v>
      </c>
      <c r="G704" s="15" t="s">
        <v>29</v>
      </c>
      <c r="H704" s="27">
        <v>25.62</v>
      </c>
      <c r="I704" s="27">
        <v>4.2699999999999996</v>
      </c>
      <c r="J704" s="27">
        <v>15003</v>
      </c>
      <c r="K704" s="27">
        <v>1398</v>
      </c>
      <c r="L704" s="27">
        <v>1041</v>
      </c>
      <c r="M704" s="27">
        <f t="shared" ca="1" si="10"/>
        <v>1.8886090591171356</v>
      </c>
      <c r="N704" s="27">
        <v>1116.7267999999999</v>
      </c>
      <c r="O704" s="27">
        <v>44269</v>
      </c>
      <c r="P704" s="27">
        <v>61343.7</v>
      </c>
    </row>
    <row r="705" spans="1:16" x14ac:dyDescent="0.45">
      <c r="A705" s="40" t="s">
        <v>407</v>
      </c>
      <c r="B705" s="2">
        <v>450</v>
      </c>
      <c r="C705" s="19">
        <v>45.8</v>
      </c>
      <c r="D705" s="3" t="s">
        <v>459</v>
      </c>
      <c r="E705" s="3" t="s">
        <v>319</v>
      </c>
      <c r="F705" s="22">
        <v>510000</v>
      </c>
      <c r="G705" s="15" t="s">
        <v>30</v>
      </c>
      <c r="H705" s="27">
        <v>25.62</v>
      </c>
      <c r="I705" s="27">
        <v>4.2699999999999996</v>
      </c>
      <c r="J705" s="27">
        <v>15003</v>
      </c>
      <c r="K705" s="27">
        <v>1398</v>
      </c>
      <c r="L705" s="27">
        <v>1041</v>
      </c>
      <c r="M705" s="27">
        <f t="shared" ca="1" si="10"/>
        <v>1.8618517677324637</v>
      </c>
      <c r="N705" s="27">
        <v>1116.7267999999999</v>
      </c>
      <c r="O705" s="27">
        <v>44269</v>
      </c>
      <c r="P705" s="27">
        <v>61343.7</v>
      </c>
    </row>
    <row r="706" spans="1:16" x14ac:dyDescent="0.45">
      <c r="A706" s="40" t="s">
        <v>394</v>
      </c>
      <c r="B706" s="2">
        <v>500</v>
      </c>
      <c r="C706" s="19">
        <v>51</v>
      </c>
      <c r="D706" s="3" t="s">
        <v>461</v>
      </c>
      <c r="E706" s="3" t="s">
        <v>470</v>
      </c>
      <c r="F706" s="22">
        <v>499000</v>
      </c>
      <c r="G706" s="15" t="s">
        <v>29</v>
      </c>
      <c r="H706" s="27">
        <v>28</v>
      </c>
      <c r="I706" s="27">
        <v>4.58</v>
      </c>
      <c r="J706" s="27">
        <v>17603</v>
      </c>
      <c r="K706" s="27">
        <v>1193</v>
      </c>
      <c r="L706" s="27">
        <v>961</v>
      </c>
      <c r="M706" s="27">
        <f t="shared" ref="M706:M769" ca="1" si="11">RAND()*0.2+1.85</f>
        <v>1.8823388684905804</v>
      </c>
      <c r="N706" s="27">
        <v>1.3702814814814799</v>
      </c>
      <c r="O706" s="27">
        <v>8400.2000000000007</v>
      </c>
      <c r="P706" s="27">
        <v>2915.9007634038121</v>
      </c>
    </row>
    <row r="707" spans="1:16" x14ac:dyDescent="0.45">
      <c r="A707" s="40" t="s">
        <v>552</v>
      </c>
      <c r="B707" s="2">
        <v>500</v>
      </c>
      <c r="C707" s="19">
        <v>51</v>
      </c>
      <c r="D707" s="3" t="s">
        <v>461</v>
      </c>
      <c r="E707" s="3" t="s">
        <v>447</v>
      </c>
      <c r="F707" s="22">
        <v>553247</v>
      </c>
      <c r="G707" s="15" t="s">
        <v>8</v>
      </c>
      <c r="H707" s="27">
        <v>28</v>
      </c>
      <c r="I707" s="27">
        <v>4.58</v>
      </c>
      <c r="J707" s="27">
        <v>17603</v>
      </c>
      <c r="K707" s="27">
        <v>1193</v>
      </c>
      <c r="L707" s="27">
        <v>961</v>
      </c>
      <c r="M707" s="27">
        <f t="shared" ca="1" si="11"/>
        <v>2.0334356615420823</v>
      </c>
      <c r="N707" s="27">
        <v>96.621481289487278</v>
      </c>
      <c r="O707" s="27">
        <v>16666</v>
      </c>
      <c r="P707" s="27">
        <v>521.5798800343282</v>
      </c>
    </row>
    <row r="708" spans="1:16" x14ac:dyDescent="0.45">
      <c r="A708" s="40" t="s">
        <v>394</v>
      </c>
      <c r="B708" s="2">
        <v>500</v>
      </c>
      <c r="C708" s="19">
        <v>51</v>
      </c>
      <c r="D708" s="3" t="s">
        <v>461</v>
      </c>
      <c r="E708" s="3" t="s">
        <v>481</v>
      </c>
      <c r="F708" s="22">
        <v>465000</v>
      </c>
      <c r="G708" s="15" t="s">
        <v>29</v>
      </c>
      <c r="H708" s="27">
        <v>28</v>
      </c>
      <c r="I708" s="27">
        <v>4.58</v>
      </c>
      <c r="J708" s="27">
        <v>17603</v>
      </c>
      <c r="K708" s="27">
        <v>1193</v>
      </c>
      <c r="L708" s="27">
        <v>961</v>
      </c>
      <c r="M708" s="27">
        <f t="shared" ca="1" si="11"/>
        <v>1.9839465216569911</v>
      </c>
      <c r="N708" s="27">
        <v>96.621481289487278</v>
      </c>
      <c r="O708" s="27">
        <v>16666</v>
      </c>
      <c r="P708" s="27">
        <v>2175.394554818834</v>
      </c>
    </row>
    <row r="709" spans="1:16" x14ac:dyDescent="0.45">
      <c r="A709" s="40" t="s">
        <v>394</v>
      </c>
      <c r="B709" s="2">
        <v>500</v>
      </c>
      <c r="C709" s="19">
        <v>51</v>
      </c>
      <c r="D709" s="3" t="s">
        <v>461</v>
      </c>
      <c r="E709" s="3" t="s">
        <v>484</v>
      </c>
      <c r="F709" s="22">
        <v>499000</v>
      </c>
      <c r="G709" s="15" t="s">
        <v>29</v>
      </c>
      <c r="H709" s="27">
        <v>28</v>
      </c>
      <c r="I709" s="27">
        <v>4.58</v>
      </c>
      <c r="J709" s="27">
        <v>17603</v>
      </c>
      <c r="K709" s="27">
        <v>1193</v>
      </c>
      <c r="L709" s="27">
        <v>961</v>
      </c>
      <c r="M709" s="27">
        <f t="shared" ca="1" si="11"/>
        <v>1.9580723523956129</v>
      </c>
      <c r="N709" s="27">
        <v>103.02030000000001</v>
      </c>
      <c r="O709" s="27">
        <v>25537.5</v>
      </c>
      <c r="P709" s="27">
        <v>2809.3527501958388</v>
      </c>
    </row>
    <row r="710" spans="1:16" x14ac:dyDescent="0.45">
      <c r="A710" s="40" t="s">
        <v>394</v>
      </c>
      <c r="B710" s="2">
        <v>500</v>
      </c>
      <c r="C710" s="19">
        <v>51</v>
      </c>
      <c r="D710" s="3" t="s">
        <v>461</v>
      </c>
      <c r="E710" s="3" t="s">
        <v>489</v>
      </c>
      <c r="F710" s="22">
        <v>499000</v>
      </c>
      <c r="G710" s="15" t="s">
        <v>20</v>
      </c>
      <c r="H710" s="27">
        <v>28</v>
      </c>
      <c r="I710" s="27">
        <v>4.58</v>
      </c>
      <c r="J710" s="27">
        <v>17603</v>
      </c>
      <c r="K710" s="27">
        <v>1193</v>
      </c>
      <c r="L710" s="27">
        <v>961</v>
      </c>
      <c r="M710" s="27">
        <f t="shared" ca="1" si="11"/>
        <v>1.8797222280220425</v>
      </c>
      <c r="N710" s="27">
        <v>4.2039999999999997</v>
      </c>
      <c r="O710" s="27">
        <v>16666</v>
      </c>
      <c r="P710" s="27">
        <v>648.10692510432523</v>
      </c>
    </row>
    <row r="711" spans="1:16" x14ac:dyDescent="0.45">
      <c r="A711" s="40" t="s">
        <v>394</v>
      </c>
      <c r="B711" s="2">
        <v>500</v>
      </c>
      <c r="C711" s="19">
        <v>51</v>
      </c>
      <c r="D711" s="3" t="s">
        <v>461</v>
      </c>
      <c r="E711" s="3" t="s">
        <v>489</v>
      </c>
      <c r="F711" s="22">
        <v>443813</v>
      </c>
      <c r="G711" s="15" t="s">
        <v>20</v>
      </c>
      <c r="H711" s="27">
        <v>28</v>
      </c>
      <c r="I711" s="27">
        <v>4.58</v>
      </c>
      <c r="J711" s="27">
        <v>17603</v>
      </c>
      <c r="K711" s="27">
        <v>1193</v>
      </c>
      <c r="L711" s="27">
        <v>961</v>
      </c>
      <c r="M711" s="27">
        <f t="shared" ca="1" si="11"/>
        <v>2.0234961004384302</v>
      </c>
      <c r="N711" s="27">
        <v>4.2039999999999997</v>
      </c>
      <c r="O711" s="27">
        <v>16666</v>
      </c>
      <c r="P711" s="27">
        <v>648.10692510432523</v>
      </c>
    </row>
    <row r="712" spans="1:16" hidden="1" x14ac:dyDescent="0.45">
      <c r="A712" s="40" t="s">
        <v>410</v>
      </c>
      <c r="B712" s="2" t="s">
        <v>413</v>
      </c>
      <c r="C712" s="19">
        <v>45</v>
      </c>
      <c r="D712" s="3" t="s">
        <v>460</v>
      </c>
      <c r="E712" s="4" t="s">
        <v>46</v>
      </c>
      <c r="F712" s="22">
        <v>525317</v>
      </c>
      <c r="G712" s="15" t="s">
        <v>13</v>
      </c>
      <c r="H712" s="27">
        <v>24.9</v>
      </c>
      <c r="I712" s="27">
        <v>4.9000000000000004</v>
      </c>
      <c r="J712" s="27">
        <v>11400</v>
      </c>
      <c r="K712" s="27">
        <v>1151</v>
      </c>
      <c r="L712" s="27">
        <v>300</v>
      </c>
      <c r="M712" s="27">
        <f t="shared" ca="1" si="11"/>
        <v>2.0114949360919039</v>
      </c>
      <c r="N712" s="27">
        <v>57.472012426685303</v>
      </c>
      <c r="O712" s="27">
        <v>11544.2</v>
      </c>
      <c r="P712" s="27">
        <v>7827.84</v>
      </c>
    </row>
    <row r="713" spans="1:16" hidden="1" x14ac:dyDescent="0.45">
      <c r="A713" s="40" t="s">
        <v>367</v>
      </c>
      <c r="B713" s="2">
        <v>4.3</v>
      </c>
      <c r="C713" s="19">
        <v>42</v>
      </c>
      <c r="D713" s="3" t="s">
        <v>460</v>
      </c>
      <c r="E713" s="4" t="s">
        <v>25</v>
      </c>
      <c r="F713" s="22">
        <v>452325</v>
      </c>
      <c r="G713" s="15" t="s">
        <v>13</v>
      </c>
      <c r="H713" s="27">
        <v>23.36</v>
      </c>
      <c r="I713" s="27">
        <v>3.11</v>
      </c>
      <c r="J713" s="27">
        <v>11300</v>
      </c>
      <c r="K713" s="27">
        <v>1010</v>
      </c>
      <c r="L713" s="27">
        <v>799</v>
      </c>
      <c r="M713" s="27">
        <f t="shared" ca="1" si="11"/>
        <v>2.0285657357520868</v>
      </c>
      <c r="N713" s="27">
        <v>188.92599593680674</v>
      </c>
      <c r="O713" s="27">
        <v>16779.7</v>
      </c>
      <c r="P713" s="27">
        <v>1073.48</v>
      </c>
    </row>
    <row r="714" spans="1:16" hidden="1" x14ac:dyDescent="0.45">
      <c r="A714" s="40" t="s">
        <v>367</v>
      </c>
      <c r="B714" s="2">
        <v>4.3</v>
      </c>
      <c r="C714" s="19">
        <v>43</v>
      </c>
      <c r="D714" s="3" t="s">
        <v>460</v>
      </c>
      <c r="E714" s="4" t="s">
        <v>25</v>
      </c>
      <c r="F714" s="22">
        <v>449087</v>
      </c>
      <c r="G714" s="15" t="s">
        <v>13</v>
      </c>
      <c r="H714" s="27">
        <v>23.36</v>
      </c>
      <c r="I714" s="27">
        <v>3.11</v>
      </c>
      <c r="J714" s="27">
        <v>11300</v>
      </c>
      <c r="K714" s="27">
        <v>1010</v>
      </c>
      <c r="L714" s="27">
        <v>799</v>
      </c>
      <c r="M714" s="27">
        <f t="shared" ca="1" si="11"/>
        <v>1.9897254297717617</v>
      </c>
      <c r="N714" s="27">
        <v>188.92599593680674</v>
      </c>
      <c r="O714" s="27">
        <v>16779.7</v>
      </c>
      <c r="P714" s="27">
        <v>1073.48</v>
      </c>
    </row>
    <row r="715" spans="1:16" hidden="1" x14ac:dyDescent="0.45">
      <c r="A715" s="40" t="s">
        <v>367</v>
      </c>
      <c r="B715" s="2">
        <v>4.3</v>
      </c>
      <c r="C715" s="19">
        <v>43</v>
      </c>
      <c r="D715" s="3" t="s">
        <v>460</v>
      </c>
      <c r="E715" s="4" t="s">
        <v>25</v>
      </c>
      <c r="F715" s="22">
        <v>522319</v>
      </c>
      <c r="G715" s="15" t="s">
        <v>38</v>
      </c>
      <c r="H715" s="27">
        <v>23.36</v>
      </c>
      <c r="I715" s="27">
        <v>3.11</v>
      </c>
      <c r="J715" s="27">
        <v>11300</v>
      </c>
      <c r="K715" s="27">
        <v>1010</v>
      </c>
      <c r="L715" s="27">
        <v>799</v>
      </c>
      <c r="M715" s="27">
        <f t="shared" ca="1" si="11"/>
        <v>1.9518967632813331</v>
      </c>
      <c r="N715" s="27">
        <v>188.92599593680674</v>
      </c>
      <c r="O715" s="27">
        <v>16779.7</v>
      </c>
      <c r="P715" s="27">
        <v>1073.48</v>
      </c>
    </row>
    <row r="716" spans="1:16" hidden="1" x14ac:dyDescent="0.45">
      <c r="A716" s="40" t="s">
        <v>367</v>
      </c>
      <c r="B716" s="2">
        <v>4.3</v>
      </c>
      <c r="C716" s="19">
        <v>43</v>
      </c>
      <c r="D716" s="3" t="s">
        <v>460</v>
      </c>
      <c r="E716" s="4" t="s">
        <v>25</v>
      </c>
      <c r="F716" s="22">
        <v>521912</v>
      </c>
      <c r="G716" s="15" t="s">
        <v>38</v>
      </c>
      <c r="H716" s="27">
        <v>23.36</v>
      </c>
      <c r="I716" s="27">
        <v>3.11</v>
      </c>
      <c r="J716" s="27">
        <v>11300</v>
      </c>
      <c r="K716" s="27">
        <v>1010</v>
      </c>
      <c r="L716" s="27">
        <v>799</v>
      </c>
      <c r="M716" s="27">
        <f t="shared" ca="1" si="11"/>
        <v>1.9499635708049972</v>
      </c>
      <c r="N716" s="27">
        <v>188.92599593680674</v>
      </c>
      <c r="O716" s="27">
        <v>16779.7</v>
      </c>
      <c r="P716" s="27">
        <v>1073.48</v>
      </c>
    </row>
    <row r="717" spans="1:16" hidden="1" x14ac:dyDescent="0.45">
      <c r="A717" s="40" t="s">
        <v>367</v>
      </c>
      <c r="B717" s="2">
        <v>4.3</v>
      </c>
      <c r="C717" s="19">
        <v>43</v>
      </c>
      <c r="D717" s="3" t="s">
        <v>460</v>
      </c>
      <c r="E717" s="4" t="s">
        <v>35</v>
      </c>
      <c r="F717" s="22">
        <v>547167</v>
      </c>
      <c r="G717" s="15" t="s">
        <v>37</v>
      </c>
      <c r="H717" s="27">
        <v>23.36</v>
      </c>
      <c r="I717" s="27">
        <v>3.11</v>
      </c>
      <c r="J717" s="27">
        <v>11300</v>
      </c>
      <c r="K717" s="27">
        <v>1010</v>
      </c>
      <c r="L717" s="27">
        <v>799</v>
      </c>
      <c r="M717" s="27">
        <f t="shared" ca="1" si="11"/>
        <v>1.8943686210620996</v>
      </c>
      <c r="N717" s="27">
        <v>1896.7553015181375</v>
      </c>
      <c r="O717" s="27">
        <v>24592.6</v>
      </c>
      <c r="P717" s="27">
        <v>42421.33</v>
      </c>
    </row>
    <row r="718" spans="1:16" hidden="1" x14ac:dyDescent="0.45">
      <c r="A718" s="40" t="s">
        <v>367</v>
      </c>
      <c r="B718" s="2">
        <v>4.3</v>
      </c>
      <c r="C718" s="19">
        <v>43</v>
      </c>
      <c r="D718" s="3" t="s">
        <v>460</v>
      </c>
      <c r="E718" s="4" t="s">
        <v>35</v>
      </c>
      <c r="F718" s="22">
        <v>546613</v>
      </c>
      <c r="G718" s="15" t="s">
        <v>37</v>
      </c>
      <c r="H718" s="27">
        <v>23.36</v>
      </c>
      <c r="I718" s="27">
        <v>3.11</v>
      </c>
      <c r="J718" s="27">
        <v>11300</v>
      </c>
      <c r="K718" s="27">
        <v>1010</v>
      </c>
      <c r="L718" s="27">
        <v>799</v>
      </c>
      <c r="M718" s="27">
        <f t="shared" ca="1" si="11"/>
        <v>1.8688299966618676</v>
      </c>
      <c r="N718" s="27">
        <v>1896.7553015181375</v>
      </c>
      <c r="O718" s="27">
        <v>24592.6</v>
      </c>
      <c r="P718" s="27">
        <v>42421.33</v>
      </c>
    </row>
    <row r="719" spans="1:16" x14ac:dyDescent="0.45">
      <c r="A719" s="40" t="s">
        <v>394</v>
      </c>
      <c r="B719" s="2">
        <v>500</v>
      </c>
      <c r="C719" s="19">
        <v>51</v>
      </c>
      <c r="D719" s="3" t="s">
        <v>460</v>
      </c>
      <c r="E719" s="4" t="s">
        <v>46</v>
      </c>
      <c r="F719" s="22">
        <v>721467</v>
      </c>
      <c r="G719" s="15" t="s">
        <v>45</v>
      </c>
      <c r="H719" s="27">
        <v>28</v>
      </c>
      <c r="I719" s="27">
        <v>4.58</v>
      </c>
      <c r="J719" s="27">
        <v>17603</v>
      </c>
      <c r="K719" s="27">
        <v>1193</v>
      </c>
      <c r="L719" s="27">
        <v>961</v>
      </c>
      <c r="M719" s="27">
        <f t="shared" ca="1" si="11"/>
        <v>2.0152801556406925</v>
      </c>
      <c r="N719" s="27">
        <v>57.472012426685303</v>
      </c>
      <c r="O719" s="27">
        <v>11544.2</v>
      </c>
      <c r="P719" s="27">
        <v>7827.84</v>
      </c>
    </row>
    <row r="720" spans="1:16" hidden="1" x14ac:dyDescent="0.45">
      <c r="A720" s="40" t="s">
        <v>367</v>
      </c>
      <c r="B720" s="2">
        <v>4.3</v>
      </c>
      <c r="C720" s="19">
        <v>42</v>
      </c>
      <c r="D720" s="3" t="s">
        <v>460</v>
      </c>
      <c r="E720" s="4" t="s">
        <v>15</v>
      </c>
      <c r="F720" s="22">
        <v>455973</v>
      </c>
      <c r="G720" s="15" t="s">
        <v>33</v>
      </c>
      <c r="H720" s="27">
        <v>23.36</v>
      </c>
      <c r="I720" s="27">
        <v>3.11</v>
      </c>
      <c r="J720" s="27">
        <v>11300</v>
      </c>
      <c r="K720" s="27">
        <v>1010</v>
      </c>
      <c r="L720" s="27">
        <v>799</v>
      </c>
      <c r="M720" s="27">
        <f t="shared" ca="1" si="11"/>
        <v>1.8865817033840353</v>
      </c>
      <c r="N720" s="27">
        <v>1276.96268564825</v>
      </c>
      <c r="O720" s="27">
        <v>21333.9</v>
      </c>
      <c r="P720" s="27">
        <v>4753.54</v>
      </c>
    </row>
    <row r="721" spans="1:16" hidden="1" x14ac:dyDescent="0.45">
      <c r="A721" s="40" t="s">
        <v>378</v>
      </c>
      <c r="B721" s="2" t="s">
        <v>384</v>
      </c>
      <c r="C721" s="19">
        <v>43</v>
      </c>
      <c r="D721" s="3" t="s">
        <v>460</v>
      </c>
      <c r="E721" s="4" t="s">
        <v>25</v>
      </c>
      <c r="F721" s="22">
        <v>328300</v>
      </c>
      <c r="G721" s="15" t="s">
        <v>8</v>
      </c>
      <c r="H721" s="27">
        <v>24.11</v>
      </c>
      <c r="I721" s="27">
        <v>3.61</v>
      </c>
      <c r="J721" s="27">
        <v>9800</v>
      </c>
      <c r="K721" s="27">
        <v>1183</v>
      </c>
      <c r="L721" s="27">
        <v>401</v>
      </c>
      <c r="M721" s="27">
        <f t="shared" ca="1" si="11"/>
        <v>2.0383791448790745</v>
      </c>
      <c r="N721" s="27">
        <v>188.92599593680674</v>
      </c>
      <c r="O721" s="27">
        <v>16779.7</v>
      </c>
      <c r="P721" s="27">
        <v>1073.48</v>
      </c>
    </row>
    <row r="722" spans="1:16" x14ac:dyDescent="0.45">
      <c r="A722" s="40" t="s">
        <v>394</v>
      </c>
      <c r="B722" s="2">
        <v>500</v>
      </c>
      <c r="C722" s="19">
        <v>51</v>
      </c>
      <c r="D722" s="3" t="s">
        <v>460</v>
      </c>
      <c r="E722" s="4" t="s">
        <v>46</v>
      </c>
      <c r="F722" s="22">
        <v>576531</v>
      </c>
      <c r="G722" s="15" t="s">
        <v>45</v>
      </c>
      <c r="H722" s="27">
        <v>28</v>
      </c>
      <c r="I722" s="27">
        <v>4.58</v>
      </c>
      <c r="J722" s="27">
        <v>17603</v>
      </c>
      <c r="K722" s="27">
        <v>1193</v>
      </c>
      <c r="L722" s="27">
        <v>961</v>
      </c>
      <c r="M722" s="27">
        <f t="shared" ca="1" si="11"/>
        <v>1.8813713854948706</v>
      </c>
      <c r="N722" s="27">
        <v>57.472012426685303</v>
      </c>
      <c r="O722" s="27">
        <v>11544.2</v>
      </c>
      <c r="P722" s="27">
        <v>7827.84</v>
      </c>
    </row>
    <row r="723" spans="1:16" hidden="1" x14ac:dyDescent="0.45">
      <c r="A723" s="40" t="s">
        <v>378</v>
      </c>
      <c r="B723" s="2" t="s">
        <v>384</v>
      </c>
      <c r="C723" s="19">
        <v>43</v>
      </c>
      <c r="D723" s="3" t="s">
        <v>460</v>
      </c>
      <c r="E723" s="4" t="s">
        <v>25</v>
      </c>
      <c r="F723" s="22">
        <v>328300</v>
      </c>
      <c r="G723" s="15" t="s">
        <v>8</v>
      </c>
      <c r="H723" s="27">
        <v>24.11</v>
      </c>
      <c r="I723" s="27">
        <v>3.61</v>
      </c>
      <c r="J723" s="27">
        <v>9800</v>
      </c>
      <c r="K723" s="27">
        <v>1183</v>
      </c>
      <c r="L723" s="27">
        <v>401</v>
      </c>
      <c r="M723" s="27">
        <f t="shared" ca="1" si="11"/>
        <v>1.9234912444071972</v>
      </c>
      <c r="N723" s="27">
        <v>188.92599593680674</v>
      </c>
      <c r="O723" s="27">
        <v>16779.7</v>
      </c>
      <c r="P723" s="27">
        <v>1073.48</v>
      </c>
    </row>
    <row r="724" spans="1:16" hidden="1" x14ac:dyDescent="0.45">
      <c r="A724" s="40" t="s">
        <v>378</v>
      </c>
      <c r="B724" s="2" t="s">
        <v>384</v>
      </c>
      <c r="C724" s="19">
        <v>43</v>
      </c>
      <c r="D724" s="3" t="s">
        <v>460</v>
      </c>
      <c r="E724" s="4" t="s">
        <v>25</v>
      </c>
      <c r="F724" s="22">
        <v>327968</v>
      </c>
      <c r="G724" s="15" t="s">
        <v>8</v>
      </c>
      <c r="H724" s="27">
        <v>24.11</v>
      </c>
      <c r="I724" s="27">
        <v>3.61</v>
      </c>
      <c r="J724" s="27">
        <v>9800</v>
      </c>
      <c r="K724" s="27">
        <v>1183</v>
      </c>
      <c r="L724" s="27">
        <v>401</v>
      </c>
      <c r="M724" s="27">
        <f t="shared" ca="1" si="11"/>
        <v>2.0242988181314083</v>
      </c>
      <c r="N724" s="27">
        <v>188.92599593680674</v>
      </c>
      <c r="O724" s="27">
        <v>16779.7</v>
      </c>
      <c r="P724" s="27">
        <v>1073.48</v>
      </c>
    </row>
    <row r="725" spans="1:16" x14ac:dyDescent="0.45">
      <c r="A725" s="40" t="s">
        <v>394</v>
      </c>
      <c r="B725" s="2">
        <v>500</v>
      </c>
      <c r="C725" s="19">
        <v>51</v>
      </c>
      <c r="D725" s="3" t="s">
        <v>460</v>
      </c>
      <c r="E725" s="4" t="s">
        <v>46</v>
      </c>
      <c r="F725" s="22">
        <v>575961</v>
      </c>
      <c r="G725" s="15" t="s">
        <v>45</v>
      </c>
      <c r="H725" s="27">
        <v>28</v>
      </c>
      <c r="I725" s="27">
        <v>4.58</v>
      </c>
      <c r="J725" s="27">
        <v>17603</v>
      </c>
      <c r="K725" s="27">
        <v>1193</v>
      </c>
      <c r="L725" s="27">
        <v>961</v>
      </c>
      <c r="M725" s="27">
        <f t="shared" ca="1" si="11"/>
        <v>2.0471772472059455</v>
      </c>
      <c r="N725" s="27">
        <v>57.472012426685303</v>
      </c>
      <c r="O725" s="27">
        <v>11544.2</v>
      </c>
      <c r="P725" s="27">
        <v>7827.84</v>
      </c>
    </row>
    <row r="726" spans="1:16" hidden="1" x14ac:dyDescent="0.45">
      <c r="A726" s="40" t="s">
        <v>367</v>
      </c>
      <c r="B726" s="2">
        <v>4.3</v>
      </c>
      <c r="C726" s="19">
        <v>43</v>
      </c>
      <c r="D726" s="3" t="s">
        <v>460</v>
      </c>
      <c r="E726" s="4" t="s">
        <v>15</v>
      </c>
      <c r="F726" s="22">
        <v>455449</v>
      </c>
      <c r="G726" s="15" t="s">
        <v>33</v>
      </c>
      <c r="H726" s="27">
        <v>23.36</v>
      </c>
      <c r="I726" s="27">
        <v>3.11</v>
      </c>
      <c r="J726" s="27">
        <v>11300</v>
      </c>
      <c r="K726" s="27">
        <v>1010</v>
      </c>
      <c r="L726" s="27">
        <v>799</v>
      </c>
      <c r="M726" s="27">
        <f t="shared" ca="1" si="11"/>
        <v>2.0491345670644745</v>
      </c>
      <c r="N726" s="27">
        <v>1276.96268564825</v>
      </c>
      <c r="O726" s="27">
        <v>21333.9</v>
      </c>
      <c r="P726" s="27">
        <v>4753.54</v>
      </c>
    </row>
    <row r="727" spans="1:16" x14ac:dyDescent="0.45">
      <c r="A727" s="40" t="s">
        <v>394</v>
      </c>
      <c r="B727" s="2">
        <v>500</v>
      </c>
      <c r="C727" s="19">
        <v>51</v>
      </c>
      <c r="D727" s="3" t="s">
        <v>460</v>
      </c>
      <c r="E727" s="4" t="s">
        <v>25</v>
      </c>
      <c r="F727" s="22">
        <v>515334</v>
      </c>
      <c r="G727" s="15" t="s">
        <v>4</v>
      </c>
      <c r="H727" s="27">
        <v>28</v>
      </c>
      <c r="I727" s="27">
        <v>4.58</v>
      </c>
      <c r="J727" s="27">
        <v>17603</v>
      </c>
      <c r="K727" s="27">
        <v>1193</v>
      </c>
      <c r="L727" s="27">
        <v>961</v>
      </c>
      <c r="M727" s="27">
        <f t="shared" ca="1" si="11"/>
        <v>1.9295517512162073</v>
      </c>
      <c r="N727" s="27">
        <v>188.92599593680674</v>
      </c>
      <c r="O727" s="27">
        <v>16779.7</v>
      </c>
      <c r="P727" s="27">
        <v>1073.48</v>
      </c>
    </row>
    <row r="728" spans="1:16" x14ac:dyDescent="0.45">
      <c r="A728" s="40" t="s">
        <v>394</v>
      </c>
      <c r="B728" s="2">
        <v>500</v>
      </c>
      <c r="C728" s="19">
        <v>51</v>
      </c>
      <c r="D728" s="3" t="s">
        <v>460</v>
      </c>
      <c r="E728" s="4" t="s">
        <v>25</v>
      </c>
      <c r="F728" s="22">
        <v>461585</v>
      </c>
      <c r="G728" s="15" t="s">
        <v>4</v>
      </c>
      <c r="H728" s="27">
        <v>28</v>
      </c>
      <c r="I728" s="27">
        <v>4.58</v>
      </c>
      <c r="J728" s="27">
        <v>17603</v>
      </c>
      <c r="K728" s="27">
        <v>1193</v>
      </c>
      <c r="L728" s="27">
        <v>961</v>
      </c>
      <c r="M728" s="27">
        <f t="shared" ca="1" si="11"/>
        <v>1.9045128061297634</v>
      </c>
      <c r="N728" s="27">
        <v>188.92599593680674</v>
      </c>
      <c r="O728" s="27">
        <v>16779.7</v>
      </c>
      <c r="P728" s="27">
        <v>1073.48</v>
      </c>
    </row>
    <row r="729" spans="1:16" x14ac:dyDescent="0.45">
      <c r="A729" s="40" t="s">
        <v>394</v>
      </c>
      <c r="B729" s="2">
        <v>500</v>
      </c>
      <c r="C729" s="19">
        <v>51</v>
      </c>
      <c r="D729" s="3" t="s">
        <v>460</v>
      </c>
      <c r="E729" s="4" t="s">
        <v>25</v>
      </c>
      <c r="F729" s="22">
        <v>461225</v>
      </c>
      <c r="G729" s="15" t="s">
        <v>4</v>
      </c>
      <c r="H729" s="27">
        <v>28</v>
      </c>
      <c r="I729" s="27">
        <v>4.58</v>
      </c>
      <c r="J729" s="27">
        <v>17603</v>
      </c>
      <c r="K729" s="27">
        <v>1193</v>
      </c>
      <c r="L729" s="27">
        <v>961</v>
      </c>
      <c r="M729" s="27">
        <f t="shared" ca="1" si="11"/>
        <v>1.8532224134997306</v>
      </c>
      <c r="N729" s="27">
        <v>188.92599593680674</v>
      </c>
      <c r="O729" s="27">
        <v>16779.7</v>
      </c>
      <c r="P729" s="27">
        <v>1073.48</v>
      </c>
    </row>
    <row r="730" spans="1:16" x14ac:dyDescent="0.45">
      <c r="A730" s="40" t="s">
        <v>394</v>
      </c>
      <c r="B730" s="2">
        <v>500</v>
      </c>
      <c r="C730" s="19">
        <v>51</v>
      </c>
      <c r="D730" s="3" t="s">
        <v>460</v>
      </c>
      <c r="E730" s="4" t="s">
        <v>25</v>
      </c>
      <c r="F730" s="22">
        <v>423929</v>
      </c>
      <c r="G730" s="15" t="s">
        <v>4</v>
      </c>
      <c r="H730" s="27">
        <v>28</v>
      </c>
      <c r="I730" s="27">
        <v>4.58</v>
      </c>
      <c r="J730" s="27">
        <v>17603</v>
      </c>
      <c r="K730" s="27">
        <v>1193</v>
      </c>
      <c r="L730" s="27">
        <v>961</v>
      </c>
      <c r="M730" s="27">
        <f t="shared" ca="1" si="11"/>
        <v>1.8851684910083883</v>
      </c>
      <c r="N730" s="27">
        <v>188.92599593680674</v>
      </c>
      <c r="O730" s="27">
        <v>16779.7</v>
      </c>
      <c r="P730" s="27">
        <v>1073.48</v>
      </c>
    </row>
    <row r="731" spans="1:16" x14ac:dyDescent="0.45">
      <c r="A731" s="40" t="s">
        <v>394</v>
      </c>
      <c r="B731" s="2">
        <v>500</v>
      </c>
      <c r="C731" s="19">
        <v>51</v>
      </c>
      <c r="D731" s="3" t="s">
        <v>460</v>
      </c>
      <c r="E731" s="4" t="s">
        <v>25</v>
      </c>
      <c r="F731" s="22">
        <v>423599</v>
      </c>
      <c r="G731" s="15" t="s">
        <v>4</v>
      </c>
      <c r="H731" s="27">
        <v>28</v>
      </c>
      <c r="I731" s="27">
        <v>4.58</v>
      </c>
      <c r="J731" s="27">
        <v>17603</v>
      </c>
      <c r="K731" s="27">
        <v>1193</v>
      </c>
      <c r="L731" s="27">
        <v>961</v>
      </c>
      <c r="M731" s="27">
        <f t="shared" ca="1" si="11"/>
        <v>1.9870897128534784</v>
      </c>
      <c r="N731" s="27">
        <v>188.92599593680674</v>
      </c>
      <c r="O731" s="27">
        <v>16779.7</v>
      </c>
      <c r="P731" s="27">
        <v>1073.48</v>
      </c>
    </row>
    <row r="732" spans="1:16" x14ac:dyDescent="0.45">
      <c r="A732" s="40" t="s">
        <v>394</v>
      </c>
      <c r="B732" s="2">
        <v>500</v>
      </c>
      <c r="C732" s="19">
        <v>51</v>
      </c>
      <c r="D732" s="3" t="s">
        <v>460</v>
      </c>
      <c r="E732" s="4" t="s">
        <v>25</v>
      </c>
      <c r="F732" s="22">
        <v>418330</v>
      </c>
      <c r="G732" s="15" t="s">
        <v>4</v>
      </c>
      <c r="H732" s="27">
        <v>28</v>
      </c>
      <c r="I732" s="27">
        <v>4.58</v>
      </c>
      <c r="J732" s="27">
        <v>17603</v>
      </c>
      <c r="K732" s="27">
        <v>1193</v>
      </c>
      <c r="L732" s="27">
        <v>961</v>
      </c>
      <c r="M732" s="27">
        <f t="shared" ca="1" si="11"/>
        <v>2.007470686721657</v>
      </c>
      <c r="N732" s="27">
        <v>188.92599593680674</v>
      </c>
      <c r="O732" s="27">
        <v>16779.7</v>
      </c>
      <c r="P732" s="27">
        <v>1073.48</v>
      </c>
    </row>
    <row r="733" spans="1:16" x14ac:dyDescent="0.45">
      <c r="A733" s="40" t="s">
        <v>407</v>
      </c>
      <c r="B733" s="2">
        <v>500</v>
      </c>
      <c r="C733" s="19">
        <v>51</v>
      </c>
      <c r="D733" s="3" t="s">
        <v>460</v>
      </c>
      <c r="E733" s="4" t="s">
        <v>25</v>
      </c>
      <c r="F733" s="22">
        <v>606875</v>
      </c>
      <c r="G733" s="15" t="s">
        <v>8</v>
      </c>
      <c r="H733" s="27">
        <v>28</v>
      </c>
      <c r="I733" s="27">
        <v>4.58</v>
      </c>
      <c r="J733" s="27">
        <v>17603</v>
      </c>
      <c r="K733" s="27">
        <v>1193</v>
      </c>
      <c r="L733" s="27">
        <v>961</v>
      </c>
      <c r="M733" s="27">
        <f t="shared" ca="1" si="11"/>
        <v>1.9457608563593358</v>
      </c>
      <c r="N733" s="27">
        <v>188.92599593680674</v>
      </c>
      <c r="O733" s="27">
        <v>16779.7</v>
      </c>
      <c r="P733" s="27">
        <v>1073.48</v>
      </c>
    </row>
    <row r="734" spans="1:16" x14ac:dyDescent="0.45">
      <c r="A734" s="40" t="s">
        <v>407</v>
      </c>
      <c r="B734" s="2">
        <v>500</v>
      </c>
      <c r="C734" s="19">
        <v>51</v>
      </c>
      <c r="D734" s="3" t="s">
        <v>460</v>
      </c>
      <c r="E734" s="4" t="s">
        <v>25</v>
      </c>
      <c r="F734" s="22">
        <v>546187</v>
      </c>
      <c r="G734" s="15" t="s">
        <v>6</v>
      </c>
      <c r="H734" s="27">
        <v>28</v>
      </c>
      <c r="I734" s="27">
        <v>4.58</v>
      </c>
      <c r="J734" s="27">
        <v>17603</v>
      </c>
      <c r="K734" s="27">
        <v>1193</v>
      </c>
      <c r="L734" s="27">
        <v>961</v>
      </c>
      <c r="M734" s="27">
        <f t="shared" ca="1" si="11"/>
        <v>1.951780364519339</v>
      </c>
      <c r="N734" s="27">
        <v>188.92599593680674</v>
      </c>
      <c r="O734" s="27">
        <v>16779.7</v>
      </c>
      <c r="P734" s="27">
        <v>1073.48</v>
      </c>
    </row>
    <row r="735" spans="1:16" x14ac:dyDescent="0.45">
      <c r="A735" s="40" t="s">
        <v>394</v>
      </c>
      <c r="B735" s="2">
        <v>500</v>
      </c>
      <c r="C735" s="19">
        <v>51</v>
      </c>
      <c r="D735" s="3" t="s">
        <v>460</v>
      </c>
      <c r="E735" s="4" t="s">
        <v>25</v>
      </c>
      <c r="F735" s="22">
        <v>521912</v>
      </c>
      <c r="G735" s="15" t="s">
        <v>6</v>
      </c>
      <c r="H735" s="27">
        <v>28</v>
      </c>
      <c r="I735" s="27">
        <v>4.58</v>
      </c>
      <c r="J735" s="27">
        <v>17603</v>
      </c>
      <c r="K735" s="27">
        <v>1193</v>
      </c>
      <c r="L735" s="27">
        <v>961</v>
      </c>
      <c r="M735" s="27">
        <f t="shared" ca="1" si="11"/>
        <v>1.9534128180897521</v>
      </c>
      <c r="N735" s="27">
        <v>188.92599593680674</v>
      </c>
      <c r="O735" s="27">
        <v>16779.7</v>
      </c>
      <c r="P735" s="27">
        <v>1073.48</v>
      </c>
    </row>
    <row r="736" spans="1:16" x14ac:dyDescent="0.45">
      <c r="A736" s="40" t="s">
        <v>394</v>
      </c>
      <c r="B736" s="2">
        <v>500</v>
      </c>
      <c r="C736" s="19">
        <v>51</v>
      </c>
      <c r="D736" s="3" t="s">
        <v>460</v>
      </c>
      <c r="E736" s="4" t="s">
        <v>25</v>
      </c>
      <c r="F736" s="22">
        <v>503208</v>
      </c>
      <c r="G736" s="15" t="s">
        <v>6</v>
      </c>
      <c r="H736" s="27">
        <v>28</v>
      </c>
      <c r="I736" s="27">
        <v>4.58</v>
      </c>
      <c r="J736" s="27">
        <v>17603</v>
      </c>
      <c r="K736" s="27">
        <v>1193</v>
      </c>
      <c r="L736" s="27">
        <v>961</v>
      </c>
      <c r="M736" s="27">
        <f t="shared" ca="1" si="11"/>
        <v>1.8961115939065916</v>
      </c>
      <c r="N736" s="27">
        <v>188.92599593680674</v>
      </c>
      <c r="O736" s="27">
        <v>16779.7</v>
      </c>
      <c r="P736" s="27">
        <v>1073.48</v>
      </c>
    </row>
    <row r="737" spans="1:16" x14ac:dyDescent="0.45">
      <c r="A737" s="40" t="s">
        <v>394</v>
      </c>
      <c r="B737" s="2">
        <v>500</v>
      </c>
      <c r="C737" s="19">
        <v>51</v>
      </c>
      <c r="D737" s="3" t="s">
        <v>460</v>
      </c>
      <c r="E737" s="4" t="s">
        <v>35</v>
      </c>
      <c r="F737" s="22">
        <v>497146</v>
      </c>
      <c r="G737" s="15" t="s">
        <v>9</v>
      </c>
      <c r="H737" s="27">
        <v>28</v>
      </c>
      <c r="I737" s="27">
        <v>4.58</v>
      </c>
      <c r="J737" s="27">
        <v>17603</v>
      </c>
      <c r="K737" s="27">
        <v>1193</v>
      </c>
      <c r="L737" s="27">
        <v>961</v>
      </c>
      <c r="M737" s="27">
        <f t="shared" ca="1" si="11"/>
        <v>2.0162964873238582</v>
      </c>
      <c r="N737" s="27">
        <v>1896.7553015181375</v>
      </c>
      <c r="O737" s="27">
        <v>24592.6</v>
      </c>
      <c r="P737" s="27">
        <v>42421.33</v>
      </c>
    </row>
    <row r="738" spans="1:16" x14ac:dyDescent="0.45">
      <c r="A738" s="40" t="s">
        <v>394</v>
      </c>
      <c r="B738" s="2">
        <v>500</v>
      </c>
      <c r="C738" s="19">
        <v>51</v>
      </c>
      <c r="D738" s="3" t="s">
        <v>460</v>
      </c>
      <c r="E738" s="4" t="s">
        <v>35</v>
      </c>
      <c r="F738" s="22">
        <v>667562</v>
      </c>
      <c r="G738" s="15" t="s">
        <v>8</v>
      </c>
      <c r="H738" s="27">
        <v>28</v>
      </c>
      <c r="I738" s="27">
        <v>4.58</v>
      </c>
      <c r="J738" s="27">
        <v>17603</v>
      </c>
      <c r="K738" s="27">
        <v>1193</v>
      </c>
      <c r="L738" s="27">
        <v>961</v>
      </c>
      <c r="M738" s="27">
        <f t="shared" ca="1" si="11"/>
        <v>2.0231089922622481</v>
      </c>
      <c r="N738" s="27">
        <v>1896.7553015181375</v>
      </c>
      <c r="O738" s="27">
        <v>24592.6</v>
      </c>
      <c r="P738" s="27">
        <v>42421.33</v>
      </c>
    </row>
    <row r="739" spans="1:16" x14ac:dyDescent="0.45">
      <c r="A739" s="40" t="s">
        <v>394</v>
      </c>
      <c r="B739" s="2">
        <v>500</v>
      </c>
      <c r="C739" s="19">
        <v>51</v>
      </c>
      <c r="D739" s="3" t="s">
        <v>460</v>
      </c>
      <c r="E739" s="4" t="s">
        <v>35</v>
      </c>
      <c r="F739" s="22">
        <v>412997</v>
      </c>
      <c r="G739" s="15" t="s">
        <v>8</v>
      </c>
      <c r="H739" s="27">
        <v>28</v>
      </c>
      <c r="I739" s="27">
        <v>4.58</v>
      </c>
      <c r="J739" s="27">
        <v>17603</v>
      </c>
      <c r="K739" s="27">
        <v>1193</v>
      </c>
      <c r="L739" s="27">
        <v>961</v>
      </c>
      <c r="M739" s="27">
        <f t="shared" ca="1" si="11"/>
        <v>1.8893481063953281</v>
      </c>
      <c r="N739" s="27">
        <v>1896.7553015181375</v>
      </c>
      <c r="O739" s="27">
        <v>24592.6</v>
      </c>
      <c r="P739" s="27">
        <v>42421.33</v>
      </c>
    </row>
    <row r="740" spans="1:16" x14ac:dyDescent="0.45">
      <c r="A740" s="40" t="s">
        <v>394</v>
      </c>
      <c r="B740" s="2">
        <v>500</v>
      </c>
      <c r="C740" s="19">
        <v>51</v>
      </c>
      <c r="D740" s="3" t="s">
        <v>460</v>
      </c>
      <c r="E740" s="4" t="s">
        <v>35</v>
      </c>
      <c r="F740" s="22">
        <v>412675</v>
      </c>
      <c r="G740" s="15" t="s">
        <v>8</v>
      </c>
      <c r="H740" s="27">
        <v>28</v>
      </c>
      <c r="I740" s="27">
        <v>4.58</v>
      </c>
      <c r="J740" s="27">
        <v>17603</v>
      </c>
      <c r="K740" s="27">
        <v>1193</v>
      </c>
      <c r="L740" s="27">
        <v>961</v>
      </c>
      <c r="M740" s="27">
        <f t="shared" ca="1" si="11"/>
        <v>1.9845424648049059</v>
      </c>
      <c r="N740" s="27">
        <v>1896.7553015181375</v>
      </c>
      <c r="O740" s="27">
        <v>24592.6</v>
      </c>
      <c r="P740" s="27">
        <v>42421.33</v>
      </c>
    </row>
    <row r="741" spans="1:16" x14ac:dyDescent="0.45">
      <c r="A741" s="40" t="s">
        <v>394</v>
      </c>
      <c r="B741" s="2">
        <v>500</v>
      </c>
      <c r="C741" s="19">
        <v>51</v>
      </c>
      <c r="D741" s="3" t="s">
        <v>460</v>
      </c>
      <c r="E741" s="4" t="s">
        <v>35</v>
      </c>
      <c r="F741" s="22">
        <v>411782</v>
      </c>
      <c r="G741" s="15" t="s">
        <v>8</v>
      </c>
      <c r="H741" s="27">
        <v>28</v>
      </c>
      <c r="I741" s="27">
        <v>4.58</v>
      </c>
      <c r="J741" s="27">
        <v>17603</v>
      </c>
      <c r="K741" s="27">
        <v>1193</v>
      </c>
      <c r="L741" s="27">
        <v>961</v>
      </c>
      <c r="M741" s="27">
        <f t="shared" ca="1" si="11"/>
        <v>1.917053264294061</v>
      </c>
      <c r="N741" s="27">
        <v>1896.7553015181375</v>
      </c>
      <c r="O741" s="27">
        <v>24592.6</v>
      </c>
      <c r="P741" s="27">
        <v>42421.33</v>
      </c>
    </row>
    <row r="742" spans="1:16" hidden="1" x14ac:dyDescent="0.45">
      <c r="A742" s="40" t="s">
        <v>367</v>
      </c>
      <c r="B742" s="2">
        <v>4.3</v>
      </c>
      <c r="C742" s="19">
        <v>43</v>
      </c>
      <c r="D742" s="3" t="s">
        <v>460</v>
      </c>
      <c r="E742" s="4" t="s">
        <v>15</v>
      </c>
      <c r="F742" s="22">
        <v>485155</v>
      </c>
      <c r="G742" s="15" t="s">
        <v>36</v>
      </c>
      <c r="H742" s="27">
        <v>23.36</v>
      </c>
      <c r="I742" s="27">
        <v>3.11</v>
      </c>
      <c r="J742" s="27">
        <v>11300</v>
      </c>
      <c r="K742" s="27">
        <v>1010</v>
      </c>
      <c r="L742" s="27">
        <v>799</v>
      </c>
      <c r="M742" s="27">
        <f t="shared" ca="1" si="11"/>
        <v>1.9977850648627018</v>
      </c>
      <c r="N742" s="27">
        <v>1276.96268564825</v>
      </c>
      <c r="O742" s="27">
        <v>21333.9</v>
      </c>
      <c r="P742" s="27">
        <v>4753.54</v>
      </c>
    </row>
    <row r="743" spans="1:16" hidden="1" x14ac:dyDescent="0.45">
      <c r="A743" s="40" t="s">
        <v>367</v>
      </c>
      <c r="B743" s="2">
        <v>4.3</v>
      </c>
      <c r="C743" s="19">
        <v>43</v>
      </c>
      <c r="D743" s="3" t="s">
        <v>460</v>
      </c>
      <c r="E743" s="4" t="s">
        <v>76</v>
      </c>
      <c r="F743" s="22">
        <v>519000</v>
      </c>
      <c r="G743" s="15" t="s">
        <v>33</v>
      </c>
      <c r="H743" s="27">
        <v>23.36</v>
      </c>
      <c r="I743" s="27">
        <v>3.11</v>
      </c>
      <c r="J743" s="27">
        <v>11300</v>
      </c>
      <c r="K743" s="27">
        <v>1010</v>
      </c>
      <c r="L743" s="27">
        <v>799</v>
      </c>
      <c r="M743" s="27">
        <f t="shared" ca="1" si="11"/>
        <v>1.9325797548372921</v>
      </c>
      <c r="N743" s="27">
        <v>720.28936833319051</v>
      </c>
      <c r="O743" s="27">
        <v>6140.9</v>
      </c>
      <c r="P743" s="27">
        <v>2659.28</v>
      </c>
    </row>
    <row r="744" spans="1:16" hidden="1" x14ac:dyDescent="0.45">
      <c r="A744" s="40" t="s">
        <v>367</v>
      </c>
      <c r="B744" s="2">
        <v>4.3</v>
      </c>
      <c r="C744" s="19">
        <v>43</v>
      </c>
      <c r="D744" s="3" t="s">
        <v>459</v>
      </c>
      <c r="E744" s="3" t="s">
        <v>319</v>
      </c>
      <c r="F744" s="22">
        <v>449000</v>
      </c>
      <c r="G744" s="15" t="s">
        <v>33</v>
      </c>
      <c r="H744" s="27">
        <v>23.36</v>
      </c>
      <c r="I744" s="27">
        <v>3.11</v>
      </c>
      <c r="J744" s="27">
        <v>11300</v>
      </c>
      <c r="K744" s="27">
        <v>1010</v>
      </c>
      <c r="L744" s="27">
        <v>799</v>
      </c>
      <c r="M744" s="27">
        <f t="shared" ca="1" si="11"/>
        <v>1.8575108926566615</v>
      </c>
      <c r="N744" s="27">
        <v>1116.7267999999999</v>
      </c>
      <c r="O744" s="27">
        <v>44269</v>
      </c>
      <c r="P744" s="27">
        <v>61343.7</v>
      </c>
    </row>
    <row r="745" spans="1:16" hidden="1" x14ac:dyDescent="0.45">
      <c r="A745" s="40" t="s">
        <v>410</v>
      </c>
      <c r="B745" s="2" t="s">
        <v>413</v>
      </c>
      <c r="C745" s="19">
        <v>45</v>
      </c>
      <c r="D745" s="3" t="s">
        <v>460</v>
      </c>
      <c r="E745" s="4" t="s">
        <v>46</v>
      </c>
      <c r="F745" s="22">
        <v>523822</v>
      </c>
      <c r="G745" s="15" t="s">
        <v>13</v>
      </c>
      <c r="H745" s="27">
        <v>24.9</v>
      </c>
      <c r="I745" s="27">
        <v>4.9000000000000004</v>
      </c>
      <c r="J745" s="27">
        <v>11400</v>
      </c>
      <c r="K745" s="27">
        <v>1151</v>
      </c>
      <c r="L745" s="27">
        <v>300</v>
      </c>
      <c r="M745" s="27">
        <f t="shared" ca="1" si="11"/>
        <v>2.0249373693710715</v>
      </c>
      <c r="N745" s="27">
        <v>57.472012426685303</v>
      </c>
      <c r="O745" s="27">
        <v>11544.2</v>
      </c>
      <c r="P745" s="27">
        <v>7827.84</v>
      </c>
    </row>
    <row r="746" spans="1:16" hidden="1" x14ac:dyDescent="0.45">
      <c r="A746" s="40" t="s">
        <v>410</v>
      </c>
      <c r="B746" s="2" t="s">
        <v>413</v>
      </c>
      <c r="C746" s="19">
        <v>45</v>
      </c>
      <c r="D746" s="3" t="s">
        <v>460</v>
      </c>
      <c r="E746" s="4" t="s">
        <v>25</v>
      </c>
      <c r="F746" s="22">
        <v>662010</v>
      </c>
      <c r="G746" s="15" t="s">
        <v>13</v>
      </c>
      <c r="H746" s="27">
        <v>24.9</v>
      </c>
      <c r="I746" s="27">
        <v>4.9000000000000004</v>
      </c>
      <c r="J746" s="27">
        <v>11400</v>
      </c>
      <c r="K746" s="27">
        <v>1151</v>
      </c>
      <c r="L746" s="27">
        <v>300</v>
      </c>
      <c r="M746" s="27">
        <f t="shared" ca="1" si="11"/>
        <v>1.8774869436940922</v>
      </c>
      <c r="N746" s="27">
        <v>188.92599593680674</v>
      </c>
      <c r="O746" s="27">
        <v>16779.7</v>
      </c>
      <c r="P746" s="27">
        <v>1073.48</v>
      </c>
    </row>
    <row r="747" spans="1:16" hidden="1" x14ac:dyDescent="0.45">
      <c r="A747" s="40" t="s">
        <v>410</v>
      </c>
      <c r="B747" s="2" t="s">
        <v>413</v>
      </c>
      <c r="C747" s="19">
        <v>45</v>
      </c>
      <c r="D747" s="3" t="s">
        <v>460</v>
      </c>
      <c r="E747" s="4" t="s">
        <v>25</v>
      </c>
      <c r="F747" s="22">
        <v>661494</v>
      </c>
      <c r="G747" s="15" t="s">
        <v>13</v>
      </c>
      <c r="H747" s="27">
        <v>24.9</v>
      </c>
      <c r="I747" s="27">
        <v>4.9000000000000004</v>
      </c>
      <c r="J747" s="27">
        <v>11400</v>
      </c>
      <c r="K747" s="27">
        <v>1151</v>
      </c>
      <c r="L747" s="27">
        <v>300</v>
      </c>
      <c r="M747" s="27">
        <f t="shared" ca="1" si="11"/>
        <v>1.8724546474018009</v>
      </c>
      <c r="N747" s="27">
        <v>188.92599593680674</v>
      </c>
      <c r="O747" s="27">
        <v>16779.7</v>
      </c>
      <c r="P747" s="27">
        <v>1073.48</v>
      </c>
    </row>
    <row r="748" spans="1:16" hidden="1" x14ac:dyDescent="0.45">
      <c r="A748" s="40" t="s">
        <v>410</v>
      </c>
      <c r="B748" s="2" t="s">
        <v>413</v>
      </c>
      <c r="C748" s="19">
        <v>45</v>
      </c>
      <c r="D748" s="3" t="s">
        <v>460</v>
      </c>
      <c r="E748" s="4" t="s">
        <v>25</v>
      </c>
      <c r="F748" s="22">
        <v>656646</v>
      </c>
      <c r="G748" s="15" t="s">
        <v>37</v>
      </c>
      <c r="H748" s="27">
        <v>24.9</v>
      </c>
      <c r="I748" s="27">
        <v>4.9000000000000004</v>
      </c>
      <c r="J748" s="27">
        <v>11400</v>
      </c>
      <c r="K748" s="27">
        <v>1151</v>
      </c>
      <c r="L748" s="27">
        <v>300</v>
      </c>
      <c r="M748" s="27">
        <f t="shared" ca="1" si="11"/>
        <v>1.9870569253487353</v>
      </c>
      <c r="N748" s="27">
        <v>188.92599593680674</v>
      </c>
      <c r="O748" s="27">
        <v>16779.7</v>
      </c>
      <c r="P748" s="27">
        <v>1073.48</v>
      </c>
    </row>
    <row r="749" spans="1:16" hidden="1" x14ac:dyDescent="0.45">
      <c r="A749" s="40" t="s">
        <v>410</v>
      </c>
      <c r="B749" s="2" t="s">
        <v>413</v>
      </c>
      <c r="C749" s="19">
        <v>45</v>
      </c>
      <c r="D749" s="3" t="s">
        <v>460</v>
      </c>
      <c r="E749" s="4" t="s">
        <v>25</v>
      </c>
      <c r="F749" s="22">
        <v>753112</v>
      </c>
      <c r="G749" s="15" t="s">
        <v>38</v>
      </c>
      <c r="H749" s="27">
        <v>24.9</v>
      </c>
      <c r="I749" s="27">
        <v>4.9000000000000004</v>
      </c>
      <c r="J749" s="27">
        <v>11400</v>
      </c>
      <c r="K749" s="27">
        <v>1151</v>
      </c>
      <c r="L749" s="27">
        <v>300</v>
      </c>
      <c r="M749" s="27">
        <f t="shared" ca="1" si="11"/>
        <v>1.9626671444274177</v>
      </c>
      <c r="N749" s="27">
        <v>188.92599593680674</v>
      </c>
      <c r="O749" s="27">
        <v>16779.7</v>
      </c>
      <c r="P749" s="27">
        <v>1073.48</v>
      </c>
    </row>
    <row r="750" spans="1:16" x14ac:dyDescent="0.45">
      <c r="A750" s="40" t="s">
        <v>394</v>
      </c>
      <c r="B750" s="2">
        <v>500</v>
      </c>
      <c r="C750" s="19">
        <v>51</v>
      </c>
      <c r="D750" s="3" t="s">
        <v>460</v>
      </c>
      <c r="E750" s="4" t="s">
        <v>35</v>
      </c>
      <c r="F750" s="22">
        <v>411461</v>
      </c>
      <c r="G750" s="15" t="s">
        <v>8</v>
      </c>
      <c r="H750" s="27">
        <v>28</v>
      </c>
      <c r="I750" s="27">
        <v>4.58</v>
      </c>
      <c r="J750" s="27">
        <v>17603</v>
      </c>
      <c r="K750" s="27">
        <v>1193</v>
      </c>
      <c r="L750" s="27">
        <v>961</v>
      </c>
      <c r="M750" s="27">
        <f t="shared" ca="1" si="11"/>
        <v>1.9849282047870698</v>
      </c>
      <c r="N750" s="27">
        <v>1896.7553015181375</v>
      </c>
      <c r="O750" s="27">
        <v>24592.6</v>
      </c>
      <c r="P750" s="27">
        <v>42421.33</v>
      </c>
    </row>
    <row r="751" spans="1:16" x14ac:dyDescent="0.45">
      <c r="A751" s="40" t="s">
        <v>394</v>
      </c>
      <c r="B751" s="2">
        <v>500</v>
      </c>
      <c r="C751" s="19">
        <v>51</v>
      </c>
      <c r="D751" s="3" t="s">
        <v>460</v>
      </c>
      <c r="E751" s="4" t="s">
        <v>405</v>
      </c>
      <c r="F751" s="22">
        <v>521397</v>
      </c>
      <c r="G751" s="15" t="s">
        <v>8</v>
      </c>
      <c r="H751" s="27">
        <v>28</v>
      </c>
      <c r="I751" s="27">
        <v>4.58</v>
      </c>
      <c r="J751" s="27">
        <v>17603</v>
      </c>
      <c r="K751" s="27">
        <v>1193</v>
      </c>
      <c r="L751" s="27">
        <v>961</v>
      </c>
      <c r="M751" s="27">
        <f t="shared" ca="1" si="11"/>
        <v>2.0294961114615253</v>
      </c>
      <c r="N751" s="27">
        <v>1523.231</v>
      </c>
      <c r="O751" s="27">
        <v>20193.2</v>
      </c>
      <c r="P751" s="27">
        <v>3982.86</v>
      </c>
    </row>
    <row r="752" spans="1:16" x14ac:dyDescent="0.45">
      <c r="A752" s="40" t="s">
        <v>394</v>
      </c>
      <c r="B752" s="2">
        <v>500</v>
      </c>
      <c r="C752" s="19">
        <v>51</v>
      </c>
      <c r="D752" s="3" t="s">
        <v>460</v>
      </c>
      <c r="E752" s="4" t="s">
        <v>239</v>
      </c>
      <c r="F752" s="22">
        <v>546613</v>
      </c>
      <c r="G752" s="15" t="s">
        <v>8</v>
      </c>
      <c r="H752" s="27">
        <v>28</v>
      </c>
      <c r="I752" s="27">
        <v>4.58</v>
      </c>
      <c r="J752" s="27">
        <v>17603</v>
      </c>
      <c r="K752" s="27">
        <v>1193</v>
      </c>
      <c r="L752" s="27">
        <v>961</v>
      </c>
      <c r="M752" s="27">
        <f t="shared" ca="1" si="11"/>
        <v>1.914055455630099</v>
      </c>
      <c r="N752" s="27">
        <v>229.03186052077729</v>
      </c>
      <c r="O752" s="27">
        <v>18683.400000000001</v>
      </c>
      <c r="P752" s="27">
        <v>3353.62</v>
      </c>
    </row>
    <row r="753" spans="1:16" x14ac:dyDescent="0.45">
      <c r="A753" s="40" t="s">
        <v>394</v>
      </c>
      <c r="B753" s="2">
        <v>500</v>
      </c>
      <c r="C753" s="19">
        <v>51</v>
      </c>
      <c r="D753" s="3" t="s">
        <v>460</v>
      </c>
      <c r="E753" s="4" t="s">
        <v>239</v>
      </c>
      <c r="F753" s="22">
        <v>545648</v>
      </c>
      <c r="G753" s="15" t="s">
        <v>8</v>
      </c>
      <c r="H753" s="27">
        <v>28</v>
      </c>
      <c r="I753" s="27">
        <v>4.58</v>
      </c>
      <c r="J753" s="27">
        <v>17603</v>
      </c>
      <c r="K753" s="27">
        <v>1193</v>
      </c>
      <c r="L753" s="27">
        <v>961</v>
      </c>
      <c r="M753" s="27">
        <f t="shared" ca="1" si="11"/>
        <v>1.9724145488052791</v>
      </c>
      <c r="N753" s="27">
        <v>229.03186052077729</v>
      </c>
      <c r="O753" s="27">
        <v>18683.400000000001</v>
      </c>
      <c r="P753" s="27">
        <v>3353.62</v>
      </c>
    </row>
    <row r="754" spans="1:16" x14ac:dyDescent="0.45">
      <c r="A754" s="40" t="s">
        <v>394</v>
      </c>
      <c r="B754" s="2">
        <v>500</v>
      </c>
      <c r="C754" s="19">
        <v>51</v>
      </c>
      <c r="D754" s="3" t="s">
        <v>460</v>
      </c>
      <c r="E754" s="4" t="s">
        <v>15</v>
      </c>
      <c r="F754" s="22">
        <v>515334</v>
      </c>
      <c r="G754" s="15" t="s">
        <v>4</v>
      </c>
      <c r="H754" s="27">
        <v>28</v>
      </c>
      <c r="I754" s="27">
        <v>4.58</v>
      </c>
      <c r="J754" s="27">
        <v>17603</v>
      </c>
      <c r="K754" s="27">
        <v>1193</v>
      </c>
      <c r="L754" s="27">
        <v>961</v>
      </c>
      <c r="M754" s="27">
        <f t="shared" ca="1" si="11"/>
        <v>1.9930107055915283</v>
      </c>
      <c r="N754" s="27">
        <v>1276.96268564825</v>
      </c>
      <c r="O754" s="27">
        <v>21333.9</v>
      </c>
      <c r="P754" s="27">
        <v>4753.54</v>
      </c>
    </row>
    <row r="755" spans="1:16" x14ac:dyDescent="0.45">
      <c r="A755" s="40" t="s">
        <v>394</v>
      </c>
      <c r="B755" s="2">
        <v>500</v>
      </c>
      <c r="C755" s="19">
        <v>51</v>
      </c>
      <c r="D755" s="3" t="s">
        <v>460</v>
      </c>
      <c r="E755" s="4" t="s">
        <v>15</v>
      </c>
      <c r="F755" s="22">
        <v>594150</v>
      </c>
      <c r="G755" s="15" t="s">
        <v>9</v>
      </c>
      <c r="H755" s="27">
        <v>28</v>
      </c>
      <c r="I755" s="27">
        <v>4.58</v>
      </c>
      <c r="J755" s="27">
        <v>17603</v>
      </c>
      <c r="K755" s="27">
        <v>1193</v>
      </c>
      <c r="L755" s="27">
        <v>961</v>
      </c>
      <c r="M755" s="27">
        <f t="shared" ca="1" si="11"/>
        <v>1.8724429966693503</v>
      </c>
      <c r="N755" s="27">
        <v>1276.96268564825</v>
      </c>
      <c r="O755" s="27">
        <v>21333.9</v>
      </c>
      <c r="P755" s="27">
        <v>4753.54</v>
      </c>
    </row>
    <row r="756" spans="1:16" x14ac:dyDescent="0.45">
      <c r="A756" s="40" t="s">
        <v>394</v>
      </c>
      <c r="B756" s="2">
        <v>500</v>
      </c>
      <c r="C756" s="19">
        <v>51</v>
      </c>
      <c r="D756" s="3" t="s">
        <v>460</v>
      </c>
      <c r="E756" s="4" t="s">
        <v>76</v>
      </c>
      <c r="F756" s="22">
        <v>589128</v>
      </c>
      <c r="G756" s="15" t="s">
        <v>45</v>
      </c>
      <c r="H756" s="27">
        <v>28</v>
      </c>
      <c r="I756" s="27">
        <v>4.58</v>
      </c>
      <c r="J756" s="27">
        <v>17603</v>
      </c>
      <c r="K756" s="27">
        <v>1193</v>
      </c>
      <c r="L756" s="27">
        <v>961</v>
      </c>
      <c r="M756" s="27">
        <f t="shared" ca="1" si="11"/>
        <v>1.9562891793039021</v>
      </c>
      <c r="N756" s="27">
        <v>720.28936833319051</v>
      </c>
      <c r="O756" s="27">
        <v>6140.9</v>
      </c>
      <c r="P756" s="27">
        <v>2659.28</v>
      </c>
    </row>
    <row r="757" spans="1:16" x14ac:dyDescent="0.45">
      <c r="A757" s="40" t="s">
        <v>394</v>
      </c>
      <c r="B757" s="2">
        <v>500</v>
      </c>
      <c r="C757" s="19">
        <v>51</v>
      </c>
      <c r="D757" s="3" t="s">
        <v>460</v>
      </c>
      <c r="E757" s="4" t="s">
        <v>76</v>
      </c>
      <c r="F757" s="22">
        <v>588087</v>
      </c>
      <c r="G757" s="15" t="s">
        <v>45</v>
      </c>
      <c r="H757" s="27">
        <v>28</v>
      </c>
      <c r="I757" s="27">
        <v>4.58</v>
      </c>
      <c r="J757" s="27">
        <v>17603</v>
      </c>
      <c r="K757" s="27">
        <v>1193</v>
      </c>
      <c r="L757" s="27">
        <v>961</v>
      </c>
      <c r="M757" s="27">
        <f t="shared" ca="1" si="11"/>
        <v>2.0267799814076288</v>
      </c>
      <c r="N757" s="27">
        <v>720.28936833319051</v>
      </c>
      <c r="O757" s="27">
        <v>6140.9</v>
      </c>
      <c r="P757" s="27">
        <v>2659.28</v>
      </c>
    </row>
    <row r="758" spans="1:16" x14ac:dyDescent="0.45">
      <c r="A758" s="40" t="s">
        <v>394</v>
      </c>
      <c r="B758" s="2">
        <v>500</v>
      </c>
      <c r="C758" s="19">
        <v>51</v>
      </c>
      <c r="D758" s="3" t="s">
        <v>459</v>
      </c>
      <c r="E758" s="3" t="s">
        <v>319</v>
      </c>
      <c r="F758" s="22">
        <v>425000</v>
      </c>
      <c r="G758" s="15" t="s">
        <v>6</v>
      </c>
      <c r="H758" s="27">
        <v>28</v>
      </c>
      <c r="I758" s="27">
        <v>4.58</v>
      </c>
      <c r="J758" s="27">
        <v>17603</v>
      </c>
      <c r="K758" s="27">
        <v>1193</v>
      </c>
      <c r="L758" s="27">
        <v>961</v>
      </c>
      <c r="M758" s="27">
        <f t="shared" ca="1" si="11"/>
        <v>1.9642135384062729</v>
      </c>
      <c r="N758" s="27">
        <v>1116.7267999999999</v>
      </c>
      <c r="O758" s="27">
        <v>44269</v>
      </c>
      <c r="P758" s="27">
        <v>61343.7</v>
      </c>
    </row>
    <row r="759" spans="1:16" x14ac:dyDescent="0.45">
      <c r="A759" s="40" t="s">
        <v>407</v>
      </c>
      <c r="B759" s="2">
        <v>570</v>
      </c>
      <c r="C759" s="19">
        <v>56</v>
      </c>
      <c r="D759" s="3" t="s">
        <v>460</v>
      </c>
      <c r="E759" s="4" t="s">
        <v>3</v>
      </c>
      <c r="F759" s="22">
        <v>705237</v>
      </c>
      <c r="G759" s="15" t="s">
        <v>9</v>
      </c>
      <c r="H759" s="27">
        <v>30</v>
      </c>
      <c r="I759" s="27">
        <v>4.59</v>
      </c>
      <c r="J759" s="27">
        <v>14797</v>
      </c>
      <c r="K759" s="27">
        <v>560</v>
      </c>
      <c r="L759" s="27">
        <v>750</v>
      </c>
      <c r="M759" s="27">
        <f t="shared" ca="1" si="11"/>
        <v>2.0430623239519958</v>
      </c>
      <c r="N759" s="27">
        <v>2639.0087016482562</v>
      </c>
      <c r="O759" s="27">
        <v>30468.7</v>
      </c>
      <c r="P759" s="27">
        <v>62827.83</v>
      </c>
    </row>
    <row r="760" spans="1:16" x14ac:dyDescent="0.45">
      <c r="A760" s="40" t="s">
        <v>394</v>
      </c>
      <c r="B760" s="2" t="s">
        <v>395</v>
      </c>
      <c r="C760" s="19">
        <v>38</v>
      </c>
      <c r="D760" s="3" t="s">
        <v>461</v>
      </c>
      <c r="E760" s="3" t="s">
        <v>346</v>
      </c>
      <c r="F760" s="22">
        <v>229000</v>
      </c>
      <c r="G760" s="15" t="s">
        <v>34</v>
      </c>
      <c r="H760" s="27">
        <v>21.42</v>
      </c>
      <c r="I760" s="27">
        <v>3.75</v>
      </c>
      <c r="J760" s="27">
        <v>17600</v>
      </c>
      <c r="K760" s="27">
        <v>506</v>
      </c>
      <c r="L760" s="27">
        <v>200</v>
      </c>
      <c r="M760" s="27">
        <f t="shared" ca="1" si="11"/>
        <v>1.9624456222633302</v>
      </c>
      <c r="N760" s="27">
        <v>96.621481289487278</v>
      </c>
      <c r="O760" s="27">
        <v>21310.9</v>
      </c>
      <c r="P760" s="27">
        <v>514.61516577032478</v>
      </c>
    </row>
    <row r="761" spans="1:16" x14ac:dyDescent="0.45">
      <c r="A761" s="40" t="s">
        <v>394</v>
      </c>
      <c r="B761" s="2" t="s">
        <v>395</v>
      </c>
      <c r="C761" s="19">
        <v>38</v>
      </c>
      <c r="D761" s="3" t="s">
        <v>461</v>
      </c>
      <c r="E761" s="3" t="s">
        <v>364</v>
      </c>
      <c r="F761" s="22">
        <v>330000</v>
      </c>
      <c r="G761" s="15" t="s">
        <v>37</v>
      </c>
      <c r="H761" s="27">
        <v>21.42</v>
      </c>
      <c r="I761" s="27">
        <v>3.75</v>
      </c>
      <c r="J761" s="27">
        <v>17600</v>
      </c>
      <c r="K761" s="27">
        <v>506</v>
      </c>
      <c r="L761" s="27">
        <v>200</v>
      </c>
      <c r="M761" s="27">
        <f t="shared" ca="1" si="11"/>
        <v>2.0343214432415437</v>
      </c>
      <c r="N761" s="27">
        <v>1.0434148148148099</v>
      </c>
      <c r="O761" s="27">
        <v>8551.2000000000007</v>
      </c>
      <c r="P761" s="27">
        <v>2109.5004966750644</v>
      </c>
    </row>
    <row r="762" spans="1:16" hidden="1" x14ac:dyDescent="0.45">
      <c r="A762" s="40" t="s">
        <v>378</v>
      </c>
      <c r="B762" s="2" t="s">
        <v>384</v>
      </c>
      <c r="C762" s="19">
        <v>43</v>
      </c>
      <c r="D762" s="3" t="s">
        <v>460</v>
      </c>
      <c r="E762" s="4" t="s">
        <v>76</v>
      </c>
      <c r="F762" s="22">
        <v>285231</v>
      </c>
      <c r="G762" s="15" t="s">
        <v>8</v>
      </c>
      <c r="H762" s="27">
        <v>24.11</v>
      </c>
      <c r="I762" s="27">
        <v>3.61</v>
      </c>
      <c r="J762" s="27">
        <v>9800</v>
      </c>
      <c r="K762" s="27">
        <v>1183</v>
      </c>
      <c r="L762" s="27">
        <v>401</v>
      </c>
      <c r="M762" s="27">
        <f t="shared" ca="1" si="11"/>
        <v>1.8984656849926149</v>
      </c>
      <c r="N762" s="27">
        <v>720.28936833319051</v>
      </c>
      <c r="O762" s="27">
        <v>6140.9</v>
      </c>
      <c r="P762" s="27">
        <v>2659.28</v>
      </c>
    </row>
    <row r="763" spans="1:16" x14ac:dyDescent="0.45">
      <c r="A763" s="40" t="s">
        <v>394</v>
      </c>
      <c r="B763" s="2" t="s">
        <v>395</v>
      </c>
      <c r="C763" s="19">
        <v>38</v>
      </c>
      <c r="D763" s="3" t="s">
        <v>461</v>
      </c>
      <c r="E763" s="3" t="s">
        <v>353</v>
      </c>
      <c r="F763" s="22">
        <v>200071</v>
      </c>
      <c r="G763" s="15" t="s">
        <v>12</v>
      </c>
      <c r="H763" s="27">
        <v>21.42</v>
      </c>
      <c r="I763" s="27">
        <v>3.75</v>
      </c>
      <c r="J763" s="27">
        <v>17600</v>
      </c>
      <c r="K763" s="27">
        <v>506</v>
      </c>
      <c r="L763" s="27">
        <v>200</v>
      </c>
      <c r="M763" s="27">
        <f t="shared" ca="1" si="11"/>
        <v>1.9715416162813713</v>
      </c>
      <c r="N763" s="27">
        <v>96.621481289487278</v>
      </c>
      <c r="O763" s="27">
        <v>16666</v>
      </c>
      <c r="P763" s="27">
        <v>2854.6463757572787</v>
      </c>
    </row>
    <row r="764" spans="1:16" hidden="1" x14ac:dyDescent="0.45">
      <c r="A764" s="40" t="s">
        <v>367</v>
      </c>
      <c r="B764" s="2">
        <v>4.5</v>
      </c>
      <c r="C764" s="19">
        <v>44.6</v>
      </c>
      <c r="D764" s="3" t="s">
        <v>460</v>
      </c>
      <c r="E764" s="4" t="s">
        <v>46</v>
      </c>
      <c r="F764" s="22">
        <v>583645</v>
      </c>
      <c r="G764" s="15" t="s">
        <v>38</v>
      </c>
      <c r="H764" s="27">
        <v>24.34</v>
      </c>
      <c r="I764" s="27">
        <v>4</v>
      </c>
      <c r="J764" s="27">
        <v>11600</v>
      </c>
      <c r="K764" s="27">
        <v>1625</v>
      </c>
      <c r="L764" s="27">
        <v>800</v>
      </c>
      <c r="M764" s="27">
        <f t="shared" ca="1" si="11"/>
        <v>1.9683714999093851</v>
      </c>
      <c r="N764" s="27">
        <v>57.472012426685303</v>
      </c>
      <c r="O764" s="27">
        <v>11544.2</v>
      </c>
      <c r="P764" s="27">
        <v>7827.84</v>
      </c>
    </row>
    <row r="765" spans="1:16" hidden="1" x14ac:dyDescent="0.45">
      <c r="A765" s="40" t="s">
        <v>410</v>
      </c>
      <c r="B765" s="2" t="s">
        <v>413</v>
      </c>
      <c r="C765" s="19">
        <v>45</v>
      </c>
      <c r="D765" s="3" t="s">
        <v>460</v>
      </c>
      <c r="E765" s="4" t="s">
        <v>25</v>
      </c>
      <c r="F765" s="22">
        <v>752525</v>
      </c>
      <c r="G765" s="15" t="s">
        <v>38</v>
      </c>
      <c r="H765" s="27">
        <v>24.9</v>
      </c>
      <c r="I765" s="27">
        <v>4.9000000000000004</v>
      </c>
      <c r="J765" s="27">
        <v>11400</v>
      </c>
      <c r="K765" s="27">
        <v>1151</v>
      </c>
      <c r="L765" s="27">
        <v>300</v>
      </c>
      <c r="M765" s="27">
        <f t="shared" ca="1" si="11"/>
        <v>1.9501765300950993</v>
      </c>
      <c r="N765" s="27">
        <v>188.92599593680674</v>
      </c>
      <c r="O765" s="27">
        <v>16779.7</v>
      </c>
      <c r="P765" s="27">
        <v>1073.48</v>
      </c>
    </row>
    <row r="766" spans="1:16" hidden="1" x14ac:dyDescent="0.45">
      <c r="A766" s="40" t="s">
        <v>410</v>
      </c>
      <c r="B766" s="3" t="s">
        <v>455</v>
      </c>
      <c r="C766" s="19">
        <v>45</v>
      </c>
      <c r="D766" s="3" t="s">
        <v>461</v>
      </c>
      <c r="E766" s="3" t="s">
        <v>477</v>
      </c>
      <c r="F766" s="22">
        <v>589343</v>
      </c>
      <c r="G766" s="15" t="s">
        <v>13</v>
      </c>
      <c r="H766" s="27">
        <v>24.74</v>
      </c>
      <c r="I766" s="27">
        <v>4.76</v>
      </c>
      <c r="J766" s="27">
        <v>10800</v>
      </c>
      <c r="K766" s="27">
        <v>1227</v>
      </c>
      <c r="L766" s="27">
        <v>600</v>
      </c>
      <c r="M766" s="27">
        <f t="shared" ca="1" si="11"/>
        <v>2.0359747252385993</v>
      </c>
      <c r="N766" s="27">
        <v>77.625486978256092</v>
      </c>
      <c r="O766" s="27">
        <v>4120</v>
      </c>
      <c r="P766" s="27">
        <v>3784.4369179564037</v>
      </c>
    </row>
    <row r="767" spans="1:16" hidden="1" x14ac:dyDescent="0.45">
      <c r="A767" s="40" t="s">
        <v>378</v>
      </c>
      <c r="B767" s="2" t="s">
        <v>384</v>
      </c>
      <c r="C767" s="19">
        <v>43</v>
      </c>
      <c r="D767" s="3" t="s">
        <v>460</v>
      </c>
      <c r="E767" s="4" t="s">
        <v>76</v>
      </c>
      <c r="F767" s="22">
        <v>261424</v>
      </c>
      <c r="G767" s="15" t="s">
        <v>8</v>
      </c>
      <c r="H767" s="27">
        <v>24.11</v>
      </c>
      <c r="I767" s="27">
        <v>3.61</v>
      </c>
      <c r="J767" s="27">
        <v>9800</v>
      </c>
      <c r="K767" s="27">
        <v>1183</v>
      </c>
      <c r="L767" s="27">
        <v>401</v>
      </c>
      <c r="M767" s="27">
        <f t="shared" ca="1" si="11"/>
        <v>2.0407203080477583</v>
      </c>
      <c r="N767" s="27">
        <v>720.28936833319051</v>
      </c>
      <c r="O767" s="27">
        <v>6140.9</v>
      </c>
      <c r="P767" s="27">
        <v>2659.28</v>
      </c>
    </row>
    <row r="768" spans="1:16" hidden="1" x14ac:dyDescent="0.45">
      <c r="A768" s="40" t="s">
        <v>378</v>
      </c>
      <c r="B768" s="2" t="s">
        <v>384</v>
      </c>
      <c r="C768" s="19">
        <v>43</v>
      </c>
      <c r="D768" s="3" t="s">
        <v>460</v>
      </c>
      <c r="E768" s="4" t="s">
        <v>76</v>
      </c>
      <c r="F768" s="22">
        <v>339850</v>
      </c>
      <c r="G768" s="15" t="s">
        <v>20</v>
      </c>
      <c r="H768" s="27">
        <v>24.11</v>
      </c>
      <c r="I768" s="27">
        <v>3.61</v>
      </c>
      <c r="J768" s="27">
        <v>9800</v>
      </c>
      <c r="K768" s="27">
        <v>1183</v>
      </c>
      <c r="L768" s="27">
        <v>401</v>
      </c>
      <c r="M768" s="27">
        <f t="shared" ca="1" si="11"/>
        <v>1.9665974635817838</v>
      </c>
      <c r="N768" s="27">
        <v>720.28936833319051</v>
      </c>
      <c r="O768" s="27">
        <v>6140.9</v>
      </c>
      <c r="P768" s="27">
        <v>2659.28</v>
      </c>
    </row>
    <row r="769" spans="1:16" hidden="1" x14ac:dyDescent="0.45">
      <c r="A769" s="40" t="s">
        <v>378</v>
      </c>
      <c r="B769" s="2" t="s">
        <v>384</v>
      </c>
      <c r="C769" s="19">
        <v>43</v>
      </c>
      <c r="D769" s="3" t="s">
        <v>459</v>
      </c>
      <c r="E769" s="3" t="s">
        <v>319</v>
      </c>
      <c r="F769" s="22">
        <v>300000</v>
      </c>
      <c r="G769" s="15" t="s">
        <v>6</v>
      </c>
      <c r="H769" s="27">
        <v>24.11</v>
      </c>
      <c r="I769" s="27">
        <v>3.61</v>
      </c>
      <c r="J769" s="27">
        <v>9800</v>
      </c>
      <c r="K769" s="27">
        <v>1183</v>
      </c>
      <c r="L769" s="27">
        <v>401</v>
      </c>
      <c r="M769" s="27">
        <f t="shared" ca="1" si="11"/>
        <v>1.8828940262154763</v>
      </c>
      <c r="N769" s="27">
        <v>1116.7267999999999</v>
      </c>
      <c r="O769" s="27">
        <v>44269</v>
      </c>
      <c r="P769" s="27">
        <v>61343.7</v>
      </c>
    </row>
    <row r="770" spans="1:16" hidden="1" x14ac:dyDescent="0.45">
      <c r="A770" s="40" t="s">
        <v>378</v>
      </c>
      <c r="B770" s="2" t="s">
        <v>384</v>
      </c>
      <c r="C770" s="19">
        <v>43</v>
      </c>
      <c r="D770" s="3" t="s">
        <v>459</v>
      </c>
      <c r="E770" s="3" t="s">
        <v>319</v>
      </c>
      <c r="F770" s="22">
        <v>390000</v>
      </c>
      <c r="G770" s="15" t="s">
        <v>45</v>
      </c>
      <c r="H770" s="27">
        <v>24.11</v>
      </c>
      <c r="I770" s="27">
        <v>3.61</v>
      </c>
      <c r="J770" s="27">
        <v>9800</v>
      </c>
      <c r="K770" s="27">
        <v>1183</v>
      </c>
      <c r="L770" s="27">
        <v>401</v>
      </c>
      <c r="M770" s="27">
        <f t="shared" ref="M770:M833" ca="1" si="12">RAND()*0.2+1.85</f>
        <v>1.9167100510419588</v>
      </c>
      <c r="N770" s="27">
        <v>1116.7267999999999</v>
      </c>
      <c r="O770" s="27">
        <v>44269</v>
      </c>
      <c r="P770" s="27">
        <v>61343.7</v>
      </c>
    </row>
    <row r="771" spans="1:16" x14ac:dyDescent="0.45">
      <c r="A771" s="40" t="s">
        <v>394</v>
      </c>
      <c r="B771" s="2" t="s">
        <v>395</v>
      </c>
      <c r="C771" s="19">
        <v>38</v>
      </c>
      <c r="D771" s="3" t="s">
        <v>461</v>
      </c>
      <c r="E771" s="3" t="s">
        <v>447</v>
      </c>
      <c r="F771" s="22">
        <v>204921</v>
      </c>
      <c r="G771" s="15" t="s">
        <v>12</v>
      </c>
      <c r="H771" s="27">
        <v>21.42</v>
      </c>
      <c r="I771" s="27">
        <v>3.75</v>
      </c>
      <c r="J771" s="27">
        <v>17600</v>
      </c>
      <c r="K771" s="27">
        <v>506</v>
      </c>
      <c r="L771" s="27">
        <v>200</v>
      </c>
      <c r="M771" s="27">
        <f t="shared" ca="1" si="12"/>
        <v>1.9257866211314076</v>
      </c>
      <c r="N771" s="27">
        <v>96.621481289487278</v>
      </c>
      <c r="O771" s="27">
        <v>16666</v>
      </c>
      <c r="P771" s="27">
        <v>521.5798800343282</v>
      </c>
    </row>
    <row r="772" spans="1:16" x14ac:dyDescent="0.45">
      <c r="A772" s="40" t="s">
        <v>394</v>
      </c>
      <c r="B772" s="2" t="s">
        <v>395</v>
      </c>
      <c r="C772" s="19">
        <v>38</v>
      </c>
      <c r="D772" s="3" t="s">
        <v>461</v>
      </c>
      <c r="E772" s="3" t="s">
        <v>447</v>
      </c>
      <c r="F772" s="22">
        <v>255984</v>
      </c>
      <c r="G772" s="15" t="s">
        <v>34</v>
      </c>
      <c r="H772" s="27">
        <v>21.42</v>
      </c>
      <c r="I772" s="27">
        <v>3.75</v>
      </c>
      <c r="J772" s="27">
        <v>17600</v>
      </c>
      <c r="K772" s="27">
        <v>506</v>
      </c>
      <c r="L772" s="27">
        <v>200</v>
      </c>
      <c r="M772" s="27">
        <f t="shared" ca="1" si="12"/>
        <v>2.0302228759558507</v>
      </c>
      <c r="N772" s="27">
        <v>96.621481289487278</v>
      </c>
      <c r="O772" s="27">
        <v>16666</v>
      </c>
      <c r="P772" s="27">
        <v>521.5798800343282</v>
      </c>
    </row>
    <row r="773" spans="1:16" x14ac:dyDescent="0.45">
      <c r="A773" s="40" t="s">
        <v>394</v>
      </c>
      <c r="B773" s="2" t="s">
        <v>395</v>
      </c>
      <c r="C773" s="19">
        <v>38</v>
      </c>
      <c r="D773" s="3" t="s">
        <v>461</v>
      </c>
      <c r="E773" s="3" t="s">
        <v>447</v>
      </c>
      <c r="F773" s="22">
        <v>218259</v>
      </c>
      <c r="G773" s="15" t="s">
        <v>34</v>
      </c>
      <c r="H773" s="27">
        <v>21.42</v>
      </c>
      <c r="I773" s="27">
        <v>3.75</v>
      </c>
      <c r="J773" s="27">
        <v>17600</v>
      </c>
      <c r="K773" s="27">
        <v>506</v>
      </c>
      <c r="L773" s="27">
        <v>200</v>
      </c>
      <c r="M773" s="27">
        <f t="shared" ca="1" si="12"/>
        <v>2.0016004212024092</v>
      </c>
      <c r="N773" s="27">
        <v>96.621481289487278</v>
      </c>
      <c r="O773" s="27">
        <v>16666</v>
      </c>
      <c r="P773" s="27">
        <v>521.5798800343282</v>
      </c>
    </row>
    <row r="774" spans="1:16" x14ac:dyDescent="0.45">
      <c r="A774" s="40" t="s">
        <v>394</v>
      </c>
      <c r="B774" s="2" t="s">
        <v>395</v>
      </c>
      <c r="C774" s="19">
        <v>38</v>
      </c>
      <c r="D774" s="3" t="s">
        <v>461</v>
      </c>
      <c r="E774" s="3" t="s">
        <v>447</v>
      </c>
      <c r="F774" s="22">
        <v>217261</v>
      </c>
      <c r="G774" s="15" t="s">
        <v>34</v>
      </c>
      <c r="H774" s="27">
        <v>21.42</v>
      </c>
      <c r="I774" s="27">
        <v>3.75</v>
      </c>
      <c r="J774" s="27">
        <v>17600</v>
      </c>
      <c r="K774" s="27">
        <v>506</v>
      </c>
      <c r="L774" s="27">
        <v>200</v>
      </c>
      <c r="M774" s="27">
        <f t="shared" ca="1" si="12"/>
        <v>1.9719558189157014</v>
      </c>
      <c r="N774" s="27">
        <v>96.621481289487278</v>
      </c>
      <c r="O774" s="27">
        <v>16666</v>
      </c>
      <c r="P774" s="27">
        <v>521.5798800343282</v>
      </c>
    </row>
    <row r="775" spans="1:16" x14ac:dyDescent="0.45">
      <c r="A775" s="40" t="s">
        <v>394</v>
      </c>
      <c r="B775" s="2" t="s">
        <v>395</v>
      </c>
      <c r="C775" s="19">
        <v>38</v>
      </c>
      <c r="D775" s="3" t="s">
        <v>461</v>
      </c>
      <c r="E775" s="3" t="s">
        <v>447</v>
      </c>
      <c r="F775" s="22">
        <v>218259</v>
      </c>
      <c r="G775" s="15" t="s">
        <v>33</v>
      </c>
      <c r="H775" s="27">
        <v>21.42</v>
      </c>
      <c r="I775" s="27">
        <v>3.75</v>
      </c>
      <c r="J775" s="27">
        <v>17600</v>
      </c>
      <c r="K775" s="27">
        <v>506</v>
      </c>
      <c r="L775" s="27">
        <v>200</v>
      </c>
      <c r="M775" s="27">
        <f t="shared" ca="1" si="12"/>
        <v>1.9772128201300985</v>
      </c>
      <c r="N775" s="27">
        <v>96.621481289487278</v>
      </c>
      <c r="O775" s="27">
        <v>16666</v>
      </c>
      <c r="P775" s="27">
        <v>521.5798800343282</v>
      </c>
    </row>
    <row r="776" spans="1:16" x14ac:dyDescent="0.45">
      <c r="A776" s="40" t="s">
        <v>394</v>
      </c>
      <c r="B776" s="2" t="s">
        <v>395</v>
      </c>
      <c r="C776" s="19">
        <v>38</v>
      </c>
      <c r="D776" s="3" t="s">
        <v>461</v>
      </c>
      <c r="E776" s="3" t="s">
        <v>447</v>
      </c>
      <c r="F776" s="22">
        <v>210000</v>
      </c>
      <c r="G776" s="15" t="s">
        <v>36</v>
      </c>
      <c r="H776" s="27">
        <v>21.42</v>
      </c>
      <c r="I776" s="27">
        <v>3.75</v>
      </c>
      <c r="J776" s="27">
        <v>17600</v>
      </c>
      <c r="K776" s="27">
        <v>506</v>
      </c>
      <c r="L776" s="27">
        <v>200</v>
      </c>
      <c r="M776" s="27">
        <f t="shared" ca="1" si="12"/>
        <v>1.869484821685129</v>
      </c>
      <c r="N776" s="27">
        <v>96.621481289487278</v>
      </c>
      <c r="O776" s="27">
        <v>16666</v>
      </c>
      <c r="P776" s="27">
        <v>521.5798800343282</v>
      </c>
    </row>
    <row r="777" spans="1:16" x14ac:dyDescent="0.45">
      <c r="A777" s="40" t="s">
        <v>394</v>
      </c>
      <c r="B777" s="2" t="s">
        <v>395</v>
      </c>
      <c r="C777" s="19">
        <v>38</v>
      </c>
      <c r="D777" s="3" t="s">
        <v>461</v>
      </c>
      <c r="E777" s="3" t="s">
        <v>447</v>
      </c>
      <c r="F777" s="22">
        <v>302224</v>
      </c>
      <c r="G777" s="15" t="s">
        <v>38</v>
      </c>
      <c r="H777" s="27">
        <v>21.42</v>
      </c>
      <c r="I777" s="27">
        <v>3.75</v>
      </c>
      <c r="J777" s="27">
        <v>17600</v>
      </c>
      <c r="K777" s="27">
        <v>506</v>
      </c>
      <c r="L777" s="27">
        <v>200</v>
      </c>
      <c r="M777" s="27">
        <f t="shared" ca="1" si="12"/>
        <v>1.9768203581437238</v>
      </c>
      <c r="N777" s="27">
        <v>96.621481289487278</v>
      </c>
      <c r="O777" s="27">
        <v>16666</v>
      </c>
      <c r="P777" s="27">
        <v>521.5798800343282</v>
      </c>
    </row>
    <row r="778" spans="1:16" x14ac:dyDescent="0.45">
      <c r="A778" s="40" t="s">
        <v>394</v>
      </c>
      <c r="B778" s="2" t="s">
        <v>395</v>
      </c>
      <c r="C778" s="19">
        <v>38</v>
      </c>
      <c r="D778" s="3" t="s">
        <v>461</v>
      </c>
      <c r="E778" s="3" t="s">
        <v>447</v>
      </c>
      <c r="F778" s="22">
        <v>301925</v>
      </c>
      <c r="G778" s="15" t="s">
        <v>38</v>
      </c>
      <c r="H778" s="27">
        <v>21.42</v>
      </c>
      <c r="I778" s="27">
        <v>3.75</v>
      </c>
      <c r="J778" s="27">
        <v>17600</v>
      </c>
      <c r="K778" s="27">
        <v>506</v>
      </c>
      <c r="L778" s="27">
        <v>200</v>
      </c>
      <c r="M778" s="27">
        <f t="shared" ca="1" si="12"/>
        <v>1.9072414395761115</v>
      </c>
      <c r="N778" s="27">
        <v>96.621481289487278</v>
      </c>
      <c r="O778" s="27">
        <v>16666</v>
      </c>
      <c r="P778" s="27">
        <v>521.5798800343282</v>
      </c>
    </row>
    <row r="779" spans="1:16" x14ac:dyDescent="0.45">
      <c r="A779" s="40" t="s">
        <v>394</v>
      </c>
      <c r="B779" s="2" t="s">
        <v>395</v>
      </c>
      <c r="C779" s="19">
        <v>38</v>
      </c>
      <c r="D779" s="3" t="s">
        <v>461</v>
      </c>
      <c r="E779" s="3" t="s">
        <v>481</v>
      </c>
      <c r="F779" s="22">
        <v>149000</v>
      </c>
      <c r="G779" s="15" t="s">
        <v>36</v>
      </c>
      <c r="H779" s="27">
        <v>21.42</v>
      </c>
      <c r="I779" s="27">
        <v>3.75</v>
      </c>
      <c r="J779" s="27">
        <v>17600</v>
      </c>
      <c r="K779" s="27">
        <v>506</v>
      </c>
      <c r="L779" s="27">
        <v>200</v>
      </c>
      <c r="M779" s="27">
        <f t="shared" ca="1" si="12"/>
        <v>1.8811715416019144</v>
      </c>
      <c r="N779" s="27">
        <v>96.621481289487278</v>
      </c>
      <c r="O779" s="27">
        <v>16666</v>
      </c>
      <c r="P779" s="27">
        <v>2175.394554818834</v>
      </c>
    </row>
    <row r="780" spans="1:16" x14ac:dyDescent="0.45">
      <c r="A780" s="40" t="s">
        <v>394</v>
      </c>
      <c r="B780" s="2" t="s">
        <v>395</v>
      </c>
      <c r="C780" s="19">
        <v>38</v>
      </c>
      <c r="D780" s="3" t="s">
        <v>460</v>
      </c>
      <c r="E780" s="4" t="s">
        <v>46</v>
      </c>
      <c r="F780" s="22">
        <v>220078</v>
      </c>
      <c r="G780" s="15" t="s">
        <v>33</v>
      </c>
      <c r="H780" s="27">
        <v>21.42</v>
      </c>
      <c r="I780" s="27">
        <v>3.75</v>
      </c>
      <c r="J780" s="27">
        <v>17600</v>
      </c>
      <c r="K780" s="27">
        <v>506</v>
      </c>
      <c r="L780" s="27">
        <v>200</v>
      </c>
      <c r="M780" s="27">
        <f t="shared" ca="1" si="12"/>
        <v>2.0421882265099871</v>
      </c>
      <c r="N780" s="27">
        <v>57.472012426685303</v>
      </c>
      <c r="O780" s="27">
        <v>11544.2</v>
      </c>
      <c r="P780" s="27">
        <v>7827.84</v>
      </c>
    </row>
    <row r="781" spans="1:16" x14ac:dyDescent="0.45">
      <c r="A781" s="40" t="s">
        <v>394</v>
      </c>
      <c r="B781" s="2" t="s">
        <v>395</v>
      </c>
      <c r="C781" s="19">
        <v>38</v>
      </c>
      <c r="D781" s="3" t="s">
        <v>460</v>
      </c>
      <c r="E781" s="4" t="s">
        <v>25</v>
      </c>
      <c r="F781" s="22">
        <v>236447</v>
      </c>
      <c r="G781" s="15" t="s">
        <v>20</v>
      </c>
      <c r="H781" s="27">
        <v>21.42</v>
      </c>
      <c r="I781" s="27">
        <v>3.75</v>
      </c>
      <c r="J781" s="27">
        <v>17600</v>
      </c>
      <c r="K781" s="27">
        <v>506</v>
      </c>
      <c r="L781" s="27">
        <v>200</v>
      </c>
      <c r="M781" s="27">
        <f t="shared" ca="1" si="12"/>
        <v>1.9226229018833074</v>
      </c>
      <c r="N781" s="27">
        <v>188.92599593680674</v>
      </c>
      <c r="O781" s="27">
        <v>16779.7</v>
      </c>
      <c r="P781" s="27">
        <v>1073.48</v>
      </c>
    </row>
    <row r="782" spans="1:16" x14ac:dyDescent="0.45">
      <c r="A782" s="40" t="s">
        <v>394</v>
      </c>
      <c r="B782" s="2" t="s">
        <v>395</v>
      </c>
      <c r="C782" s="19">
        <v>38</v>
      </c>
      <c r="D782" s="3" t="s">
        <v>460</v>
      </c>
      <c r="E782" s="4" t="s">
        <v>35</v>
      </c>
      <c r="F782" s="22">
        <v>236447</v>
      </c>
      <c r="G782" s="15" t="s">
        <v>8</v>
      </c>
      <c r="H782" s="27">
        <v>21.42</v>
      </c>
      <c r="I782" s="27">
        <v>3.75</v>
      </c>
      <c r="J782" s="27">
        <v>17600</v>
      </c>
      <c r="K782" s="27">
        <v>506</v>
      </c>
      <c r="L782" s="27">
        <v>200</v>
      </c>
      <c r="M782" s="27">
        <f t="shared" ca="1" si="12"/>
        <v>2.0368707129547778</v>
      </c>
      <c r="N782" s="27">
        <v>1896.7553015181375</v>
      </c>
      <c r="O782" s="27">
        <v>24592.6</v>
      </c>
      <c r="P782" s="27">
        <v>42421.33</v>
      </c>
    </row>
    <row r="783" spans="1:16" hidden="1" x14ac:dyDescent="0.45">
      <c r="A783" s="40" t="s">
        <v>367</v>
      </c>
      <c r="B783" s="2">
        <v>4.5</v>
      </c>
      <c r="C783" s="19">
        <v>44.6</v>
      </c>
      <c r="D783" s="3" t="s">
        <v>460</v>
      </c>
      <c r="E783" s="4" t="s">
        <v>46</v>
      </c>
      <c r="F783" s="22">
        <v>583054</v>
      </c>
      <c r="G783" s="15" t="s">
        <v>38</v>
      </c>
      <c r="H783" s="27">
        <v>24.34</v>
      </c>
      <c r="I783" s="27">
        <v>4</v>
      </c>
      <c r="J783" s="27">
        <v>11600</v>
      </c>
      <c r="K783" s="27">
        <v>1625</v>
      </c>
      <c r="L783" s="27">
        <v>800</v>
      </c>
      <c r="M783" s="27">
        <f t="shared" ca="1" si="12"/>
        <v>1.9984383563183432</v>
      </c>
      <c r="N783" s="27">
        <v>57.472012426685303</v>
      </c>
      <c r="O783" s="27">
        <v>11544.2</v>
      </c>
      <c r="P783" s="27">
        <v>7827.84</v>
      </c>
    </row>
    <row r="784" spans="1:16" hidden="1" x14ac:dyDescent="0.45">
      <c r="A784" s="40" t="s">
        <v>367</v>
      </c>
      <c r="B784" s="2">
        <v>4.5</v>
      </c>
      <c r="C784" s="19">
        <v>44.6</v>
      </c>
      <c r="D784" s="3" t="s">
        <v>460</v>
      </c>
      <c r="E784" s="4" t="s">
        <v>46</v>
      </c>
      <c r="F784" s="22">
        <v>558597</v>
      </c>
      <c r="G784" s="15" t="s">
        <v>38</v>
      </c>
      <c r="H784" s="27">
        <v>24.34</v>
      </c>
      <c r="I784" s="27">
        <v>4</v>
      </c>
      <c r="J784" s="27">
        <v>11600</v>
      </c>
      <c r="K784" s="27">
        <v>1625</v>
      </c>
      <c r="L784" s="27">
        <v>800</v>
      </c>
      <c r="M784" s="27">
        <f t="shared" ca="1" si="12"/>
        <v>1.9379389720422215</v>
      </c>
      <c r="N784" s="27">
        <v>57.472012426685303</v>
      </c>
      <c r="O784" s="27">
        <v>11544.2</v>
      </c>
      <c r="P784" s="27">
        <v>7827.84</v>
      </c>
    </row>
    <row r="785" spans="1:16" hidden="1" x14ac:dyDescent="0.45">
      <c r="A785" s="40" t="s">
        <v>367</v>
      </c>
      <c r="B785" s="2">
        <v>4.5</v>
      </c>
      <c r="C785" s="19">
        <v>44.6</v>
      </c>
      <c r="D785" s="3" t="s">
        <v>460</v>
      </c>
      <c r="E785" s="4" t="s">
        <v>3</v>
      </c>
      <c r="F785" s="22">
        <v>510689</v>
      </c>
      <c r="G785" s="15" t="s">
        <v>33</v>
      </c>
      <c r="H785" s="27">
        <v>24.34</v>
      </c>
      <c r="I785" s="27">
        <v>4</v>
      </c>
      <c r="J785" s="27">
        <v>11600</v>
      </c>
      <c r="K785" s="27">
        <v>1625</v>
      </c>
      <c r="L785" s="27">
        <v>800</v>
      </c>
      <c r="M785" s="27">
        <f t="shared" ca="1" si="12"/>
        <v>1.9745108684526913</v>
      </c>
      <c r="N785" s="27">
        <v>2639.0087016482562</v>
      </c>
      <c r="O785" s="27">
        <v>30468.7</v>
      </c>
      <c r="P785" s="27">
        <v>62827.83</v>
      </c>
    </row>
    <row r="786" spans="1:16" hidden="1" x14ac:dyDescent="0.45">
      <c r="A786" s="40" t="s">
        <v>410</v>
      </c>
      <c r="B786" s="3" t="s">
        <v>414</v>
      </c>
      <c r="C786" s="19">
        <v>45</v>
      </c>
      <c r="D786" s="3" t="s">
        <v>461</v>
      </c>
      <c r="E786" s="3" t="s">
        <v>477</v>
      </c>
      <c r="F786" s="22">
        <v>589151</v>
      </c>
      <c r="G786" s="15" t="s">
        <v>13</v>
      </c>
      <c r="H786" s="27">
        <v>24.74</v>
      </c>
      <c r="I786" s="27">
        <v>4.76</v>
      </c>
      <c r="J786" s="27">
        <v>10800</v>
      </c>
      <c r="K786" s="27">
        <v>1227</v>
      </c>
      <c r="L786" s="27">
        <v>600</v>
      </c>
      <c r="M786" s="27">
        <f t="shared" ca="1" si="12"/>
        <v>1.8634203598157741</v>
      </c>
      <c r="N786" s="27">
        <v>77.625486978256092</v>
      </c>
      <c r="O786" s="27">
        <v>4120</v>
      </c>
      <c r="P786" s="27">
        <v>3784.4369179564037</v>
      </c>
    </row>
    <row r="787" spans="1:16" hidden="1" x14ac:dyDescent="0.45">
      <c r="A787" s="40" t="s">
        <v>410</v>
      </c>
      <c r="B787" s="2" t="s">
        <v>414</v>
      </c>
      <c r="C787" s="19">
        <v>45</v>
      </c>
      <c r="D787" s="3" t="s">
        <v>461</v>
      </c>
      <c r="E787" s="3" t="s">
        <v>477</v>
      </c>
      <c r="F787" s="22">
        <v>588669</v>
      </c>
      <c r="G787" s="15" t="s">
        <v>13</v>
      </c>
      <c r="H787" s="27">
        <v>24.74</v>
      </c>
      <c r="I787" s="27">
        <v>4.76</v>
      </c>
      <c r="J787" s="27">
        <v>10800</v>
      </c>
      <c r="K787" s="27">
        <v>1227</v>
      </c>
      <c r="L787" s="27">
        <v>600</v>
      </c>
      <c r="M787" s="27">
        <f t="shared" ca="1" si="12"/>
        <v>2.0057985837760208</v>
      </c>
      <c r="N787" s="27">
        <v>77.625486978256092</v>
      </c>
      <c r="O787" s="27">
        <v>4120</v>
      </c>
      <c r="P787" s="27">
        <v>3784.4369179564037</v>
      </c>
    </row>
    <row r="788" spans="1:16" x14ac:dyDescent="0.45">
      <c r="A788" s="40" t="s">
        <v>394</v>
      </c>
      <c r="B788" s="2" t="s">
        <v>395</v>
      </c>
      <c r="C788" s="19">
        <v>38</v>
      </c>
      <c r="D788" s="3" t="s">
        <v>460</v>
      </c>
      <c r="E788" s="4" t="s">
        <v>35</v>
      </c>
      <c r="F788" s="22">
        <v>242510</v>
      </c>
      <c r="G788" s="15" t="s">
        <v>33</v>
      </c>
      <c r="H788" s="27">
        <v>21.42</v>
      </c>
      <c r="I788" s="27">
        <v>3.75</v>
      </c>
      <c r="J788" s="27">
        <v>17600</v>
      </c>
      <c r="K788" s="27">
        <v>506</v>
      </c>
      <c r="L788" s="27">
        <v>200</v>
      </c>
      <c r="M788" s="27">
        <f t="shared" ca="1" si="12"/>
        <v>2.0030273926623936</v>
      </c>
      <c r="N788" s="27">
        <v>1896.7553015181375</v>
      </c>
      <c r="O788" s="27">
        <v>24592.6</v>
      </c>
      <c r="P788" s="27">
        <v>42421.33</v>
      </c>
    </row>
    <row r="789" spans="1:16" x14ac:dyDescent="0.45">
      <c r="A789" s="40" t="s">
        <v>394</v>
      </c>
      <c r="B789" s="2" t="s">
        <v>492</v>
      </c>
      <c r="C789" s="19">
        <v>38</v>
      </c>
      <c r="D789" s="3" t="s">
        <v>461</v>
      </c>
      <c r="E789" s="3" t="s">
        <v>364</v>
      </c>
      <c r="F789" s="22">
        <v>303138</v>
      </c>
      <c r="G789" s="15" t="s">
        <v>34</v>
      </c>
      <c r="H789" s="27">
        <v>21.42</v>
      </c>
      <c r="I789" s="27">
        <v>3.75</v>
      </c>
      <c r="J789" s="27">
        <v>17600</v>
      </c>
      <c r="K789" s="27">
        <v>506</v>
      </c>
      <c r="L789" s="27">
        <v>200</v>
      </c>
      <c r="M789" s="27">
        <f t="shared" ca="1" si="12"/>
        <v>1.9128738330476902</v>
      </c>
      <c r="N789" s="27">
        <v>1.0434148148148099</v>
      </c>
      <c r="O789" s="27">
        <v>8551.2000000000007</v>
      </c>
      <c r="P789" s="27">
        <v>2109.5004966750598</v>
      </c>
    </row>
    <row r="790" spans="1:16" x14ac:dyDescent="0.45">
      <c r="A790" s="40" t="s">
        <v>394</v>
      </c>
      <c r="B790" s="3" t="s">
        <v>396</v>
      </c>
      <c r="C790" s="19">
        <v>38</v>
      </c>
      <c r="D790" s="3" t="s">
        <v>461</v>
      </c>
      <c r="E790" s="3" t="s">
        <v>447</v>
      </c>
      <c r="F790" s="22">
        <v>218725</v>
      </c>
      <c r="G790" s="15" t="s">
        <v>34</v>
      </c>
      <c r="H790" s="27">
        <v>21.42</v>
      </c>
      <c r="I790" s="27">
        <v>3.77</v>
      </c>
      <c r="J790" s="27">
        <v>7260</v>
      </c>
      <c r="K790" s="27">
        <v>560</v>
      </c>
      <c r="L790" s="27">
        <v>200</v>
      </c>
      <c r="M790" s="27">
        <f t="shared" ca="1" si="12"/>
        <v>1.8863664820086807</v>
      </c>
      <c r="N790" s="27">
        <v>96.621481289487278</v>
      </c>
      <c r="O790" s="27">
        <v>16666</v>
      </c>
      <c r="P790" s="27">
        <v>521.5798800343282</v>
      </c>
    </row>
    <row r="791" spans="1:16" x14ac:dyDescent="0.45">
      <c r="A791" s="40" t="s">
        <v>394</v>
      </c>
      <c r="B791" s="2" t="s">
        <v>396</v>
      </c>
      <c r="C791" s="19">
        <v>38</v>
      </c>
      <c r="D791" s="3" t="s">
        <v>460</v>
      </c>
      <c r="E791" s="4" t="s">
        <v>35</v>
      </c>
      <c r="F791" s="22">
        <v>236926</v>
      </c>
      <c r="G791" s="15" t="s">
        <v>8</v>
      </c>
      <c r="H791" s="27">
        <v>21.42</v>
      </c>
      <c r="I791" s="27">
        <v>3.77</v>
      </c>
      <c r="J791" s="27">
        <v>7260</v>
      </c>
      <c r="K791" s="27">
        <v>560</v>
      </c>
      <c r="L791" s="27">
        <v>200</v>
      </c>
      <c r="M791" s="27">
        <f t="shared" ca="1" si="12"/>
        <v>2.0407972726703569</v>
      </c>
      <c r="N791" s="27">
        <v>1896.7553015181375</v>
      </c>
      <c r="O791" s="27">
        <v>24592.6</v>
      </c>
      <c r="P791" s="27">
        <v>42421.33</v>
      </c>
    </row>
    <row r="792" spans="1:16" x14ac:dyDescent="0.45">
      <c r="A792" s="40" t="s">
        <v>407</v>
      </c>
      <c r="B792" s="2" t="s">
        <v>396</v>
      </c>
      <c r="C792" s="19">
        <v>38</v>
      </c>
      <c r="D792" s="3" t="s">
        <v>459</v>
      </c>
      <c r="E792" s="3" t="s">
        <v>479</v>
      </c>
      <c r="F792" s="22">
        <v>226900</v>
      </c>
      <c r="G792" s="15" t="s">
        <v>9</v>
      </c>
      <c r="H792" s="27">
        <v>21.42</v>
      </c>
      <c r="I792" s="27">
        <v>3.77</v>
      </c>
      <c r="J792" s="27">
        <v>7260</v>
      </c>
      <c r="K792" s="27">
        <v>560</v>
      </c>
      <c r="L792" s="27">
        <v>200</v>
      </c>
      <c r="M792" s="27">
        <f t="shared" ca="1" si="12"/>
        <v>1.9091344377157142</v>
      </c>
      <c r="N792" s="27">
        <v>41.0931</v>
      </c>
      <c r="O792" s="27">
        <v>43658</v>
      </c>
      <c r="P792" s="27">
        <v>15144.94</v>
      </c>
    </row>
    <row r="793" spans="1:16" x14ac:dyDescent="0.45">
      <c r="A793" s="40" t="s">
        <v>394</v>
      </c>
      <c r="B793" s="2" t="s">
        <v>397</v>
      </c>
      <c r="C793" s="19">
        <v>38.4</v>
      </c>
      <c r="D793" s="3" t="s">
        <v>461</v>
      </c>
      <c r="E793" s="3" t="s">
        <v>353</v>
      </c>
      <c r="F793" s="22">
        <v>265811</v>
      </c>
      <c r="G793" s="15" t="s">
        <v>33</v>
      </c>
      <c r="H793" s="27">
        <v>22.28</v>
      </c>
      <c r="I793" s="27">
        <v>4.17</v>
      </c>
      <c r="J793" s="27">
        <v>11672</v>
      </c>
      <c r="K793" s="27">
        <v>817</v>
      </c>
      <c r="L793" s="27">
        <v>401</v>
      </c>
      <c r="M793" s="27">
        <f t="shared" ca="1" si="12"/>
        <v>1.9347900987362652</v>
      </c>
      <c r="N793" s="27">
        <v>96.621481289487278</v>
      </c>
      <c r="O793" s="27">
        <v>16666</v>
      </c>
      <c r="P793" s="27">
        <v>2854.6463757572787</v>
      </c>
    </row>
    <row r="794" spans="1:16" x14ac:dyDescent="0.45">
      <c r="A794" s="40" t="s">
        <v>394</v>
      </c>
      <c r="B794" s="2" t="s">
        <v>397</v>
      </c>
      <c r="C794" s="19">
        <v>38.4</v>
      </c>
      <c r="D794" s="3" t="s">
        <v>461</v>
      </c>
      <c r="E794" s="3" t="s">
        <v>447</v>
      </c>
      <c r="F794" s="22">
        <v>333174</v>
      </c>
      <c r="G794" s="15" t="s">
        <v>33</v>
      </c>
      <c r="H794" s="27">
        <v>22.28</v>
      </c>
      <c r="I794" s="27">
        <v>4.17</v>
      </c>
      <c r="J794" s="27">
        <v>11672</v>
      </c>
      <c r="K794" s="27">
        <v>817</v>
      </c>
      <c r="L794" s="27">
        <v>401</v>
      </c>
      <c r="M794" s="27">
        <f t="shared" ca="1" si="12"/>
        <v>1.9671280514540639</v>
      </c>
      <c r="N794" s="27">
        <v>96.621481289487278</v>
      </c>
      <c r="O794" s="27">
        <v>16666</v>
      </c>
      <c r="P794" s="27">
        <v>521.5798800343282</v>
      </c>
    </row>
    <row r="795" spans="1:16" x14ac:dyDescent="0.45">
      <c r="A795" s="40" t="s">
        <v>394</v>
      </c>
      <c r="B795" s="2" t="s">
        <v>397</v>
      </c>
      <c r="C795" s="19">
        <v>38.4</v>
      </c>
      <c r="D795" s="3" t="s">
        <v>461</v>
      </c>
      <c r="E795" s="3" t="s">
        <v>447</v>
      </c>
      <c r="F795" s="22">
        <v>267025</v>
      </c>
      <c r="G795" s="15" t="s">
        <v>33</v>
      </c>
      <c r="H795" s="27">
        <v>22.28</v>
      </c>
      <c r="I795" s="27">
        <v>4.17</v>
      </c>
      <c r="J795" s="27">
        <v>11672</v>
      </c>
      <c r="K795" s="27">
        <v>817</v>
      </c>
      <c r="L795" s="27">
        <v>401</v>
      </c>
      <c r="M795" s="27">
        <f t="shared" ca="1" si="12"/>
        <v>1.9238852017436974</v>
      </c>
      <c r="N795" s="27">
        <v>96.621481289487278</v>
      </c>
      <c r="O795" s="27">
        <v>16666</v>
      </c>
      <c r="P795" s="27">
        <v>521.5798800343282</v>
      </c>
    </row>
    <row r="796" spans="1:16" hidden="1" x14ac:dyDescent="0.45">
      <c r="A796" s="40" t="s">
        <v>367</v>
      </c>
      <c r="B796" s="2">
        <v>4.5</v>
      </c>
      <c r="C796" s="19">
        <v>44.6</v>
      </c>
      <c r="D796" s="3" t="s">
        <v>460</v>
      </c>
      <c r="E796" s="4" t="s">
        <v>25</v>
      </c>
      <c r="F796" s="22">
        <v>455973</v>
      </c>
      <c r="G796" s="15" t="s">
        <v>33</v>
      </c>
      <c r="H796" s="27">
        <v>24.34</v>
      </c>
      <c r="I796" s="27">
        <v>4</v>
      </c>
      <c r="J796" s="27">
        <v>11600</v>
      </c>
      <c r="K796" s="27">
        <v>1625</v>
      </c>
      <c r="L796" s="27">
        <v>800</v>
      </c>
      <c r="M796" s="27">
        <f t="shared" ca="1" si="12"/>
        <v>1.9486189809551342</v>
      </c>
      <c r="N796" s="27">
        <v>188.92599593680674</v>
      </c>
      <c r="O796" s="27">
        <v>16779.7</v>
      </c>
      <c r="P796" s="27">
        <v>1073.48</v>
      </c>
    </row>
    <row r="797" spans="1:16" hidden="1" x14ac:dyDescent="0.45">
      <c r="A797" s="40" t="s">
        <v>378</v>
      </c>
      <c r="B797" s="2" t="s">
        <v>384</v>
      </c>
      <c r="C797" s="19">
        <v>43</v>
      </c>
      <c r="D797" s="3" t="s">
        <v>459</v>
      </c>
      <c r="E797" s="3" t="s">
        <v>479</v>
      </c>
      <c r="F797" s="22">
        <v>320000</v>
      </c>
      <c r="G797" s="15" t="s">
        <v>9</v>
      </c>
      <c r="H797" s="27">
        <v>24.11</v>
      </c>
      <c r="I797" s="27">
        <v>3.61</v>
      </c>
      <c r="J797" s="27">
        <v>9800</v>
      </c>
      <c r="K797" s="27">
        <v>1183</v>
      </c>
      <c r="L797" s="27">
        <v>401</v>
      </c>
      <c r="M797" s="27">
        <f t="shared" ca="1" si="12"/>
        <v>1.9577878080565358</v>
      </c>
      <c r="N797" s="27">
        <v>41.0931</v>
      </c>
      <c r="O797" s="27">
        <v>43658</v>
      </c>
      <c r="P797" s="27">
        <v>15144.94</v>
      </c>
    </row>
    <row r="798" spans="1:16" hidden="1" x14ac:dyDescent="0.45">
      <c r="A798" s="40" t="s">
        <v>410</v>
      </c>
      <c r="B798" s="2" t="s">
        <v>414</v>
      </c>
      <c r="C798" s="19">
        <v>45</v>
      </c>
      <c r="D798" s="3" t="s">
        <v>461</v>
      </c>
      <c r="E798" s="3" t="s">
        <v>477</v>
      </c>
      <c r="F798" s="22">
        <v>588087</v>
      </c>
      <c r="G798" s="15" t="s">
        <v>13</v>
      </c>
      <c r="H798" s="27">
        <v>24.74</v>
      </c>
      <c r="I798" s="27">
        <v>4.76</v>
      </c>
      <c r="J798" s="27">
        <v>10800</v>
      </c>
      <c r="K798" s="27">
        <v>1227</v>
      </c>
      <c r="L798" s="27">
        <v>600</v>
      </c>
      <c r="M798" s="27">
        <f t="shared" ca="1" si="12"/>
        <v>1.9672918537726207</v>
      </c>
      <c r="N798" s="27">
        <v>77.625486978256092</v>
      </c>
      <c r="O798" s="27">
        <v>4120</v>
      </c>
      <c r="P798" s="27">
        <v>3784.4369179564037</v>
      </c>
    </row>
    <row r="799" spans="1:16" hidden="1" x14ac:dyDescent="0.45">
      <c r="A799" s="40" t="s">
        <v>408</v>
      </c>
      <c r="B799" s="2">
        <v>48</v>
      </c>
      <c r="C799" s="19">
        <v>48</v>
      </c>
      <c r="D799" s="3" t="s">
        <v>461</v>
      </c>
      <c r="E799" s="3" t="s">
        <v>346</v>
      </c>
      <c r="F799" s="22">
        <v>429000</v>
      </c>
      <c r="G799" s="15" t="s">
        <v>34</v>
      </c>
      <c r="H799" s="27">
        <v>25.07</v>
      </c>
      <c r="I799" s="27">
        <v>4.83</v>
      </c>
      <c r="J799" s="27">
        <v>17000</v>
      </c>
      <c r="K799" s="27">
        <v>1554</v>
      </c>
      <c r="L799" s="27">
        <v>700</v>
      </c>
      <c r="M799" s="27">
        <f t="shared" ca="1" si="12"/>
        <v>1.8935276768206522</v>
      </c>
      <c r="N799" s="27">
        <v>96.621481289487278</v>
      </c>
      <c r="O799" s="27">
        <v>21310.9</v>
      </c>
      <c r="P799" s="27">
        <v>514.61516577032478</v>
      </c>
    </row>
    <row r="800" spans="1:16" x14ac:dyDescent="0.45">
      <c r="A800" s="40" t="s">
        <v>394</v>
      </c>
      <c r="B800" s="2" t="s">
        <v>397</v>
      </c>
      <c r="C800" s="19">
        <v>38.4</v>
      </c>
      <c r="D800" s="3" t="s">
        <v>461</v>
      </c>
      <c r="E800" s="3" t="s">
        <v>447</v>
      </c>
      <c r="F800" s="22">
        <v>327591</v>
      </c>
      <c r="G800" s="15" t="s">
        <v>36</v>
      </c>
      <c r="H800" s="27">
        <v>22.28</v>
      </c>
      <c r="I800" s="27">
        <v>4.17</v>
      </c>
      <c r="J800" s="27">
        <v>11672</v>
      </c>
      <c r="K800" s="27">
        <v>817</v>
      </c>
      <c r="L800" s="27">
        <v>401</v>
      </c>
      <c r="M800" s="27">
        <f t="shared" ca="1" si="12"/>
        <v>1.9156814329018403</v>
      </c>
      <c r="N800" s="27">
        <v>96.621481289487278</v>
      </c>
      <c r="O800" s="27">
        <v>16666</v>
      </c>
      <c r="P800" s="27">
        <v>521.5798800343282</v>
      </c>
    </row>
    <row r="801" spans="1:16" x14ac:dyDescent="0.45">
      <c r="A801" s="40" t="s">
        <v>394</v>
      </c>
      <c r="B801" s="2" t="s">
        <v>397</v>
      </c>
      <c r="C801" s="19">
        <v>38.4</v>
      </c>
      <c r="D801" s="3" t="s">
        <v>461</v>
      </c>
      <c r="E801" s="3" t="s">
        <v>462</v>
      </c>
      <c r="F801" s="22">
        <v>399000</v>
      </c>
      <c r="G801" s="15" t="s">
        <v>36</v>
      </c>
      <c r="H801" s="27">
        <v>22.28</v>
      </c>
      <c r="I801" s="27">
        <v>4.17</v>
      </c>
      <c r="J801" s="27">
        <v>11672</v>
      </c>
      <c r="K801" s="27">
        <v>817</v>
      </c>
      <c r="L801" s="27">
        <v>401</v>
      </c>
      <c r="M801" s="27">
        <f t="shared" ca="1" si="12"/>
        <v>1.9264941375043279</v>
      </c>
      <c r="N801" s="27">
        <v>1090.5153897494101</v>
      </c>
      <c r="O801" s="27">
        <v>6371.4</v>
      </c>
      <c r="P801" s="27">
        <v>1782.16</v>
      </c>
    </row>
    <row r="802" spans="1:16" x14ac:dyDescent="0.45">
      <c r="A802" s="40" t="s">
        <v>394</v>
      </c>
      <c r="B802" s="2" t="s">
        <v>397</v>
      </c>
      <c r="C802" s="19">
        <v>38.4</v>
      </c>
      <c r="D802" s="3" t="s">
        <v>460</v>
      </c>
      <c r="E802" s="4" t="s">
        <v>46</v>
      </c>
      <c r="F802" s="22">
        <v>260208</v>
      </c>
      <c r="G802" s="15" t="s">
        <v>34</v>
      </c>
      <c r="H802" s="27">
        <v>22.28</v>
      </c>
      <c r="I802" s="27">
        <v>4.17</v>
      </c>
      <c r="J802" s="27">
        <v>11672</v>
      </c>
      <c r="K802" s="27">
        <v>817</v>
      </c>
      <c r="L802" s="27">
        <v>401</v>
      </c>
      <c r="M802" s="27">
        <f t="shared" ca="1" si="12"/>
        <v>1.9744534221102625</v>
      </c>
      <c r="N802" s="27">
        <v>57.472012426685303</v>
      </c>
      <c r="O802" s="27">
        <v>11544.2</v>
      </c>
      <c r="P802" s="27">
        <v>7827.84</v>
      </c>
    </row>
    <row r="803" spans="1:16" hidden="1" x14ac:dyDescent="0.45">
      <c r="A803" s="40" t="s">
        <v>378</v>
      </c>
      <c r="B803" s="2" t="s">
        <v>390</v>
      </c>
      <c r="C803" s="19">
        <v>46</v>
      </c>
      <c r="D803" s="3" t="s">
        <v>460</v>
      </c>
      <c r="E803" s="4" t="s">
        <v>35</v>
      </c>
      <c r="F803" s="22">
        <v>242939</v>
      </c>
      <c r="G803" s="15" t="s">
        <v>4</v>
      </c>
      <c r="H803" s="27">
        <v>24.28</v>
      </c>
      <c r="I803" s="27">
        <v>4.2699999999999996</v>
      </c>
      <c r="J803" s="27">
        <v>9700</v>
      </c>
      <c r="K803" s="27">
        <v>1302</v>
      </c>
      <c r="L803" s="27">
        <v>401</v>
      </c>
      <c r="M803" s="27">
        <f t="shared" ca="1" si="12"/>
        <v>1.9871239265640148</v>
      </c>
      <c r="N803" s="27">
        <v>1896.7553015181375</v>
      </c>
      <c r="O803" s="27">
        <v>24592.6</v>
      </c>
      <c r="P803" s="27">
        <v>42421.33</v>
      </c>
    </row>
    <row r="804" spans="1:16" hidden="1" x14ac:dyDescent="0.45">
      <c r="A804" s="40" t="s">
        <v>378</v>
      </c>
      <c r="B804" s="2" t="s">
        <v>392</v>
      </c>
      <c r="C804" s="19">
        <v>49</v>
      </c>
      <c r="D804" s="3" t="s">
        <v>461</v>
      </c>
      <c r="E804" s="3" t="s">
        <v>346</v>
      </c>
      <c r="F804" s="22">
        <v>595000</v>
      </c>
      <c r="G804" s="15" t="s">
        <v>36</v>
      </c>
      <c r="H804" s="27">
        <v>36.21</v>
      </c>
      <c r="I804" s="27">
        <v>4.0999999999999996</v>
      </c>
      <c r="J804" s="27">
        <v>15474</v>
      </c>
      <c r="K804" s="27">
        <v>1291</v>
      </c>
      <c r="L804" s="27">
        <v>939</v>
      </c>
      <c r="M804" s="27">
        <f t="shared" ca="1" si="12"/>
        <v>2.0377923856657341</v>
      </c>
      <c r="N804" s="27">
        <v>96.621481289487278</v>
      </c>
      <c r="O804" s="27">
        <v>21310.9</v>
      </c>
      <c r="P804" s="27">
        <v>514.61516577032478</v>
      </c>
    </row>
    <row r="805" spans="1:16" x14ac:dyDescent="0.45">
      <c r="A805" s="40" t="s">
        <v>394</v>
      </c>
      <c r="B805" s="2" t="s">
        <v>397</v>
      </c>
      <c r="C805" s="19">
        <v>38.4</v>
      </c>
      <c r="D805" s="3" t="s">
        <v>460</v>
      </c>
      <c r="E805" s="4" t="s">
        <v>46</v>
      </c>
      <c r="F805" s="22">
        <v>333781</v>
      </c>
      <c r="G805" s="15" t="s">
        <v>13</v>
      </c>
      <c r="H805" s="27">
        <v>22.28</v>
      </c>
      <c r="I805" s="27">
        <v>4.17</v>
      </c>
      <c r="J805" s="27">
        <v>11672</v>
      </c>
      <c r="K805" s="27">
        <v>817</v>
      </c>
      <c r="L805" s="27">
        <v>401</v>
      </c>
      <c r="M805" s="27">
        <f t="shared" ca="1" si="12"/>
        <v>1.8855596698760801</v>
      </c>
      <c r="N805" s="27">
        <v>57.472012426685303</v>
      </c>
      <c r="O805" s="27">
        <v>11544.2</v>
      </c>
      <c r="P805" s="27">
        <v>7827.84</v>
      </c>
    </row>
    <row r="806" spans="1:16" x14ac:dyDescent="0.45">
      <c r="A806" s="40" t="s">
        <v>394</v>
      </c>
      <c r="B806" s="2" t="s">
        <v>397</v>
      </c>
      <c r="C806" s="19">
        <v>38.4</v>
      </c>
      <c r="D806" s="3" t="s">
        <v>460</v>
      </c>
      <c r="E806" s="4" t="s">
        <v>178</v>
      </c>
      <c r="F806" s="22">
        <v>303982</v>
      </c>
      <c r="G806" s="15" t="s">
        <v>30</v>
      </c>
      <c r="H806" s="27">
        <v>22.28</v>
      </c>
      <c r="I806" s="27">
        <v>4.17</v>
      </c>
      <c r="J806" s="27">
        <v>11672</v>
      </c>
      <c r="K806" s="27">
        <v>817</v>
      </c>
      <c r="L806" s="27">
        <v>401</v>
      </c>
      <c r="M806" s="27">
        <f t="shared" ca="1" si="12"/>
        <v>2.0159420072312213</v>
      </c>
      <c r="N806" s="27">
        <v>25.00844888635066</v>
      </c>
      <c r="O806" s="27">
        <v>23538.3</v>
      </c>
      <c r="P806" s="27">
        <v>179.95</v>
      </c>
    </row>
    <row r="807" spans="1:16" x14ac:dyDescent="0.45">
      <c r="A807" s="40" t="s">
        <v>394</v>
      </c>
      <c r="B807" s="2" t="s">
        <v>397</v>
      </c>
      <c r="C807" s="19">
        <v>38.4</v>
      </c>
      <c r="D807" s="3" t="s">
        <v>460</v>
      </c>
      <c r="E807" s="4" t="s">
        <v>178</v>
      </c>
      <c r="F807" s="22">
        <v>303437</v>
      </c>
      <c r="G807" s="15" t="s">
        <v>30</v>
      </c>
      <c r="H807" s="27">
        <v>22.28</v>
      </c>
      <c r="I807" s="27">
        <v>4.17</v>
      </c>
      <c r="J807" s="27">
        <v>11672</v>
      </c>
      <c r="K807" s="27">
        <v>817</v>
      </c>
      <c r="L807" s="27">
        <v>401</v>
      </c>
      <c r="M807" s="27">
        <f t="shared" ca="1" si="12"/>
        <v>2.0215391612113693</v>
      </c>
      <c r="N807" s="27">
        <v>25.00844888635066</v>
      </c>
      <c r="O807" s="27">
        <v>23538.3</v>
      </c>
      <c r="P807" s="27">
        <v>179.95</v>
      </c>
    </row>
    <row r="808" spans="1:16" hidden="1" x14ac:dyDescent="0.45">
      <c r="A808" s="40" t="s">
        <v>378</v>
      </c>
      <c r="B808" s="2" t="s">
        <v>392</v>
      </c>
      <c r="C808" s="19">
        <v>49</v>
      </c>
      <c r="D808" s="3" t="s">
        <v>461</v>
      </c>
      <c r="E808" s="3" t="s">
        <v>353</v>
      </c>
      <c r="F808" s="22">
        <v>571486</v>
      </c>
      <c r="G808" s="15" t="s">
        <v>34</v>
      </c>
      <c r="H808" s="27">
        <v>36.21</v>
      </c>
      <c r="I808" s="27">
        <v>4.0999999999999996</v>
      </c>
      <c r="J808" s="27">
        <v>15474</v>
      </c>
      <c r="K808" s="27">
        <v>1291</v>
      </c>
      <c r="L808" s="27">
        <v>939</v>
      </c>
      <c r="M808" s="27">
        <f t="shared" ca="1" si="12"/>
        <v>1.9995504085851581</v>
      </c>
      <c r="N808" s="27">
        <v>96.621481289487278</v>
      </c>
      <c r="O808" s="27">
        <v>16666</v>
      </c>
      <c r="P808" s="27">
        <v>2854.6463757572787</v>
      </c>
    </row>
    <row r="809" spans="1:16" x14ac:dyDescent="0.45">
      <c r="A809" s="40" t="s">
        <v>394</v>
      </c>
      <c r="B809" s="2" t="s">
        <v>397</v>
      </c>
      <c r="C809" s="19">
        <v>38.4</v>
      </c>
      <c r="D809" s="3" t="s">
        <v>460</v>
      </c>
      <c r="E809" s="4" t="s">
        <v>3</v>
      </c>
      <c r="F809" s="22">
        <v>327389</v>
      </c>
      <c r="G809" s="15" t="s">
        <v>33</v>
      </c>
      <c r="H809" s="27">
        <v>22.28</v>
      </c>
      <c r="I809" s="27">
        <v>4.17</v>
      </c>
      <c r="J809" s="27">
        <v>11672</v>
      </c>
      <c r="K809" s="27">
        <v>817</v>
      </c>
      <c r="L809" s="27">
        <v>401</v>
      </c>
      <c r="M809" s="27">
        <f t="shared" ca="1" si="12"/>
        <v>1.9663340091202721</v>
      </c>
      <c r="N809" s="27">
        <v>2639.0087016482562</v>
      </c>
      <c r="O809" s="27">
        <v>30468.7</v>
      </c>
      <c r="P809" s="27">
        <v>62827.83</v>
      </c>
    </row>
    <row r="810" spans="1:16" x14ac:dyDescent="0.45">
      <c r="A810" s="40" t="s">
        <v>394</v>
      </c>
      <c r="B810" s="2" t="s">
        <v>397</v>
      </c>
      <c r="C810" s="19">
        <v>38.4</v>
      </c>
      <c r="D810" s="3" t="s">
        <v>460</v>
      </c>
      <c r="E810" s="4" t="s">
        <v>3</v>
      </c>
      <c r="F810" s="22">
        <v>303982</v>
      </c>
      <c r="G810" s="15" t="s">
        <v>33</v>
      </c>
      <c r="H810" s="27">
        <v>22.28</v>
      </c>
      <c r="I810" s="27">
        <v>4.17</v>
      </c>
      <c r="J810" s="27">
        <v>11672</v>
      </c>
      <c r="K810" s="27">
        <v>817</v>
      </c>
      <c r="L810" s="27">
        <v>401</v>
      </c>
      <c r="M810" s="27">
        <f t="shared" ca="1" si="12"/>
        <v>2.0463523772601908</v>
      </c>
      <c r="N810" s="27">
        <v>2639.0087016482562</v>
      </c>
      <c r="O810" s="27">
        <v>30468.7</v>
      </c>
      <c r="P810" s="27">
        <v>62827.83</v>
      </c>
    </row>
    <row r="811" spans="1:16" hidden="1" x14ac:dyDescent="0.45">
      <c r="A811" s="40" t="s">
        <v>408</v>
      </c>
      <c r="B811" s="2">
        <v>48</v>
      </c>
      <c r="C811" s="19">
        <v>48</v>
      </c>
      <c r="D811" s="3" t="s">
        <v>461</v>
      </c>
      <c r="E811" s="3" t="s">
        <v>346</v>
      </c>
      <c r="F811" s="22">
        <v>149000</v>
      </c>
      <c r="G811" s="15" t="s">
        <v>33</v>
      </c>
      <c r="H811" s="27">
        <v>25.07</v>
      </c>
      <c r="I811" s="27">
        <v>4.83</v>
      </c>
      <c r="J811" s="27">
        <v>17000</v>
      </c>
      <c r="K811" s="27">
        <v>1554</v>
      </c>
      <c r="L811" s="27">
        <v>700</v>
      </c>
      <c r="M811" s="27">
        <f t="shared" ca="1" si="12"/>
        <v>1.9558636061760715</v>
      </c>
      <c r="N811" s="27">
        <v>96.621481289487278</v>
      </c>
      <c r="O811" s="27">
        <v>21310.9</v>
      </c>
      <c r="P811" s="27">
        <v>514.61516577032478</v>
      </c>
    </row>
    <row r="812" spans="1:16" x14ac:dyDescent="0.45">
      <c r="A812" s="40" t="s">
        <v>394</v>
      </c>
      <c r="B812" s="2" t="s">
        <v>397</v>
      </c>
      <c r="C812" s="19">
        <v>38.4</v>
      </c>
      <c r="D812" s="3" t="s">
        <v>460</v>
      </c>
      <c r="E812" s="4" t="s">
        <v>3</v>
      </c>
      <c r="F812" s="22">
        <v>303437</v>
      </c>
      <c r="G812" s="15" t="s">
        <v>33</v>
      </c>
      <c r="H812" s="27">
        <v>22.28</v>
      </c>
      <c r="I812" s="27">
        <v>4.17</v>
      </c>
      <c r="J812" s="27">
        <v>11672</v>
      </c>
      <c r="K812" s="27">
        <v>817</v>
      </c>
      <c r="L812" s="27">
        <v>401</v>
      </c>
      <c r="M812" s="27">
        <f t="shared" ca="1" si="12"/>
        <v>1.9504204290497102</v>
      </c>
      <c r="N812" s="27">
        <v>2639.0087016482562</v>
      </c>
      <c r="O812" s="27">
        <v>30468.7</v>
      </c>
      <c r="P812" s="27">
        <v>62827.83</v>
      </c>
    </row>
    <row r="813" spans="1:16" hidden="1" x14ac:dyDescent="0.45">
      <c r="A813" s="40" t="s">
        <v>378</v>
      </c>
      <c r="B813" s="2" t="s">
        <v>392</v>
      </c>
      <c r="C813" s="19">
        <v>49</v>
      </c>
      <c r="D813" s="3" t="s">
        <v>461</v>
      </c>
      <c r="E813" s="3" t="s">
        <v>353</v>
      </c>
      <c r="F813" s="22">
        <v>667544</v>
      </c>
      <c r="G813" s="15" t="s">
        <v>36</v>
      </c>
      <c r="H813" s="27">
        <v>36.21</v>
      </c>
      <c r="I813" s="27">
        <v>4.0999999999999996</v>
      </c>
      <c r="J813" s="27">
        <v>15474</v>
      </c>
      <c r="K813" s="27">
        <v>1291</v>
      </c>
      <c r="L813" s="27">
        <v>939</v>
      </c>
      <c r="M813" s="27">
        <f t="shared" ca="1" si="12"/>
        <v>1.9402525172521814</v>
      </c>
      <c r="N813" s="27">
        <v>96.621481289487278</v>
      </c>
      <c r="O813" s="27">
        <v>16666</v>
      </c>
      <c r="P813" s="27">
        <v>2854.6463757572787</v>
      </c>
    </row>
    <row r="814" spans="1:16" x14ac:dyDescent="0.45">
      <c r="A814" s="40" t="s">
        <v>394</v>
      </c>
      <c r="B814" s="2" t="s">
        <v>397</v>
      </c>
      <c r="C814" s="19">
        <v>38.4</v>
      </c>
      <c r="D814" s="3" t="s">
        <v>460</v>
      </c>
      <c r="E814" s="4" t="s">
        <v>3</v>
      </c>
      <c r="F814" s="22">
        <v>279162</v>
      </c>
      <c r="G814" s="15" t="s">
        <v>33</v>
      </c>
      <c r="H814" s="27">
        <v>22.28</v>
      </c>
      <c r="I814" s="27">
        <v>4.17</v>
      </c>
      <c r="J814" s="27">
        <v>11672</v>
      </c>
      <c r="K814" s="27">
        <v>817</v>
      </c>
      <c r="L814" s="27">
        <v>401</v>
      </c>
      <c r="M814" s="27">
        <f t="shared" ca="1" si="12"/>
        <v>2.032454090623923</v>
      </c>
      <c r="N814" s="27">
        <v>2639.0087016482562</v>
      </c>
      <c r="O814" s="27">
        <v>30468.7</v>
      </c>
      <c r="P814" s="27">
        <v>62827.83</v>
      </c>
    </row>
    <row r="815" spans="1:16" x14ac:dyDescent="0.45">
      <c r="A815" s="40" t="s">
        <v>394</v>
      </c>
      <c r="B815" s="2" t="s">
        <v>397</v>
      </c>
      <c r="C815" s="19">
        <v>38.4</v>
      </c>
      <c r="D815" s="3" t="s">
        <v>460</v>
      </c>
      <c r="E815" s="4" t="s">
        <v>25</v>
      </c>
      <c r="F815" s="22">
        <v>388554</v>
      </c>
      <c r="G815" s="15" t="s">
        <v>34</v>
      </c>
      <c r="H815" s="27">
        <v>22.28</v>
      </c>
      <c r="I815" s="27">
        <v>4.17</v>
      </c>
      <c r="J815" s="27">
        <v>11672</v>
      </c>
      <c r="K815" s="27">
        <v>817</v>
      </c>
      <c r="L815" s="27">
        <v>401</v>
      </c>
      <c r="M815" s="27">
        <f t="shared" ca="1" si="12"/>
        <v>1.8546616916047429</v>
      </c>
      <c r="N815" s="27">
        <v>188.92599593680674</v>
      </c>
      <c r="O815" s="27">
        <v>16779.7</v>
      </c>
      <c r="P815" s="27">
        <v>1073.48</v>
      </c>
    </row>
    <row r="816" spans="1:16" x14ac:dyDescent="0.45">
      <c r="A816" s="40" t="s">
        <v>394</v>
      </c>
      <c r="B816" s="2" t="s">
        <v>397</v>
      </c>
      <c r="C816" s="19">
        <v>38.4</v>
      </c>
      <c r="D816" s="3" t="s">
        <v>460</v>
      </c>
      <c r="E816" s="4" t="s">
        <v>25</v>
      </c>
      <c r="F816" s="22">
        <v>303982</v>
      </c>
      <c r="G816" s="15" t="s">
        <v>33</v>
      </c>
      <c r="H816" s="27">
        <v>22.28</v>
      </c>
      <c r="I816" s="27">
        <v>4.17</v>
      </c>
      <c r="J816" s="27">
        <v>11672</v>
      </c>
      <c r="K816" s="27">
        <v>817</v>
      </c>
      <c r="L816" s="27">
        <v>401</v>
      </c>
      <c r="M816" s="27">
        <f t="shared" ca="1" si="12"/>
        <v>1.9817982152174225</v>
      </c>
      <c r="N816" s="27">
        <v>188.92599593680674</v>
      </c>
      <c r="O816" s="27">
        <v>16779.7</v>
      </c>
      <c r="P816" s="27">
        <v>1073.48</v>
      </c>
    </row>
    <row r="817" spans="1:16" x14ac:dyDescent="0.45">
      <c r="A817" s="40" t="s">
        <v>394</v>
      </c>
      <c r="B817" s="2" t="s">
        <v>397</v>
      </c>
      <c r="C817" s="19">
        <v>38.4</v>
      </c>
      <c r="D817" s="3" t="s">
        <v>460</v>
      </c>
      <c r="E817" s="4" t="s">
        <v>25</v>
      </c>
      <c r="F817" s="22">
        <v>312493</v>
      </c>
      <c r="G817" s="15" t="s">
        <v>36</v>
      </c>
      <c r="H817" s="27">
        <v>22.28</v>
      </c>
      <c r="I817" s="27">
        <v>4.17</v>
      </c>
      <c r="J817" s="27">
        <v>11672</v>
      </c>
      <c r="K817" s="27">
        <v>817</v>
      </c>
      <c r="L817" s="27">
        <v>401</v>
      </c>
      <c r="M817" s="27">
        <f t="shared" ca="1" si="12"/>
        <v>1.8567121769567012</v>
      </c>
      <c r="N817" s="27">
        <v>188.92599593680674</v>
      </c>
      <c r="O817" s="27">
        <v>16779.7</v>
      </c>
      <c r="P817" s="27">
        <v>1073.48</v>
      </c>
    </row>
    <row r="818" spans="1:16" x14ac:dyDescent="0.45">
      <c r="A818" s="40" t="s">
        <v>394</v>
      </c>
      <c r="B818" s="2" t="s">
        <v>397</v>
      </c>
      <c r="C818" s="19">
        <v>38.4</v>
      </c>
      <c r="D818" s="3" t="s">
        <v>460</v>
      </c>
      <c r="E818" s="4" t="s">
        <v>25</v>
      </c>
      <c r="F818" s="22">
        <v>357702</v>
      </c>
      <c r="G818" s="15" t="s">
        <v>13</v>
      </c>
      <c r="H818" s="27">
        <v>22.28</v>
      </c>
      <c r="I818" s="27">
        <v>4.17</v>
      </c>
      <c r="J818" s="27">
        <v>11672</v>
      </c>
      <c r="K818" s="27">
        <v>817</v>
      </c>
      <c r="L818" s="27">
        <v>401</v>
      </c>
      <c r="M818" s="27">
        <f t="shared" ca="1" si="12"/>
        <v>2.0368168635175783</v>
      </c>
      <c r="N818" s="27">
        <v>188.92599593680674</v>
      </c>
      <c r="O818" s="27">
        <v>16779.7</v>
      </c>
      <c r="P818" s="27">
        <v>1073.48</v>
      </c>
    </row>
    <row r="819" spans="1:16" x14ac:dyDescent="0.45">
      <c r="A819" s="40" t="s">
        <v>394</v>
      </c>
      <c r="B819" s="2" t="s">
        <v>397</v>
      </c>
      <c r="C819" s="19">
        <v>38.4</v>
      </c>
      <c r="D819" s="3" t="s">
        <v>460</v>
      </c>
      <c r="E819" s="4" t="s">
        <v>35</v>
      </c>
      <c r="F819" s="22">
        <v>310061</v>
      </c>
      <c r="G819" s="15" t="s">
        <v>29</v>
      </c>
      <c r="H819" s="27">
        <v>22.28</v>
      </c>
      <c r="I819" s="27">
        <v>4.17</v>
      </c>
      <c r="J819" s="27">
        <v>11672</v>
      </c>
      <c r="K819" s="27">
        <v>817</v>
      </c>
      <c r="L819" s="27">
        <v>401</v>
      </c>
      <c r="M819" s="27">
        <f t="shared" ca="1" si="12"/>
        <v>2.0171072778144756</v>
      </c>
      <c r="N819" s="27">
        <v>1896.7553015181375</v>
      </c>
      <c r="O819" s="27">
        <v>24592.6</v>
      </c>
      <c r="P819" s="27">
        <v>42421.33</v>
      </c>
    </row>
    <row r="820" spans="1:16" x14ac:dyDescent="0.45">
      <c r="A820" s="40" t="s">
        <v>394</v>
      </c>
      <c r="B820" s="2" t="s">
        <v>397</v>
      </c>
      <c r="C820" s="19">
        <v>38.4</v>
      </c>
      <c r="D820" s="3" t="s">
        <v>460</v>
      </c>
      <c r="E820" s="4" t="s">
        <v>35</v>
      </c>
      <c r="F820" s="22">
        <v>297369</v>
      </c>
      <c r="G820" s="15" t="s">
        <v>30</v>
      </c>
      <c r="H820" s="27">
        <v>22.28</v>
      </c>
      <c r="I820" s="27">
        <v>4.17</v>
      </c>
      <c r="J820" s="27">
        <v>11672</v>
      </c>
      <c r="K820" s="27">
        <v>817</v>
      </c>
      <c r="L820" s="27">
        <v>401</v>
      </c>
      <c r="M820" s="27">
        <f t="shared" ca="1" si="12"/>
        <v>1.9480240047528719</v>
      </c>
      <c r="N820" s="27">
        <v>1896.7553015181375</v>
      </c>
      <c r="O820" s="27">
        <v>24592.6</v>
      </c>
      <c r="P820" s="27">
        <v>42421.33</v>
      </c>
    </row>
    <row r="821" spans="1:16" x14ac:dyDescent="0.45">
      <c r="A821" s="40" t="s">
        <v>394</v>
      </c>
      <c r="B821" s="2" t="s">
        <v>397</v>
      </c>
      <c r="C821" s="19">
        <v>38.4</v>
      </c>
      <c r="D821" s="3" t="s">
        <v>460</v>
      </c>
      <c r="E821" s="4" t="s">
        <v>35</v>
      </c>
      <c r="F821" s="22">
        <v>297369</v>
      </c>
      <c r="G821" s="15" t="s">
        <v>13</v>
      </c>
      <c r="H821" s="27">
        <v>22.28</v>
      </c>
      <c r="I821" s="27">
        <v>4.17</v>
      </c>
      <c r="J821" s="27">
        <v>11672</v>
      </c>
      <c r="K821" s="27">
        <v>817</v>
      </c>
      <c r="L821" s="27">
        <v>401</v>
      </c>
      <c r="M821" s="27">
        <f t="shared" ca="1" si="12"/>
        <v>1.8788396698571759</v>
      </c>
      <c r="N821" s="27">
        <v>1896.7553015181375</v>
      </c>
      <c r="O821" s="27">
        <v>24592.6</v>
      </c>
      <c r="P821" s="27">
        <v>42421.33</v>
      </c>
    </row>
    <row r="822" spans="1:16" x14ac:dyDescent="0.45">
      <c r="A822" s="40" t="s">
        <v>394</v>
      </c>
      <c r="B822" s="2" t="s">
        <v>397</v>
      </c>
      <c r="C822" s="19">
        <v>38.4</v>
      </c>
      <c r="D822" s="3" t="s">
        <v>460</v>
      </c>
      <c r="E822" s="4" t="s">
        <v>239</v>
      </c>
      <c r="F822" s="22">
        <v>327712</v>
      </c>
      <c r="G822" s="15" t="s">
        <v>34</v>
      </c>
      <c r="H822" s="27">
        <v>22.28</v>
      </c>
      <c r="I822" s="27">
        <v>4.17</v>
      </c>
      <c r="J822" s="27">
        <v>11672</v>
      </c>
      <c r="K822" s="27">
        <v>817</v>
      </c>
      <c r="L822" s="27">
        <v>401</v>
      </c>
      <c r="M822" s="27">
        <f t="shared" ca="1" si="12"/>
        <v>1.8510861355424517</v>
      </c>
      <c r="N822" s="27">
        <v>229.03186052077729</v>
      </c>
      <c r="O822" s="27">
        <v>18683.400000000001</v>
      </c>
      <c r="P822" s="27">
        <v>3353.62</v>
      </c>
    </row>
    <row r="823" spans="1:16" x14ac:dyDescent="0.45">
      <c r="A823" s="40" t="s">
        <v>394</v>
      </c>
      <c r="B823" s="2" t="s">
        <v>397</v>
      </c>
      <c r="C823" s="19">
        <v>38.4</v>
      </c>
      <c r="D823" s="3" t="s">
        <v>460</v>
      </c>
      <c r="E823" s="4" t="s">
        <v>15</v>
      </c>
      <c r="F823" s="22">
        <v>241536</v>
      </c>
      <c r="G823" s="15" t="s">
        <v>34</v>
      </c>
      <c r="H823" s="27">
        <v>22.28</v>
      </c>
      <c r="I823" s="27">
        <v>4.17</v>
      </c>
      <c r="J823" s="27">
        <v>11672</v>
      </c>
      <c r="K823" s="27">
        <v>817</v>
      </c>
      <c r="L823" s="27">
        <v>401</v>
      </c>
      <c r="M823" s="27">
        <f t="shared" ca="1" si="12"/>
        <v>1.9400881257324667</v>
      </c>
      <c r="N823" s="27">
        <v>1276.96268564825</v>
      </c>
      <c r="O823" s="27">
        <v>21333.9</v>
      </c>
      <c r="P823" s="27">
        <v>4753.54</v>
      </c>
    </row>
    <row r="824" spans="1:16" x14ac:dyDescent="0.45">
      <c r="A824" s="40" t="s">
        <v>394</v>
      </c>
      <c r="B824" s="2" t="s">
        <v>397</v>
      </c>
      <c r="C824" s="19">
        <v>38.4</v>
      </c>
      <c r="D824" s="3" t="s">
        <v>460</v>
      </c>
      <c r="E824" s="4" t="s">
        <v>15</v>
      </c>
      <c r="F824" s="22">
        <v>334380</v>
      </c>
      <c r="G824" s="15" t="s">
        <v>33</v>
      </c>
      <c r="H824" s="27">
        <v>22.28</v>
      </c>
      <c r="I824" s="27">
        <v>4.17</v>
      </c>
      <c r="J824" s="27">
        <v>11672</v>
      </c>
      <c r="K824" s="27">
        <v>817</v>
      </c>
      <c r="L824" s="27">
        <v>401</v>
      </c>
      <c r="M824" s="27">
        <f t="shared" ca="1" si="12"/>
        <v>1.8630415703246397</v>
      </c>
      <c r="N824" s="27">
        <v>1276.96268564825</v>
      </c>
      <c r="O824" s="27">
        <v>21333.9</v>
      </c>
      <c r="P824" s="27">
        <v>4753.54</v>
      </c>
    </row>
    <row r="825" spans="1:16" x14ac:dyDescent="0.45">
      <c r="A825" s="40" t="s">
        <v>394</v>
      </c>
      <c r="B825" s="2" t="s">
        <v>397</v>
      </c>
      <c r="C825" s="19">
        <v>38.4</v>
      </c>
      <c r="D825" s="3" t="s">
        <v>460</v>
      </c>
      <c r="E825" s="4" t="s">
        <v>76</v>
      </c>
      <c r="F825" s="22">
        <v>315263</v>
      </c>
      <c r="G825" s="15" t="s">
        <v>34</v>
      </c>
      <c r="H825" s="27">
        <v>22.28</v>
      </c>
      <c r="I825" s="27">
        <v>4.17</v>
      </c>
      <c r="J825" s="27">
        <v>11672</v>
      </c>
      <c r="K825" s="27">
        <v>817</v>
      </c>
      <c r="L825" s="27">
        <v>401</v>
      </c>
      <c r="M825" s="27">
        <f t="shared" ca="1" si="12"/>
        <v>2.0033125304384884</v>
      </c>
      <c r="N825" s="27">
        <v>720.28936833319051</v>
      </c>
      <c r="O825" s="27">
        <v>6140.9</v>
      </c>
      <c r="P825" s="27">
        <v>2659.28</v>
      </c>
    </row>
    <row r="826" spans="1:16" hidden="1" x14ac:dyDescent="0.45">
      <c r="A826" s="40" t="s">
        <v>378</v>
      </c>
      <c r="B826" s="2" t="s">
        <v>392</v>
      </c>
      <c r="C826" s="19">
        <v>49</v>
      </c>
      <c r="D826" s="3" t="s">
        <v>461</v>
      </c>
      <c r="E826" s="3" t="s">
        <v>447</v>
      </c>
      <c r="F826" s="22">
        <v>589724</v>
      </c>
      <c r="G826" s="15" t="s">
        <v>34</v>
      </c>
      <c r="H826" s="27">
        <v>36.21</v>
      </c>
      <c r="I826" s="27">
        <v>4.0999999999999996</v>
      </c>
      <c r="J826" s="27">
        <v>15474</v>
      </c>
      <c r="K826" s="27">
        <v>1291</v>
      </c>
      <c r="L826" s="27">
        <v>939</v>
      </c>
      <c r="M826" s="27">
        <f t="shared" ca="1" si="12"/>
        <v>2.0265207950096871</v>
      </c>
      <c r="N826" s="27">
        <v>96.621481289487278</v>
      </c>
      <c r="O826" s="27">
        <v>16666</v>
      </c>
      <c r="P826" s="27">
        <v>521.5798800343282</v>
      </c>
    </row>
    <row r="827" spans="1:16" x14ac:dyDescent="0.45">
      <c r="A827" s="40" t="s">
        <v>394</v>
      </c>
      <c r="B827" s="2" t="s">
        <v>397</v>
      </c>
      <c r="C827" s="19">
        <v>38.4</v>
      </c>
      <c r="D827" s="3" t="s">
        <v>460</v>
      </c>
      <c r="E827" s="4" t="s">
        <v>76</v>
      </c>
      <c r="F827" s="22">
        <v>401256</v>
      </c>
      <c r="G827" s="15" t="s">
        <v>33</v>
      </c>
      <c r="H827" s="27">
        <v>22.28</v>
      </c>
      <c r="I827" s="27">
        <v>4.17</v>
      </c>
      <c r="J827" s="27">
        <v>11672</v>
      </c>
      <c r="K827" s="27">
        <v>817</v>
      </c>
      <c r="L827" s="27">
        <v>401</v>
      </c>
      <c r="M827" s="27">
        <f t="shared" ca="1" si="12"/>
        <v>1.9682795001693156</v>
      </c>
      <c r="N827" s="27">
        <v>720.28936833319051</v>
      </c>
      <c r="O827" s="27">
        <v>6140.9</v>
      </c>
      <c r="P827" s="27">
        <v>2659.28</v>
      </c>
    </row>
    <row r="828" spans="1:16" x14ac:dyDescent="0.45">
      <c r="A828" s="40" t="s">
        <v>394</v>
      </c>
      <c r="B828" s="2" t="s">
        <v>397</v>
      </c>
      <c r="C828" s="19">
        <v>38.4</v>
      </c>
      <c r="D828" s="3" t="s">
        <v>460</v>
      </c>
      <c r="E828" s="4" t="s">
        <v>76</v>
      </c>
      <c r="F828" s="22">
        <v>279663</v>
      </c>
      <c r="G828" s="15" t="s">
        <v>33</v>
      </c>
      <c r="H828" s="27">
        <v>22.28</v>
      </c>
      <c r="I828" s="27">
        <v>4.17</v>
      </c>
      <c r="J828" s="27">
        <v>11672</v>
      </c>
      <c r="K828" s="27">
        <v>817</v>
      </c>
      <c r="L828" s="27">
        <v>401</v>
      </c>
      <c r="M828" s="27">
        <f t="shared" ca="1" si="12"/>
        <v>1.9099803161544282</v>
      </c>
      <c r="N828" s="27">
        <v>720.28936833319051</v>
      </c>
      <c r="O828" s="27">
        <v>6140.9</v>
      </c>
      <c r="P828" s="27">
        <v>2659.28</v>
      </c>
    </row>
    <row r="829" spans="1:16" x14ac:dyDescent="0.45">
      <c r="A829" s="40" t="s">
        <v>394</v>
      </c>
      <c r="B829" s="2" t="s">
        <v>133</v>
      </c>
      <c r="C829" s="19">
        <v>38.5</v>
      </c>
      <c r="D829" s="3" t="s">
        <v>460</v>
      </c>
      <c r="E829" s="4" t="s">
        <v>46</v>
      </c>
      <c r="F829" s="22">
        <v>431654</v>
      </c>
      <c r="G829" s="15" t="s">
        <v>37</v>
      </c>
      <c r="H829" s="27">
        <v>22.18</v>
      </c>
      <c r="I829" s="27">
        <v>4.43</v>
      </c>
      <c r="J829" s="27">
        <v>10885</v>
      </c>
      <c r="K829" s="27">
        <v>828.82</v>
      </c>
      <c r="L829" s="27">
        <v>400</v>
      </c>
      <c r="M829" s="27">
        <f t="shared" ca="1" si="12"/>
        <v>1.928037321440911</v>
      </c>
      <c r="N829" s="27">
        <v>57.472012426685303</v>
      </c>
      <c r="O829" s="27">
        <v>11544.2</v>
      </c>
      <c r="P829" s="27">
        <v>7827.84</v>
      </c>
    </row>
    <row r="830" spans="1:16" x14ac:dyDescent="0.45">
      <c r="A830" s="40" t="s">
        <v>394</v>
      </c>
      <c r="B830" s="2" t="s">
        <v>133</v>
      </c>
      <c r="C830" s="19">
        <v>38.5</v>
      </c>
      <c r="D830" s="3" t="s">
        <v>460</v>
      </c>
      <c r="E830" s="4" t="s">
        <v>46</v>
      </c>
      <c r="F830" s="22">
        <v>468132</v>
      </c>
      <c r="G830" s="15" t="s">
        <v>38</v>
      </c>
      <c r="H830" s="27">
        <v>22.18</v>
      </c>
      <c r="I830" s="27">
        <v>4.43</v>
      </c>
      <c r="J830" s="27">
        <v>10885</v>
      </c>
      <c r="K830" s="27">
        <v>828.82</v>
      </c>
      <c r="L830" s="27">
        <v>400</v>
      </c>
      <c r="M830" s="27">
        <f t="shared" ca="1" si="12"/>
        <v>1.8755653093010765</v>
      </c>
      <c r="N830" s="27">
        <v>57.472012426685303</v>
      </c>
      <c r="O830" s="27">
        <v>11544.2</v>
      </c>
      <c r="P830" s="27">
        <v>7827.84</v>
      </c>
    </row>
    <row r="831" spans="1:16" x14ac:dyDescent="0.45">
      <c r="A831" s="40" t="s">
        <v>394</v>
      </c>
      <c r="B831" s="2" t="s">
        <v>133</v>
      </c>
      <c r="C831" s="19">
        <v>38.5</v>
      </c>
      <c r="D831" s="3" t="s">
        <v>460</v>
      </c>
      <c r="E831" s="4" t="s">
        <v>3</v>
      </c>
      <c r="F831" s="22">
        <v>451515</v>
      </c>
      <c r="G831" s="15" t="s">
        <v>37</v>
      </c>
      <c r="H831" s="27">
        <v>22.18</v>
      </c>
      <c r="I831" s="27">
        <v>4.43</v>
      </c>
      <c r="J831" s="27">
        <v>10885</v>
      </c>
      <c r="K831" s="27">
        <v>828.82</v>
      </c>
      <c r="L831" s="27">
        <v>400</v>
      </c>
      <c r="M831" s="27">
        <f t="shared" ca="1" si="12"/>
        <v>1.9719479430916571</v>
      </c>
      <c r="N831" s="27">
        <v>2639.0087016482562</v>
      </c>
      <c r="O831" s="27">
        <v>30468.7</v>
      </c>
      <c r="P831" s="27">
        <v>62827.83</v>
      </c>
    </row>
    <row r="832" spans="1:16" x14ac:dyDescent="0.45">
      <c r="A832" s="40" t="s">
        <v>394</v>
      </c>
      <c r="B832" s="2" t="s">
        <v>133</v>
      </c>
      <c r="C832" s="19">
        <v>38.5</v>
      </c>
      <c r="D832" s="3" t="s">
        <v>460</v>
      </c>
      <c r="E832" s="4" t="s">
        <v>3</v>
      </c>
      <c r="F832" s="22">
        <v>460836</v>
      </c>
      <c r="G832" s="15" t="s">
        <v>38</v>
      </c>
      <c r="H832" s="27">
        <v>22.18</v>
      </c>
      <c r="I832" s="27">
        <v>4.43</v>
      </c>
      <c r="J832" s="27">
        <v>10885</v>
      </c>
      <c r="K832" s="27">
        <v>828.82</v>
      </c>
      <c r="L832" s="27">
        <v>400</v>
      </c>
      <c r="M832" s="27">
        <f t="shared" ca="1" si="12"/>
        <v>1.9353106243227798</v>
      </c>
      <c r="N832" s="27">
        <v>2639.0087016482562</v>
      </c>
      <c r="O832" s="27">
        <v>30468.7</v>
      </c>
      <c r="P832" s="27">
        <v>62827.83</v>
      </c>
    </row>
    <row r="833" spans="1:16" x14ac:dyDescent="0.45">
      <c r="A833" s="40" t="s">
        <v>394</v>
      </c>
      <c r="B833" s="2" t="s">
        <v>133</v>
      </c>
      <c r="C833" s="19">
        <v>38.5</v>
      </c>
      <c r="D833" s="3" t="s">
        <v>460</v>
      </c>
      <c r="E833" s="4" t="s">
        <v>3</v>
      </c>
      <c r="F833" s="22">
        <v>455973</v>
      </c>
      <c r="G833" s="15" t="s">
        <v>38</v>
      </c>
      <c r="H833" s="27">
        <v>22.18</v>
      </c>
      <c r="I833" s="27">
        <v>4.43</v>
      </c>
      <c r="J833" s="27">
        <v>10885</v>
      </c>
      <c r="K833" s="27">
        <v>828.82</v>
      </c>
      <c r="L833" s="27">
        <v>400</v>
      </c>
      <c r="M833" s="27">
        <f t="shared" ca="1" si="12"/>
        <v>2.0468875837494966</v>
      </c>
      <c r="N833" s="27">
        <v>2639.0087016482562</v>
      </c>
      <c r="O833" s="27">
        <v>30468.7</v>
      </c>
      <c r="P833" s="27">
        <v>62827.83</v>
      </c>
    </row>
    <row r="834" spans="1:16" x14ac:dyDescent="0.45">
      <c r="A834" s="40" t="s">
        <v>394</v>
      </c>
      <c r="B834" s="2" t="s">
        <v>133</v>
      </c>
      <c r="C834" s="19">
        <v>38.5</v>
      </c>
      <c r="D834" s="3" t="s">
        <v>460</v>
      </c>
      <c r="E834" s="4" t="s">
        <v>15</v>
      </c>
      <c r="F834" s="22">
        <v>498530</v>
      </c>
      <c r="G834" s="15" t="s">
        <v>37</v>
      </c>
      <c r="H834" s="27">
        <v>22.18</v>
      </c>
      <c r="I834" s="27">
        <v>4.43</v>
      </c>
      <c r="J834" s="27">
        <v>10885</v>
      </c>
      <c r="K834" s="27">
        <v>828.82</v>
      </c>
      <c r="L834" s="27">
        <v>400</v>
      </c>
      <c r="M834" s="27">
        <f t="shared" ref="M834:M897" ca="1" si="13">RAND()*0.2+1.85</f>
        <v>1.910945833860894</v>
      </c>
      <c r="N834" s="27">
        <v>1276.96268564825</v>
      </c>
      <c r="O834" s="27">
        <v>21333.9</v>
      </c>
      <c r="P834" s="27">
        <v>4753.54</v>
      </c>
    </row>
    <row r="835" spans="1:16" x14ac:dyDescent="0.45">
      <c r="A835" s="40" t="s">
        <v>394</v>
      </c>
      <c r="B835" s="2" t="s">
        <v>133</v>
      </c>
      <c r="C835" s="19">
        <v>38.5</v>
      </c>
      <c r="D835" s="3" t="s">
        <v>460</v>
      </c>
      <c r="E835" s="4" t="s">
        <v>15</v>
      </c>
      <c r="F835" s="22">
        <v>411055</v>
      </c>
      <c r="G835" s="15" t="s">
        <v>37</v>
      </c>
      <c r="H835" s="27">
        <v>22.18</v>
      </c>
      <c r="I835" s="27">
        <v>4.43</v>
      </c>
      <c r="J835" s="27">
        <v>10885</v>
      </c>
      <c r="K835" s="27">
        <v>828.82</v>
      </c>
      <c r="L835" s="27">
        <v>400</v>
      </c>
      <c r="M835" s="27">
        <f t="shared" ca="1" si="13"/>
        <v>1.9438248034969412</v>
      </c>
      <c r="N835" s="27">
        <v>1276.96268564825</v>
      </c>
      <c r="O835" s="27">
        <v>21333.9</v>
      </c>
      <c r="P835" s="27">
        <v>4753.54</v>
      </c>
    </row>
    <row r="836" spans="1:16" x14ac:dyDescent="0.45">
      <c r="A836" s="40" t="s">
        <v>394</v>
      </c>
      <c r="B836" s="2" t="s">
        <v>133</v>
      </c>
      <c r="C836" s="19">
        <v>38.5</v>
      </c>
      <c r="D836" s="3" t="s">
        <v>460</v>
      </c>
      <c r="E836" s="4" t="s">
        <v>15</v>
      </c>
      <c r="F836" s="22">
        <v>385427</v>
      </c>
      <c r="G836" s="15" t="s">
        <v>37</v>
      </c>
      <c r="H836" s="27">
        <v>22.18</v>
      </c>
      <c r="I836" s="27">
        <v>4.43</v>
      </c>
      <c r="J836" s="27">
        <v>10885</v>
      </c>
      <c r="K836" s="27">
        <v>828.82</v>
      </c>
      <c r="L836" s="27">
        <v>400</v>
      </c>
      <c r="M836" s="27">
        <f t="shared" ca="1" si="13"/>
        <v>1.8672278384042176</v>
      </c>
      <c r="N836" s="27">
        <v>1276.96268564825</v>
      </c>
      <c r="O836" s="27">
        <v>21333.9</v>
      </c>
      <c r="P836" s="27">
        <v>4753.54</v>
      </c>
    </row>
    <row r="837" spans="1:16" x14ac:dyDescent="0.45">
      <c r="A837" s="40" t="s">
        <v>394</v>
      </c>
      <c r="B837" s="2" t="s">
        <v>133</v>
      </c>
      <c r="C837" s="19">
        <v>38.5</v>
      </c>
      <c r="D837" s="3" t="s">
        <v>460</v>
      </c>
      <c r="E837" s="5" t="s">
        <v>132</v>
      </c>
      <c r="F837" s="22">
        <v>474302</v>
      </c>
      <c r="G837" s="15" t="s">
        <v>38</v>
      </c>
      <c r="H837" s="27">
        <v>22.18</v>
      </c>
      <c r="I837" s="27">
        <v>4.43</v>
      </c>
      <c r="J837" s="27">
        <v>10885</v>
      </c>
      <c r="K837" s="27">
        <v>828.82</v>
      </c>
      <c r="L837" s="27">
        <v>400</v>
      </c>
      <c r="M837" s="27">
        <f t="shared" ca="1" si="13"/>
        <v>1.9449444925046877</v>
      </c>
      <c r="N837" s="27">
        <v>547.05417423587585</v>
      </c>
      <c r="O837" s="27">
        <v>37825.800000000003</v>
      </c>
      <c r="P837" s="27">
        <v>12220.24236</v>
      </c>
    </row>
    <row r="838" spans="1:16" x14ac:dyDescent="0.45">
      <c r="A838" s="40" t="s">
        <v>394</v>
      </c>
      <c r="B838" s="2" t="s">
        <v>398</v>
      </c>
      <c r="C838" s="19">
        <v>39</v>
      </c>
      <c r="D838" s="3" t="s">
        <v>461</v>
      </c>
      <c r="E838" s="3" t="s">
        <v>472</v>
      </c>
      <c r="F838" s="22">
        <v>340000</v>
      </c>
      <c r="G838" s="15" t="s">
        <v>36</v>
      </c>
      <c r="H838" s="27">
        <v>23.79</v>
      </c>
      <c r="I838" s="27">
        <v>3.97</v>
      </c>
      <c r="J838" s="27">
        <v>10220</v>
      </c>
      <c r="K838" s="27">
        <v>903</v>
      </c>
      <c r="L838" s="27">
        <v>401</v>
      </c>
      <c r="M838" s="27">
        <f t="shared" ca="1" si="13"/>
        <v>1.8849116325506805</v>
      </c>
      <c r="N838" s="27">
        <v>9.6995000000000005</v>
      </c>
      <c r="O838" s="27">
        <v>16666</v>
      </c>
      <c r="P838" s="27">
        <v>1943.0922165047868</v>
      </c>
    </row>
    <row r="839" spans="1:16" x14ac:dyDescent="0.45">
      <c r="A839" s="40" t="s">
        <v>394</v>
      </c>
      <c r="B839" s="2" t="s">
        <v>398</v>
      </c>
      <c r="C839" s="19">
        <v>39</v>
      </c>
      <c r="D839" s="3" t="s">
        <v>461</v>
      </c>
      <c r="E839" s="3" t="s">
        <v>346</v>
      </c>
      <c r="F839" s="22">
        <v>485500</v>
      </c>
      <c r="G839" s="15" t="s">
        <v>38</v>
      </c>
      <c r="H839" s="27">
        <v>23.79</v>
      </c>
      <c r="I839" s="27">
        <v>3.97</v>
      </c>
      <c r="J839" s="27">
        <v>10220</v>
      </c>
      <c r="K839" s="27">
        <v>903</v>
      </c>
      <c r="L839" s="27">
        <v>401</v>
      </c>
      <c r="M839" s="27">
        <f t="shared" ca="1" si="13"/>
        <v>1.9694247632327857</v>
      </c>
      <c r="N839" s="27">
        <v>96.621481289487278</v>
      </c>
      <c r="O839" s="27">
        <v>21310.9</v>
      </c>
      <c r="P839" s="27">
        <v>514.61516577032478</v>
      </c>
    </row>
    <row r="840" spans="1:16" x14ac:dyDescent="0.45">
      <c r="A840" s="40" t="s">
        <v>394</v>
      </c>
      <c r="B840" s="2" t="s">
        <v>398</v>
      </c>
      <c r="C840" s="19">
        <v>39</v>
      </c>
      <c r="D840" s="3" t="s">
        <v>460</v>
      </c>
      <c r="E840" s="4" t="s">
        <v>46</v>
      </c>
      <c r="F840" s="22">
        <v>217261</v>
      </c>
      <c r="G840" s="15" t="s">
        <v>45</v>
      </c>
      <c r="H840" s="27">
        <v>23.79</v>
      </c>
      <c r="I840" s="27">
        <v>3.97</v>
      </c>
      <c r="J840" s="27">
        <v>10220</v>
      </c>
      <c r="K840" s="27">
        <v>903</v>
      </c>
      <c r="L840" s="27">
        <v>401</v>
      </c>
      <c r="M840" s="27">
        <f t="shared" ca="1" si="13"/>
        <v>1.9333362047814502</v>
      </c>
      <c r="N840" s="27">
        <v>57.472012426685303</v>
      </c>
      <c r="O840" s="27">
        <v>11544.2</v>
      </c>
      <c r="P840" s="27">
        <v>7827.84</v>
      </c>
    </row>
    <row r="841" spans="1:16" hidden="1" x14ac:dyDescent="0.45">
      <c r="A841" s="40" t="s">
        <v>378</v>
      </c>
      <c r="B841" s="2" t="s">
        <v>392</v>
      </c>
      <c r="C841" s="19">
        <v>49</v>
      </c>
      <c r="D841" s="3" t="s">
        <v>461</v>
      </c>
      <c r="E841" s="3" t="s">
        <v>447</v>
      </c>
      <c r="F841" s="22">
        <v>601884</v>
      </c>
      <c r="G841" s="15" t="s">
        <v>33</v>
      </c>
      <c r="H841" s="27">
        <v>36.21</v>
      </c>
      <c r="I841" s="27">
        <v>4.0999999999999996</v>
      </c>
      <c r="J841" s="27">
        <v>15474</v>
      </c>
      <c r="K841" s="27">
        <v>1291</v>
      </c>
      <c r="L841" s="27">
        <v>939</v>
      </c>
      <c r="M841" s="27">
        <f t="shared" ca="1" si="13"/>
        <v>1.8690292037172498</v>
      </c>
      <c r="N841" s="27">
        <v>96.621481289487278</v>
      </c>
      <c r="O841" s="27">
        <v>16666</v>
      </c>
      <c r="P841" s="27">
        <v>521.5798800343282</v>
      </c>
    </row>
    <row r="842" spans="1:16" x14ac:dyDescent="0.45">
      <c r="A842" s="40" t="s">
        <v>394</v>
      </c>
      <c r="B842" s="2" t="s">
        <v>398</v>
      </c>
      <c r="C842" s="19">
        <v>39</v>
      </c>
      <c r="D842" s="3" t="s">
        <v>460</v>
      </c>
      <c r="E842" s="4" t="s">
        <v>46</v>
      </c>
      <c r="F842" s="22">
        <v>264597</v>
      </c>
      <c r="G842" s="15" t="s">
        <v>20</v>
      </c>
      <c r="H842" s="27">
        <v>23.79</v>
      </c>
      <c r="I842" s="27">
        <v>3.97</v>
      </c>
      <c r="J842" s="27">
        <v>10220</v>
      </c>
      <c r="K842" s="27">
        <v>903</v>
      </c>
      <c r="L842" s="27">
        <v>401</v>
      </c>
      <c r="M842" s="27">
        <f t="shared" ca="1" si="13"/>
        <v>1.9944058841292467</v>
      </c>
      <c r="N842" s="27">
        <v>57.472012426685303</v>
      </c>
      <c r="O842" s="27">
        <v>11544.2</v>
      </c>
      <c r="P842" s="27">
        <v>7827.84</v>
      </c>
    </row>
    <row r="843" spans="1:16" x14ac:dyDescent="0.45">
      <c r="A843" s="40" t="s">
        <v>394</v>
      </c>
      <c r="B843" s="2" t="s">
        <v>398</v>
      </c>
      <c r="C843" s="19">
        <v>39</v>
      </c>
      <c r="D843" s="3" t="s">
        <v>460</v>
      </c>
      <c r="E843" s="4" t="s">
        <v>46</v>
      </c>
      <c r="F843" s="22">
        <v>217261</v>
      </c>
      <c r="G843" s="15" t="s">
        <v>20</v>
      </c>
      <c r="H843" s="27">
        <v>23.79</v>
      </c>
      <c r="I843" s="27">
        <v>3.97</v>
      </c>
      <c r="J843" s="27">
        <v>10220</v>
      </c>
      <c r="K843" s="27">
        <v>903</v>
      </c>
      <c r="L843" s="27">
        <v>401</v>
      </c>
      <c r="M843" s="27">
        <f t="shared" ca="1" si="13"/>
        <v>2.0270531012436503</v>
      </c>
      <c r="N843" s="27">
        <v>57.472012426685303</v>
      </c>
      <c r="O843" s="27">
        <v>11544.2</v>
      </c>
      <c r="P843" s="27">
        <v>7827.84</v>
      </c>
    </row>
    <row r="844" spans="1:16" hidden="1" x14ac:dyDescent="0.45">
      <c r="A844" s="40" t="s">
        <v>410</v>
      </c>
      <c r="B844" s="2" t="s">
        <v>414</v>
      </c>
      <c r="C844" s="19">
        <v>45</v>
      </c>
      <c r="D844" s="3" t="s">
        <v>460</v>
      </c>
      <c r="E844" s="4" t="s">
        <v>46</v>
      </c>
      <c r="F844" s="22">
        <v>775274</v>
      </c>
      <c r="G844" s="15" t="s">
        <v>37</v>
      </c>
      <c r="H844" s="27">
        <v>24.74</v>
      </c>
      <c r="I844" s="27">
        <v>4.76</v>
      </c>
      <c r="J844" s="27">
        <v>10800</v>
      </c>
      <c r="K844" s="27">
        <v>1227</v>
      </c>
      <c r="L844" s="27">
        <v>600</v>
      </c>
      <c r="M844" s="27">
        <f t="shared" ca="1" si="13"/>
        <v>2.0264849269827403</v>
      </c>
      <c r="N844" s="27">
        <v>57.472012426685303</v>
      </c>
      <c r="O844" s="27">
        <v>11544.2</v>
      </c>
      <c r="P844" s="27">
        <v>7827.84</v>
      </c>
    </row>
    <row r="845" spans="1:16" x14ac:dyDescent="0.45">
      <c r="A845" s="40" t="s">
        <v>394</v>
      </c>
      <c r="B845" s="2" t="s">
        <v>398</v>
      </c>
      <c r="C845" s="19">
        <v>39</v>
      </c>
      <c r="D845" s="3" t="s">
        <v>460</v>
      </c>
      <c r="E845" s="4" t="s">
        <v>46</v>
      </c>
      <c r="F845" s="22">
        <v>241536</v>
      </c>
      <c r="G845" s="15" t="s">
        <v>29</v>
      </c>
      <c r="H845" s="27">
        <v>23.79</v>
      </c>
      <c r="I845" s="27">
        <v>3.97</v>
      </c>
      <c r="J845" s="27">
        <v>10220</v>
      </c>
      <c r="K845" s="27">
        <v>903</v>
      </c>
      <c r="L845" s="27">
        <v>401</v>
      </c>
      <c r="M845" s="27">
        <f t="shared" ca="1" si="13"/>
        <v>1.892276373820853</v>
      </c>
      <c r="N845" s="27">
        <v>57.472012426685303</v>
      </c>
      <c r="O845" s="27">
        <v>11544.2</v>
      </c>
      <c r="P845" s="27">
        <v>7827.84</v>
      </c>
    </row>
    <row r="846" spans="1:16" hidden="1" x14ac:dyDescent="0.45">
      <c r="A846" s="40" t="s">
        <v>378</v>
      </c>
      <c r="B846" s="2" t="s">
        <v>392</v>
      </c>
      <c r="C846" s="19">
        <v>49</v>
      </c>
      <c r="D846" s="3" t="s">
        <v>461</v>
      </c>
      <c r="E846" s="3" t="s">
        <v>447</v>
      </c>
      <c r="F846" s="22">
        <v>589724</v>
      </c>
      <c r="G846" s="15" t="s">
        <v>33</v>
      </c>
      <c r="H846" s="27">
        <v>36.21</v>
      </c>
      <c r="I846" s="27">
        <v>4.0999999999999996</v>
      </c>
      <c r="J846" s="27">
        <v>15474</v>
      </c>
      <c r="K846" s="27">
        <v>1291</v>
      </c>
      <c r="L846" s="27">
        <v>939</v>
      </c>
      <c r="M846" s="27">
        <f t="shared" ca="1" si="13"/>
        <v>1.9255931394087704</v>
      </c>
      <c r="N846" s="27">
        <v>96.621481289487278</v>
      </c>
      <c r="O846" s="27">
        <v>16666</v>
      </c>
      <c r="P846" s="27">
        <v>521.5798800343282</v>
      </c>
    </row>
    <row r="847" spans="1:16" hidden="1" x14ac:dyDescent="0.45">
      <c r="A847" s="40" t="s">
        <v>378</v>
      </c>
      <c r="B847" s="3" t="s">
        <v>392</v>
      </c>
      <c r="C847" s="19">
        <v>49</v>
      </c>
      <c r="D847" s="3" t="s">
        <v>461</v>
      </c>
      <c r="E847" s="3" t="s">
        <v>447</v>
      </c>
      <c r="F847" s="22">
        <v>589343</v>
      </c>
      <c r="G847" s="15" t="s">
        <v>33</v>
      </c>
      <c r="H847" s="27">
        <v>36.21</v>
      </c>
      <c r="I847" s="27">
        <v>4.0999999999999996</v>
      </c>
      <c r="J847" s="27">
        <v>15474</v>
      </c>
      <c r="K847" s="27">
        <v>1291</v>
      </c>
      <c r="L847" s="27">
        <v>939</v>
      </c>
      <c r="M847" s="27">
        <f t="shared" ca="1" si="13"/>
        <v>1.9648630740708199</v>
      </c>
      <c r="N847" s="27">
        <v>96.621481289487278</v>
      </c>
      <c r="O847" s="27">
        <v>16666</v>
      </c>
      <c r="P847" s="27">
        <v>521.5798800343282</v>
      </c>
    </row>
    <row r="848" spans="1:16" x14ac:dyDescent="0.45">
      <c r="A848" s="40" t="s">
        <v>394</v>
      </c>
      <c r="B848" s="2" t="s">
        <v>398</v>
      </c>
      <c r="C848" s="19">
        <v>39</v>
      </c>
      <c r="D848" s="3" t="s">
        <v>460</v>
      </c>
      <c r="E848" s="4" t="s">
        <v>46</v>
      </c>
      <c r="F848" s="22">
        <v>241536</v>
      </c>
      <c r="G848" s="15" t="s">
        <v>29</v>
      </c>
      <c r="H848" s="27">
        <v>23.79</v>
      </c>
      <c r="I848" s="27">
        <v>3.97</v>
      </c>
      <c r="J848" s="27">
        <v>10220</v>
      </c>
      <c r="K848" s="27">
        <v>903</v>
      </c>
      <c r="L848" s="27">
        <v>401</v>
      </c>
      <c r="M848" s="27">
        <f t="shared" ca="1" si="13"/>
        <v>2.0136422171190653</v>
      </c>
      <c r="N848" s="27">
        <v>57.472012426685303</v>
      </c>
      <c r="O848" s="27">
        <v>11544.2</v>
      </c>
      <c r="P848" s="27">
        <v>7827.84</v>
      </c>
    </row>
    <row r="849" spans="1:16" x14ac:dyDescent="0.45">
      <c r="A849" s="40" t="s">
        <v>394</v>
      </c>
      <c r="B849" s="2" t="s">
        <v>398</v>
      </c>
      <c r="C849" s="19">
        <v>39</v>
      </c>
      <c r="D849" s="3" t="s">
        <v>460</v>
      </c>
      <c r="E849" s="4" t="s">
        <v>46</v>
      </c>
      <c r="F849" s="22">
        <v>339850</v>
      </c>
      <c r="G849" s="15" t="s">
        <v>30</v>
      </c>
      <c r="H849" s="27">
        <v>23.79</v>
      </c>
      <c r="I849" s="27">
        <v>3.97</v>
      </c>
      <c r="J849" s="27">
        <v>10220</v>
      </c>
      <c r="K849" s="27">
        <v>903</v>
      </c>
      <c r="L849" s="27">
        <v>401</v>
      </c>
      <c r="M849" s="27">
        <f t="shared" ca="1" si="13"/>
        <v>1.8656546212649088</v>
      </c>
      <c r="N849" s="27">
        <v>57.472012426685303</v>
      </c>
      <c r="O849" s="27">
        <v>11544.2</v>
      </c>
      <c r="P849" s="27">
        <v>7827.84</v>
      </c>
    </row>
    <row r="850" spans="1:16" x14ac:dyDescent="0.45">
      <c r="A850" s="40" t="s">
        <v>394</v>
      </c>
      <c r="B850" s="2" t="s">
        <v>398</v>
      </c>
      <c r="C850" s="19">
        <v>39</v>
      </c>
      <c r="D850" s="3" t="s">
        <v>460</v>
      </c>
      <c r="E850" s="4" t="s">
        <v>46</v>
      </c>
      <c r="F850" s="22">
        <v>267025</v>
      </c>
      <c r="G850" s="15" t="s">
        <v>30</v>
      </c>
      <c r="H850" s="27">
        <v>23.79</v>
      </c>
      <c r="I850" s="27">
        <v>3.97</v>
      </c>
      <c r="J850" s="27">
        <v>10220</v>
      </c>
      <c r="K850" s="27">
        <v>903</v>
      </c>
      <c r="L850" s="27">
        <v>401</v>
      </c>
      <c r="M850" s="27">
        <f t="shared" ca="1" si="13"/>
        <v>2.0180282874123563</v>
      </c>
      <c r="N850" s="27">
        <v>57.472012426685303</v>
      </c>
      <c r="O850" s="27">
        <v>11544.2</v>
      </c>
      <c r="P850" s="27">
        <v>7827.84</v>
      </c>
    </row>
    <row r="851" spans="1:16" hidden="1" x14ac:dyDescent="0.45">
      <c r="A851" s="40" t="s">
        <v>378</v>
      </c>
      <c r="B851" s="2" t="s">
        <v>392</v>
      </c>
      <c r="C851" s="19">
        <v>49</v>
      </c>
      <c r="D851" s="3" t="s">
        <v>461</v>
      </c>
      <c r="E851" s="3" t="s">
        <v>447</v>
      </c>
      <c r="F851" s="22">
        <v>601884</v>
      </c>
      <c r="G851" s="15" t="s">
        <v>36</v>
      </c>
      <c r="H851" s="27">
        <v>36.21</v>
      </c>
      <c r="I851" s="27">
        <v>4.0999999999999996</v>
      </c>
      <c r="J851" s="27">
        <v>15474</v>
      </c>
      <c r="K851" s="27">
        <v>1291</v>
      </c>
      <c r="L851" s="27">
        <v>939</v>
      </c>
      <c r="M851" s="27">
        <f t="shared" ca="1" si="13"/>
        <v>1.8505426655173867</v>
      </c>
      <c r="N851" s="27">
        <v>96.621481289487278</v>
      </c>
      <c r="O851" s="27">
        <v>16666</v>
      </c>
      <c r="P851" s="27">
        <v>521.5798800343282</v>
      </c>
    </row>
    <row r="852" spans="1:16" x14ac:dyDescent="0.45">
      <c r="A852" s="40" t="s">
        <v>394</v>
      </c>
      <c r="B852" s="2" t="s">
        <v>398</v>
      </c>
      <c r="C852" s="19">
        <v>39</v>
      </c>
      <c r="D852" s="3" t="s">
        <v>460</v>
      </c>
      <c r="E852" s="4" t="s">
        <v>46</v>
      </c>
      <c r="F852" s="22">
        <v>267025</v>
      </c>
      <c r="G852" s="15" t="s">
        <v>30</v>
      </c>
      <c r="H852" s="27">
        <v>23.79</v>
      </c>
      <c r="I852" s="27">
        <v>3.97</v>
      </c>
      <c r="J852" s="27">
        <v>10220</v>
      </c>
      <c r="K852" s="27">
        <v>903</v>
      </c>
      <c r="L852" s="27">
        <v>401</v>
      </c>
      <c r="M852" s="27">
        <f t="shared" ca="1" si="13"/>
        <v>1.8544139238019657</v>
      </c>
      <c r="N852" s="27">
        <v>57.472012426685303</v>
      </c>
      <c r="O852" s="27">
        <v>11544.2</v>
      </c>
      <c r="P852" s="27">
        <v>7827.84</v>
      </c>
    </row>
    <row r="853" spans="1:16" x14ac:dyDescent="0.45">
      <c r="A853" s="40" t="s">
        <v>394</v>
      </c>
      <c r="B853" s="2" t="s">
        <v>398</v>
      </c>
      <c r="C853" s="19">
        <v>39</v>
      </c>
      <c r="D853" s="3" t="s">
        <v>460</v>
      </c>
      <c r="E853" s="4" t="s">
        <v>46</v>
      </c>
      <c r="F853" s="22">
        <v>338636</v>
      </c>
      <c r="G853" s="15" t="s">
        <v>33</v>
      </c>
      <c r="H853" s="27">
        <v>23.79</v>
      </c>
      <c r="I853" s="27">
        <v>3.97</v>
      </c>
      <c r="J853" s="27">
        <v>10220</v>
      </c>
      <c r="K853" s="27">
        <v>903</v>
      </c>
      <c r="L853" s="27">
        <v>401</v>
      </c>
      <c r="M853" s="27">
        <f t="shared" ca="1" si="13"/>
        <v>2.0067143058797057</v>
      </c>
      <c r="N853" s="27">
        <v>57.472012426685303</v>
      </c>
      <c r="O853" s="27">
        <v>11544.2</v>
      </c>
      <c r="P853" s="27">
        <v>7827.84</v>
      </c>
    </row>
    <row r="854" spans="1:16" x14ac:dyDescent="0.45">
      <c r="A854" s="40" t="s">
        <v>394</v>
      </c>
      <c r="B854" s="2" t="s">
        <v>398</v>
      </c>
      <c r="C854" s="19">
        <v>39</v>
      </c>
      <c r="D854" s="3" t="s">
        <v>460</v>
      </c>
      <c r="E854" s="4" t="s">
        <v>46</v>
      </c>
      <c r="F854" s="22">
        <v>326499</v>
      </c>
      <c r="G854" s="15" t="s">
        <v>36</v>
      </c>
      <c r="H854" s="27">
        <v>23.79</v>
      </c>
      <c r="I854" s="27">
        <v>3.97</v>
      </c>
      <c r="J854" s="27">
        <v>10220</v>
      </c>
      <c r="K854" s="27">
        <v>903</v>
      </c>
      <c r="L854" s="27">
        <v>401</v>
      </c>
      <c r="M854" s="27">
        <f t="shared" ca="1" si="13"/>
        <v>1.8787661127497828</v>
      </c>
      <c r="N854" s="27">
        <v>57.472012426685303</v>
      </c>
      <c r="O854" s="27">
        <v>11544.2</v>
      </c>
      <c r="P854" s="27">
        <v>7827.84</v>
      </c>
    </row>
    <row r="855" spans="1:16" x14ac:dyDescent="0.45">
      <c r="A855" s="40" t="s">
        <v>394</v>
      </c>
      <c r="B855" s="2" t="s">
        <v>398</v>
      </c>
      <c r="C855" s="19">
        <v>39</v>
      </c>
      <c r="D855" s="3" t="s">
        <v>460</v>
      </c>
      <c r="E855" s="4" t="s">
        <v>3</v>
      </c>
      <c r="F855" s="22">
        <v>321644</v>
      </c>
      <c r="G855" s="15" t="s">
        <v>34</v>
      </c>
      <c r="H855" s="27">
        <v>23.79</v>
      </c>
      <c r="I855" s="27">
        <v>3.97</v>
      </c>
      <c r="J855" s="27">
        <v>10220</v>
      </c>
      <c r="K855" s="27">
        <v>903</v>
      </c>
      <c r="L855" s="27">
        <v>401</v>
      </c>
      <c r="M855" s="27">
        <f t="shared" ca="1" si="13"/>
        <v>2.0249042248665501</v>
      </c>
      <c r="N855" s="27">
        <v>2639.0087016482562</v>
      </c>
      <c r="O855" s="27">
        <v>30468.7</v>
      </c>
      <c r="P855" s="27">
        <v>62827.83</v>
      </c>
    </row>
    <row r="856" spans="1:16" x14ac:dyDescent="0.45">
      <c r="A856" s="40" t="s">
        <v>394</v>
      </c>
      <c r="B856" s="2" t="s">
        <v>398</v>
      </c>
      <c r="C856" s="19">
        <v>39</v>
      </c>
      <c r="D856" s="3" t="s">
        <v>460</v>
      </c>
      <c r="E856" s="4" t="s">
        <v>3</v>
      </c>
      <c r="F856" s="22">
        <v>315575</v>
      </c>
      <c r="G856" s="15" t="s">
        <v>34</v>
      </c>
      <c r="H856" s="27">
        <v>23.79</v>
      </c>
      <c r="I856" s="27">
        <v>3.97</v>
      </c>
      <c r="J856" s="27">
        <v>10220</v>
      </c>
      <c r="K856" s="27">
        <v>903</v>
      </c>
      <c r="L856" s="27">
        <v>401</v>
      </c>
      <c r="M856" s="27">
        <f t="shared" ca="1" si="13"/>
        <v>1.940311998478619</v>
      </c>
      <c r="N856" s="27">
        <v>2639.0087016482562</v>
      </c>
      <c r="O856" s="27">
        <v>30468.7</v>
      </c>
      <c r="P856" s="27">
        <v>62827.83</v>
      </c>
    </row>
    <row r="857" spans="1:16" x14ac:dyDescent="0.45">
      <c r="A857" s="40" t="s">
        <v>394</v>
      </c>
      <c r="B857" s="2" t="s">
        <v>398</v>
      </c>
      <c r="C857" s="19">
        <v>39</v>
      </c>
      <c r="D857" s="3" t="s">
        <v>460</v>
      </c>
      <c r="E857" s="4" t="s">
        <v>3</v>
      </c>
      <c r="F857" s="22">
        <v>315575</v>
      </c>
      <c r="G857" s="15" t="s">
        <v>34</v>
      </c>
      <c r="H857" s="27">
        <v>23.79</v>
      </c>
      <c r="I857" s="27">
        <v>3.97</v>
      </c>
      <c r="J857" s="27">
        <v>10220</v>
      </c>
      <c r="K857" s="27">
        <v>903</v>
      </c>
      <c r="L857" s="27">
        <v>401</v>
      </c>
      <c r="M857" s="27">
        <f t="shared" ca="1" si="13"/>
        <v>1.9880001609063565</v>
      </c>
      <c r="N857" s="27">
        <v>2639.0087016482562</v>
      </c>
      <c r="O857" s="27">
        <v>30468.7</v>
      </c>
      <c r="P857" s="27">
        <v>62827.83</v>
      </c>
    </row>
    <row r="858" spans="1:16" hidden="1" x14ac:dyDescent="0.45">
      <c r="A858" s="40" t="s">
        <v>408</v>
      </c>
      <c r="B858" s="2">
        <v>48</v>
      </c>
      <c r="C858" s="19">
        <v>48</v>
      </c>
      <c r="D858" s="3" t="s">
        <v>461</v>
      </c>
      <c r="E858" s="3" t="s">
        <v>346</v>
      </c>
      <c r="F858" s="22">
        <v>465000</v>
      </c>
      <c r="G858" s="15" t="s">
        <v>36</v>
      </c>
      <c r="H858" s="27">
        <v>25.07</v>
      </c>
      <c r="I858" s="27">
        <v>4.83</v>
      </c>
      <c r="J858" s="27">
        <v>17000</v>
      </c>
      <c r="K858" s="27">
        <v>1554</v>
      </c>
      <c r="L858" s="27">
        <v>700</v>
      </c>
      <c r="M858" s="27">
        <f t="shared" ca="1" si="13"/>
        <v>1.9330525115521271</v>
      </c>
      <c r="N858" s="27">
        <v>96.621481289487278</v>
      </c>
      <c r="O858" s="27">
        <v>21310.9</v>
      </c>
      <c r="P858" s="27">
        <v>514.61516577032478</v>
      </c>
    </row>
    <row r="859" spans="1:16" x14ac:dyDescent="0.45">
      <c r="A859" s="40" t="s">
        <v>394</v>
      </c>
      <c r="B859" s="2" t="s">
        <v>398</v>
      </c>
      <c r="C859" s="19">
        <v>39</v>
      </c>
      <c r="D859" s="3" t="s">
        <v>460</v>
      </c>
      <c r="E859" s="4" t="s">
        <v>3</v>
      </c>
      <c r="F859" s="22">
        <v>315575</v>
      </c>
      <c r="G859" s="15" t="s">
        <v>34</v>
      </c>
      <c r="H859" s="27">
        <v>23.79</v>
      </c>
      <c r="I859" s="27">
        <v>3.97</v>
      </c>
      <c r="J859" s="27">
        <v>10220</v>
      </c>
      <c r="K859" s="27">
        <v>903</v>
      </c>
      <c r="L859" s="27">
        <v>401</v>
      </c>
      <c r="M859" s="27">
        <f t="shared" ca="1" si="13"/>
        <v>1.9366520811606782</v>
      </c>
      <c r="N859" s="27">
        <v>2639.0087016482562</v>
      </c>
      <c r="O859" s="27">
        <v>30468.7</v>
      </c>
      <c r="P859" s="27">
        <v>62827.83</v>
      </c>
    </row>
    <row r="860" spans="1:16" x14ac:dyDescent="0.45">
      <c r="A860" s="40" t="s">
        <v>394</v>
      </c>
      <c r="B860" s="2" t="s">
        <v>398</v>
      </c>
      <c r="C860" s="19">
        <v>39</v>
      </c>
      <c r="D860" s="3" t="s">
        <v>460</v>
      </c>
      <c r="E860" s="4" t="s">
        <v>3</v>
      </c>
      <c r="F860" s="22">
        <v>455156</v>
      </c>
      <c r="G860" s="15" t="s">
        <v>36</v>
      </c>
      <c r="H860" s="27">
        <v>23.79</v>
      </c>
      <c r="I860" s="27">
        <v>3.97</v>
      </c>
      <c r="J860" s="27">
        <v>10220</v>
      </c>
      <c r="K860" s="27">
        <v>903</v>
      </c>
      <c r="L860" s="27">
        <v>401</v>
      </c>
      <c r="M860" s="27">
        <f t="shared" ca="1" si="13"/>
        <v>1.8514966793764931</v>
      </c>
      <c r="N860" s="27">
        <v>2639.0087016482562</v>
      </c>
      <c r="O860" s="27">
        <v>30468.7</v>
      </c>
      <c r="P860" s="27">
        <v>62827.83</v>
      </c>
    </row>
    <row r="861" spans="1:16" x14ac:dyDescent="0.45">
      <c r="A861" s="40" t="s">
        <v>394</v>
      </c>
      <c r="B861" s="2" t="s">
        <v>398</v>
      </c>
      <c r="C861" s="19">
        <v>39</v>
      </c>
      <c r="D861" s="3" t="s">
        <v>460</v>
      </c>
      <c r="E861" s="4" t="s">
        <v>25</v>
      </c>
      <c r="F861" s="22">
        <v>267025</v>
      </c>
      <c r="G861" s="15" t="s">
        <v>45</v>
      </c>
      <c r="H861" s="27">
        <v>23.79</v>
      </c>
      <c r="I861" s="27">
        <v>3.97</v>
      </c>
      <c r="J861" s="27">
        <v>10220</v>
      </c>
      <c r="K861" s="27">
        <v>903</v>
      </c>
      <c r="L861" s="27">
        <v>401</v>
      </c>
      <c r="M861" s="27">
        <f t="shared" ca="1" si="13"/>
        <v>1.9552705474993812</v>
      </c>
      <c r="N861" s="27">
        <v>188.92599593680674</v>
      </c>
      <c r="O861" s="27">
        <v>16779.7</v>
      </c>
      <c r="P861" s="27">
        <v>1073.48</v>
      </c>
    </row>
    <row r="862" spans="1:16" x14ac:dyDescent="0.45">
      <c r="A862" s="40" t="s">
        <v>394</v>
      </c>
      <c r="B862" s="2" t="s">
        <v>398</v>
      </c>
      <c r="C862" s="19">
        <v>39</v>
      </c>
      <c r="D862" s="3" t="s">
        <v>460</v>
      </c>
      <c r="E862" s="4" t="s">
        <v>25</v>
      </c>
      <c r="F862" s="22">
        <v>291300</v>
      </c>
      <c r="G862" s="15" t="s">
        <v>29</v>
      </c>
      <c r="H862" s="27">
        <v>23.79</v>
      </c>
      <c r="I862" s="27">
        <v>3.97</v>
      </c>
      <c r="J862" s="27">
        <v>10220</v>
      </c>
      <c r="K862" s="27">
        <v>903</v>
      </c>
      <c r="L862" s="27">
        <v>401</v>
      </c>
      <c r="M862" s="27">
        <f t="shared" ca="1" si="13"/>
        <v>1.8679711718772452</v>
      </c>
      <c r="N862" s="27">
        <v>188.92599593680674</v>
      </c>
      <c r="O862" s="27">
        <v>16779.7</v>
      </c>
      <c r="P862" s="27">
        <v>1073.48</v>
      </c>
    </row>
    <row r="863" spans="1:16" x14ac:dyDescent="0.45">
      <c r="A863" s="40" t="s">
        <v>394</v>
      </c>
      <c r="B863" s="2" t="s">
        <v>398</v>
      </c>
      <c r="C863" s="19">
        <v>39</v>
      </c>
      <c r="D863" s="3" t="s">
        <v>460</v>
      </c>
      <c r="E863" s="4" t="s">
        <v>25</v>
      </c>
      <c r="F863" s="22">
        <v>279162</v>
      </c>
      <c r="G863" s="15" t="s">
        <v>29</v>
      </c>
      <c r="H863" s="27">
        <v>23.79</v>
      </c>
      <c r="I863" s="27">
        <v>3.97</v>
      </c>
      <c r="J863" s="27">
        <v>10220</v>
      </c>
      <c r="K863" s="27">
        <v>903</v>
      </c>
      <c r="L863" s="27">
        <v>401</v>
      </c>
      <c r="M863" s="27">
        <f t="shared" ca="1" si="13"/>
        <v>1.8579824747735645</v>
      </c>
      <c r="N863" s="27">
        <v>188.92599593680674</v>
      </c>
      <c r="O863" s="27">
        <v>16779.7</v>
      </c>
      <c r="P863" s="27">
        <v>1073.48</v>
      </c>
    </row>
    <row r="864" spans="1:16" x14ac:dyDescent="0.45">
      <c r="A864" s="40" t="s">
        <v>394</v>
      </c>
      <c r="B864" s="2" t="s">
        <v>398</v>
      </c>
      <c r="C864" s="19">
        <v>39</v>
      </c>
      <c r="D864" s="3" t="s">
        <v>460</v>
      </c>
      <c r="E864" s="4" t="s">
        <v>25</v>
      </c>
      <c r="F864" s="22">
        <v>321644</v>
      </c>
      <c r="G864" s="15" t="s">
        <v>30</v>
      </c>
      <c r="H864" s="27">
        <v>23.79</v>
      </c>
      <c r="I864" s="27">
        <v>3.97</v>
      </c>
      <c r="J864" s="27">
        <v>10220</v>
      </c>
      <c r="K864" s="27">
        <v>903</v>
      </c>
      <c r="L864" s="27">
        <v>401</v>
      </c>
      <c r="M864" s="27">
        <f t="shared" ca="1" si="13"/>
        <v>1.8556805788099489</v>
      </c>
      <c r="N864" s="27">
        <v>188.92599593680674</v>
      </c>
      <c r="O864" s="27">
        <v>16779.7</v>
      </c>
      <c r="P864" s="27">
        <v>1073.48</v>
      </c>
    </row>
    <row r="865" spans="1:16" x14ac:dyDescent="0.45">
      <c r="A865" s="40" t="s">
        <v>394</v>
      </c>
      <c r="B865" s="2" t="s">
        <v>398</v>
      </c>
      <c r="C865" s="19">
        <v>39</v>
      </c>
      <c r="D865" s="3" t="s">
        <v>460</v>
      </c>
      <c r="E865" s="4" t="s">
        <v>25</v>
      </c>
      <c r="F865" s="22">
        <v>361697</v>
      </c>
      <c r="G865" s="15" t="s">
        <v>34</v>
      </c>
      <c r="H865" s="27">
        <v>23.79</v>
      </c>
      <c r="I865" s="27">
        <v>3.97</v>
      </c>
      <c r="J865" s="27">
        <v>10220</v>
      </c>
      <c r="K865" s="27">
        <v>903</v>
      </c>
      <c r="L865" s="27">
        <v>401</v>
      </c>
      <c r="M865" s="27">
        <f t="shared" ca="1" si="13"/>
        <v>1.9318220073135048</v>
      </c>
      <c r="N865" s="27">
        <v>188.92599593680674</v>
      </c>
      <c r="O865" s="27">
        <v>16779.7</v>
      </c>
      <c r="P865" s="27">
        <v>1073.48</v>
      </c>
    </row>
    <row r="866" spans="1:16" x14ac:dyDescent="0.45">
      <c r="A866" s="40" t="s">
        <v>394</v>
      </c>
      <c r="B866" s="2" t="s">
        <v>398</v>
      </c>
      <c r="C866" s="19">
        <v>39</v>
      </c>
      <c r="D866" s="3" t="s">
        <v>460</v>
      </c>
      <c r="E866" s="4" t="s">
        <v>25</v>
      </c>
      <c r="F866" s="22">
        <v>358056</v>
      </c>
      <c r="G866" s="15" t="s">
        <v>34</v>
      </c>
      <c r="H866" s="27">
        <v>23.79</v>
      </c>
      <c r="I866" s="27">
        <v>3.97</v>
      </c>
      <c r="J866" s="27">
        <v>10220</v>
      </c>
      <c r="K866" s="27">
        <v>903</v>
      </c>
      <c r="L866" s="27">
        <v>401</v>
      </c>
      <c r="M866" s="27">
        <f t="shared" ca="1" si="13"/>
        <v>1.9850795795790479</v>
      </c>
      <c r="N866" s="27">
        <v>188.92599593680674</v>
      </c>
      <c r="O866" s="27">
        <v>16779.7</v>
      </c>
      <c r="P866" s="27">
        <v>1073.48</v>
      </c>
    </row>
    <row r="867" spans="1:16" hidden="1" x14ac:dyDescent="0.45">
      <c r="A867" s="40" t="s">
        <v>367</v>
      </c>
      <c r="B867" s="2">
        <v>4.5</v>
      </c>
      <c r="C867" s="19">
        <v>44.6</v>
      </c>
      <c r="D867" s="3" t="s">
        <v>460</v>
      </c>
      <c r="E867" s="4" t="s">
        <v>25</v>
      </c>
      <c r="F867" s="22">
        <v>455627</v>
      </c>
      <c r="G867" s="15" t="s">
        <v>33</v>
      </c>
      <c r="H867" s="27">
        <v>24.34</v>
      </c>
      <c r="I867" s="27">
        <v>4</v>
      </c>
      <c r="J867" s="27">
        <v>11600</v>
      </c>
      <c r="K867" s="27">
        <v>1625</v>
      </c>
      <c r="L867" s="27">
        <v>800</v>
      </c>
      <c r="M867" s="27">
        <f t="shared" ca="1" si="13"/>
        <v>1.8500055863336529</v>
      </c>
      <c r="N867" s="27">
        <v>188.92599593680674</v>
      </c>
      <c r="O867" s="27">
        <v>16779.7</v>
      </c>
      <c r="P867" s="27">
        <v>1073.48</v>
      </c>
    </row>
    <row r="868" spans="1:16" hidden="1" x14ac:dyDescent="0.45">
      <c r="A868" s="40" t="s">
        <v>367</v>
      </c>
      <c r="B868" s="2">
        <v>4.5</v>
      </c>
      <c r="C868" s="19">
        <v>44.6</v>
      </c>
      <c r="D868" s="3" t="s">
        <v>460</v>
      </c>
      <c r="E868" s="4" t="s">
        <v>25</v>
      </c>
      <c r="F868" s="22">
        <v>454706</v>
      </c>
      <c r="G868" s="15" t="s">
        <v>33</v>
      </c>
      <c r="H868" s="27">
        <v>24.34</v>
      </c>
      <c r="I868" s="27">
        <v>4</v>
      </c>
      <c r="J868" s="27">
        <v>11600</v>
      </c>
      <c r="K868" s="27">
        <v>1625</v>
      </c>
      <c r="L868" s="27">
        <v>800</v>
      </c>
      <c r="M868" s="27">
        <f t="shared" ca="1" si="13"/>
        <v>1.8931395658603205</v>
      </c>
      <c r="N868" s="27">
        <v>188.92599593680674</v>
      </c>
      <c r="O868" s="27">
        <v>16779.7</v>
      </c>
      <c r="P868" s="27">
        <v>1073.48</v>
      </c>
    </row>
    <row r="869" spans="1:16" x14ac:dyDescent="0.45">
      <c r="A869" s="40" t="s">
        <v>394</v>
      </c>
      <c r="B869" s="2" t="s">
        <v>398</v>
      </c>
      <c r="C869" s="19">
        <v>39</v>
      </c>
      <c r="D869" s="3" t="s">
        <v>460</v>
      </c>
      <c r="E869" s="4" t="s">
        <v>25</v>
      </c>
      <c r="F869" s="22">
        <v>333781</v>
      </c>
      <c r="G869" s="15" t="s">
        <v>34</v>
      </c>
      <c r="H869" s="27">
        <v>23.79</v>
      </c>
      <c r="I869" s="27">
        <v>3.97</v>
      </c>
      <c r="J869" s="27">
        <v>10220</v>
      </c>
      <c r="K869" s="27">
        <v>903</v>
      </c>
      <c r="L869" s="27">
        <v>401</v>
      </c>
      <c r="M869" s="27">
        <f t="shared" ca="1" si="13"/>
        <v>1.9983907327484991</v>
      </c>
      <c r="N869" s="27">
        <v>188.92599593680674</v>
      </c>
      <c r="O869" s="27">
        <v>16779.7</v>
      </c>
      <c r="P869" s="27">
        <v>1073.48</v>
      </c>
    </row>
    <row r="870" spans="1:16" x14ac:dyDescent="0.45">
      <c r="A870" s="40" t="s">
        <v>394</v>
      </c>
      <c r="B870" s="2" t="s">
        <v>398</v>
      </c>
      <c r="C870" s="19">
        <v>39</v>
      </c>
      <c r="D870" s="3" t="s">
        <v>460</v>
      </c>
      <c r="E870" s="4" t="s">
        <v>25</v>
      </c>
      <c r="F870" s="22">
        <v>333781</v>
      </c>
      <c r="G870" s="15" t="s">
        <v>34</v>
      </c>
      <c r="H870" s="27">
        <v>23.79</v>
      </c>
      <c r="I870" s="27">
        <v>3.97</v>
      </c>
      <c r="J870" s="27">
        <v>10220</v>
      </c>
      <c r="K870" s="27">
        <v>903</v>
      </c>
      <c r="L870" s="27">
        <v>401</v>
      </c>
      <c r="M870" s="27">
        <f t="shared" ca="1" si="13"/>
        <v>1.889756704079542</v>
      </c>
      <c r="N870" s="27">
        <v>188.92599593680674</v>
      </c>
      <c r="O870" s="27">
        <v>16779.7</v>
      </c>
      <c r="P870" s="27">
        <v>1073.48</v>
      </c>
    </row>
    <row r="871" spans="1:16" x14ac:dyDescent="0.45">
      <c r="A871" s="40" t="s">
        <v>394</v>
      </c>
      <c r="B871" s="2" t="s">
        <v>398</v>
      </c>
      <c r="C871" s="19">
        <v>39</v>
      </c>
      <c r="D871" s="3" t="s">
        <v>460</v>
      </c>
      <c r="E871" s="4" t="s">
        <v>25</v>
      </c>
      <c r="F871" s="22">
        <v>327712</v>
      </c>
      <c r="G871" s="15" t="s">
        <v>34</v>
      </c>
      <c r="H871" s="27">
        <v>23.79</v>
      </c>
      <c r="I871" s="27">
        <v>3.97</v>
      </c>
      <c r="J871" s="27">
        <v>10220</v>
      </c>
      <c r="K871" s="27">
        <v>903</v>
      </c>
      <c r="L871" s="27">
        <v>401</v>
      </c>
      <c r="M871" s="27">
        <f t="shared" ca="1" si="13"/>
        <v>1.8731381355552381</v>
      </c>
      <c r="N871" s="27">
        <v>188.92599593680674</v>
      </c>
      <c r="O871" s="27">
        <v>16779.7</v>
      </c>
      <c r="P871" s="27">
        <v>1073.48</v>
      </c>
    </row>
    <row r="872" spans="1:16" x14ac:dyDescent="0.45">
      <c r="A872" s="40" t="s">
        <v>394</v>
      </c>
      <c r="B872" s="2" t="s">
        <v>398</v>
      </c>
      <c r="C872" s="19">
        <v>39</v>
      </c>
      <c r="D872" s="3" t="s">
        <v>460</v>
      </c>
      <c r="E872" s="4" t="s">
        <v>25</v>
      </c>
      <c r="F872" s="22">
        <v>327712</v>
      </c>
      <c r="G872" s="15" t="s">
        <v>34</v>
      </c>
      <c r="H872" s="27">
        <v>23.79</v>
      </c>
      <c r="I872" s="27">
        <v>3.97</v>
      </c>
      <c r="J872" s="27">
        <v>10220</v>
      </c>
      <c r="K872" s="27">
        <v>903</v>
      </c>
      <c r="L872" s="27">
        <v>401</v>
      </c>
      <c r="M872" s="27">
        <f t="shared" ca="1" si="13"/>
        <v>1.998145938816583</v>
      </c>
      <c r="N872" s="27">
        <v>188.92599593680674</v>
      </c>
      <c r="O872" s="27">
        <v>16779.7</v>
      </c>
      <c r="P872" s="27">
        <v>1073.48</v>
      </c>
    </row>
    <row r="873" spans="1:16" x14ac:dyDescent="0.45">
      <c r="A873" s="40" t="s">
        <v>394</v>
      </c>
      <c r="B873" s="2" t="s">
        <v>398</v>
      </c>
      <c r="C873" s="19">
        <v>39</v>
      </c>
      <c r="D873" s="3" t="s">
        <v>460</v>
      </c>
      <c r="E873" s="4" t="s">
        <v>25</v>
      </c>
      <c r="F873" s="22">
        <v>327712</v>
      </c>
      <c r="G873" s="15" t="s">
        <v>34</v>
      </c>
      <c r="H873" s="27">
        <v>23.79</v>
      </c>
      <c r="I873" s="27">
        <v>3.97</v>
      </c>
      <c r="J873" s="27">
        <v>10220</v>
      </c>
      <c r="K873" s="27">
        <v>903</v>
      </c>
      <c r="L873" s="27">
        <v>401</v>
      </c>
      <c r="M873" s="27">
        <f t="shared" ca="1" si="13"/>
        <v>1.9505792025417392</v>
      </c>
      <c r="N873" s="27">
        <v>188.92599593680674</v>
      </c>
      <c r="O873" s="27">
        <v>16779.7</v>
      </c>
      <c r="P873" s="27">
        <v>1073.48</v>
      </c>
    </row>
    <row r="874" spans="1:16" hidden="1" x14ac:dyDescent="0.45">
      <c r="A874" s="40" t="s">
        <v>367</v>
      </c>
      <c r="B874" s="2">
        <v>4.5</v>
      </c>
      <c r="C874" s="19">
        <v>44.6</v>
      </c>
      <c r="D874" s="3" t="s">
        <v>460</v>
      </c>
      <c r="E874" s="4" t="s">
        <v>25</v>
      </c>
      <c r="F874" s="22">
        <v>426790</v>
      </c>
      <c r="G874" s="15" t="s">
        <v>13</v>
      </c>
      <c r="H874" s="27">
        <v>24.34</v>
      </c>
      <c r="I874" s="27">
        <v>4</v>
      </c>
      <c r="J874" s="27">
        <v>11600</v>
      </c>
      <c r="K874" s="27">
        <v>1625</v>
      </c>
      <c r="L874" s="27">
        <v>800</v>
      </c>
      <c r="M874" s="27">
        <f t="shared" ca="1" si="13"/>
        <v>1.9900441871221879</v>
      </c>
      <c r="N874" s="27">
        <v>188.92599593680674</v>
      </c>
      <c r="O874" s="27">
        <v>16779.7</v>
      </c>
      <c r="P874" s="27">
        <v>1073.48</v>
      </c>
    </row>
    <row r="875" spans="1:16" hidden="1" x14ac:dyDescent="0.45">
      <c r="A875" s="40" t="s">
        <v>367</v>
      </c>
      <c r="B875" s="2">
        <v>4.5</v>
      </c>
      <c r="C875" s="19">
        <v>44.6</v>
      </c>
      <c r="D875" s="3" t="s">
        <v>460</v>
      </c>
      <c r="E875" s="4" t="s">
        <v>25</v>
      </c>
      <c r="F875" s="22">
        <v>350908</v>
      </c>
      <c r="G875" s="15" t="s">
        <v>13</v>
      </c>
      <c r="H875" s="27">
        <v>24.34</v>
      </c>
      <c r="I875" s="27">
        <v>4</v>
      </c>
      <c r="J875" s="27">
        <v>11600</v>
      </c>
      <c r="K875" s="27">
        <v>1625</v>
      </c>
      <c r="L875" s="27">
        <v>800</v>
      </c>
      <c r="M875" s="27">
        <f t="shared" ca="1" si="13"/>
        <v>2.0188334531857537</v>
      </c>
      <c r="N875" s="27">
        <v>188.92599593680674</v>
      </c>
      <c r="O875" s="27">
        <v>16779.7</v>
      </c>
      <c r="P875" s="27">
        <v>1073.48</v>
      </c>
    </row>
    <row r="876" spans="1:16" hidden="1" x14ac:dyDescent="0.45">
      <c r="A876" s="40" t="s">
        <v>367</v>
      </c>
      <c r="B876" s="2">
        <v>4.5</v>
      </c>
      <c r="C876" s="19">
        <v>44.6</v>
      </c>
      <c r="D876" s="3" t="s">
        <v>460</v>
      </c>
      <c r="E876" s="4" t="s">
        <v>35</v>
      </c>
      <c r="F876" s="22">
        <v>601884</v>
      </c>
      <c r="G876" s="15" t="s">
        <v>13</v>
      </c>
      <c r="H876" s="27">
        <v>24.34</v>
      </c>
      <c r="I876" s="27">
        <v>4</v>
      </c>
      <c r="J876" s="27">
        <v>11600</v>
      </c>
      <c r="K876" s="27">
        <v>1625</v>
      </c>
      <c r="L876" s="27">
        <v>800</v>
      </c>
      <c r="M876" s="27">
        <f t="shared" ca="1" si="13"/>
        <v>1.8638139722978002</v>
      </c>
      <c r="N876" s="27">
        <v>1896.7553015181375</v>
      </c>
      <c r="O876" s="27">
        <v>24592.6</v>
      </c>
      <c r="P876" s="27">
        <v>42421.33</v>
      </c>
    </row>
    <row r="877" spans="1:16" hidden="1" x14ac:dyDescent="0.45">
      <c r="A877" s="40" t="s">
        <v>367</v>
      </c>
      <c r="B877" s="2">
        <v>4.5</v>
      </c>
      <c r="C877" s="19">
        <v>44.6</v>
      </c>
      <c r="D877" s="3" t="s">
        <v>460</v>
      </c>
      <c r="E877" s="4" t="s">
        <v>35</v>
      </c>
      <c r="F877" s="22">
        <v>601275</v>
      </c>
      <c r="G877" s="15" t="s">
        <v>13</v>
      </c>
      <c r="H877" s="27">
        <v>24.34</v>
      </c>
      <c r="I877" s="27">
        <v>4</v>
      </c>
      <c r="J877" s="27">
        <v>11600</v>
      </c>
      <c r="K877" s="27">
        <v>1625</v>
      </c>
      <c r="L877" s="27">
        <v>800</v>
      </c>
      <c r="M877" s="27">
        <f t="shared" ca="1" si="13"/>
        <v>2.0007929879599042</v>
      </c>
      <c r="N877" s="27">
        <v>1896.7553015181375</v>
      </c>
      <c r="O877" s="27">
        <v>24592.6</v>
      </c>
      <c r="P877" s="27">
        <v>42421.33</v>
      </c>
    </row>
    <row r="878" spans="1:16" hidden="1" x14ac:dyDescent="0.45">
      <c r="A878" s="40" t="s">
        <v>371</v>
      </c>
      <c r="B878" s="2">
        <v>5.4</v>
      </c>
      <c r="C878" s="19">
        <v>55.5</v>
      </c>
      <c r="D878" s="3" t="s">
        <v>460</v>
      </c>
      <c r="E878" s="4" t="s">
        <v>25</v>
      </c>
      <c r="F878" s="22">
        <v>1246325</v>
      </c>
      <c r="G878" s="15" t="s">
        <v>38</v>
      </c>
      <c r="H878" s="27">
        <v>28.67</v>
      </c>
      <c r="I878" s="27">
        <v>4.8600000000000003</v>
      </c>
      <c r="J878" s="27">
        <v>20800</v>
      </c>
      <c r="K878" s="27">
        <v>2195.84</v>
      </c>
      <c r="L878" s="27">
        <v>1200</v>
      </c>
      <c r="M878" s="27">
        <f t="shared" ca="1" si="13"/>
        <v>2.0095220864218342</v>
      </c>
      <c r="N878" s="27">
        <v>188.92599593680674</v>
      </c>
      <c r="O878" s="27">
        <v>16779.7</v>
      </c>
      <c r="P878" s="27">
        <v>1073.48</v>
      </c>
    </row>
    <row r="879" spans="1:16" x14ac:dyDescent="0.45">
      <c r="A879" s="40" t="s">
        <v>394</v>
      </c>
      <c r="B879" s="2" t="s">
        <v>398</v>
      </c>
      <c r="C879" s="19">
        <v>39</v>
      </c>
      <c r="D879" s="3" t="s">
        <v>460</v>
      </c>
      <c r="E879" s="4" t="s">
        <v>25</v>
      </c>
      <c r="F879" s="22">
        <v>327712</v>
      </c>
      <c r="G879" s="15" t="s">
        <v>34</v>
      </c>
      <c r="H879" s="27">
        <v>23.79</v>
      </c>
      <c r="I879" s="27">
        <v>3.97</v>
      </c>
      <c r="J879" s="27">
        <v>10220</v>
      </c>
      <c r="K879" s="27">
        <v>903</v>
      </c>
      <c r="L879" s="27">
        <v>401</v>
      </c>
      <c r="M879" s="27">
        <f t="shared" ca="1" si="13"/>
        <v>2.0255544289572391</v>
      </c>
      <c r="N879" s="27">
        <v>188.92599593680674</v>
      </c>
      <c r="O879" s="27">
        <v>16779.7</v>
      </c>
      <c r="P879" s="27">
        <v>1073.48</v>
      </c>
    </row>
    <row r="880" spans="1:16" x14ac:dyDescent="0.45">
      <c r="A880" s="40" t="s">
        <v>394</v>
      </c>
      <c r="B880" s="2" t="s">
        <v>398</v>
      </c>
      <c r="C880" s="19">
        <v>39</v>
      </c>
      <c r="D880" s="3" t="s">
        <v>460</v>
      </c>
      <c r="E880" s="4" t="s">
        <v>25</v>
      </c>
      <c r="F880" s="22">
        <v>327712</v>
      </c>
      <c r="G880" s="15" t="s">
        <v>34</v>
      </c>
      <c r="H880" s="27">
        <v>23.79</v>
      </c>
      <c r="I880" s="27">
        <v>3.97</v>
      </c>
      <c r="J880" s="27">
        <v>10220</v>
      </c>
      <c r="K880" s="27">
        <v>903</v>
      </c>
      <c r="L880" s="27">
        <v>401</v>
      </c>
      <c r="M880" s="27">
        <f t="shared" ca="1" si="13"/>
        <v>2.0410224959504046</v>
      </c>
      <c r="N880" s="27">
        <v>188.92599593680674</v>
      </c>
      <c r="O880" s="27">
        <v>16779.7</v>
      </c>
      <c r="P880" s="27">
        <v>1073.48</v>
      </c>
    </row>
    <row r="881" spans="1:16" x14ac:dyDescent="0.45">
      <c r="A881" s="40" t="s">
        <v>394</v>
      </c>
      <c r="B881" s="2" t="s">
        <v>398</v>
      </c>
      <c r="C881" s="19">
        <v>39</v>
      </c>
      <c r="D881" s="3" t="s">
        <v>460</v>
      </c>
      <c r="E881" s="4" t="s">
        <v>25</v>
      </c>
      <c r="F881" s="22">
        <v>309506</v>
      </c>
      <c r="G881" s="15" t="s">
        <v>34</v>
      </c>
      <c r="H881" s="27">
        <v>23.79</v>
      </c>
      <c r="I881" s="27">
        <v>3.97</v>
      </c>
      <c r="J881" s="27">
        <v>10220</v>
      </c>
      <c r="K881" s="27">
        <v>903</v>
      </c>
      <c r="L881" s="27">
        <v>401</v>
      </c>
      <c r="M881" s="27">
        <f t="shared" ca="1" si="13"/>
        <v>1.9984969194241975</v>
      </c>
      <c r="N881" s="27">
        <v>188.92599593680674</v>
      </c>
      <c r="O881" s="27">
        <v>16779.7</v>
      </c>
      <c r="P881" s="27">
        <v>1073.48</v>
      </c>
    </row>
    <row r="882" spans="1:16" hidden="1" x14ac:dyDescent="0.45">
      <c r="A882" s="40" t="s">
        <v>378</v>
      </c>
      <c r="B882" s="2" t="s">
        <v>392</v>
      </c>
      <c r="C882" s="19">
        <v>49</v>
      </c>
      <c r="D882" s="3" t="s">
        <v>461</v>
      </c>
      <c r="E882" s="3" t="s">
        <v>447</v>
      </c>
      <c r="F882" s="22">
        <v>595804</v>
      </c>
      <c r="G882" s="15" t="s">
        <v>36</v>
      </c>
      <c r="H882" s="27">
        <v>36.21</v>
      </c>
      <c r="I882" s="27">
        <v>4.0999999999999996</v>
      </c>
      <c r="J882" s="27">
        <v>15474</v>
      </c>
      <c r="K882" s="27">
        <v>1291</v>
      </c>
      <c r="L882" s="27">
        <v>939</v>
      </c>
      <c r="M882" s="27">
        <f t="shared" ca="1" si="13"/>
        <v>1.8836130426935602</v>
      </c>
      <c r="N882" s="27">
        <v>96.621481289487278</v>
      </c>
      <c r="O882" s="27">
        <v>16666</v>
      </c>
      <c r="P882" s="27">
        <v>521.5798800343282</v>
      </c>
    </row>
    <row r="883" spans="1:16" hidden="1" x14ac:dyDescent="0.45">
      <c r="A883" s="40" t="s">
        <v>378</v>
      </c>
      <c r="B883" s="2" t="s">
        <v>392</v>
      </c>
      <c r="C883" s="19">
        <v>49</v>
      </c>
      <c r="D883" s="3" t="s">
        <v>461</v>
      </c>
      <c r="E883" s="3" t="s">
        <v>520</v>
      </c>
      <c r="F883" s="22">
        <v>735636</v>
      </c>
      <c r="G883" s="15" t="s">
        <v>36</v>
      </c>
      <c r="H883" s="27">
        <v>36.21</v>
      </c>
      <c r="I883" s="27">
        <v>4.0999999999999996</v>
      </c>
      <c r="J883" s="27">
        <v>15474</v>
      </c>
      <c r="K883" s="27">
        <v>1291</v>
      </c>
      <c r="L883" s="27">
        <v>939</v>
      </c>
      <c r="M883" s="27">
        <f t="shared" ca="1" si="13"/>
        <v>1.9376232019577564</v>
      </c>
      <c r="N883" s="27">
        <v>21.059428851488249</v>
      </c>
      <c r="O883" s="27">
        <v>13800.6</v>
      </c>
      <c r="P883" s="27">
        <v>2042.3397008422817</v>
      </c>
    </row>
    <row r="884" spans="1:16" x14ac:dyDescent="0.45">
      <c r="A884" s="40" t="s">
        <v>394</v>
      </c>
      <c r="B884" s="2" t="s">
        <v>398</v>
      </c>
      <c r="C884" s="19">
        <v>39</v>
      </c>
      <c r="D884" s="3" t="s">
        <v>460</v>
      </c>
      <c r="E884" s="4" t="s">
        <v>25</v>
      </c>
      <c r="F884" s="22">
        <v>310083</v>
      </c>
      <c r="G884" s="15" t="s">
        <v>33</v>
      </c>
      <c r="H884" s="27">
        <v>23.79</v>
      </c>
      <c r="I884" s="27">
        <v>3.97</v>
      </c>
      <c r="J884" s="27">
        <v>10220</v>
      </c>
      <c r="K884" s="27">
        <v>903</v>
      </c>
      <c r="L884" s="27">
        <v>401</v>
      </c>
      <c r="M884" s="27">
        <f t="shared" ca="1" si="13"/>
        <v>1.967455104388905</v>
      </c>
      <c r="N884" s="27">
        <v>188.92599593680674</v>
      </c>
      <c r="O884" s="27">
        <v>16779.7</v>
      </c>
      <c r="P884" s="27">
        <v>1073.48</v>
      </c>
    </row>
    <row r="885" spans="1:16" hidden="1" x14ac:dyDescent="0.45">
      <c r="A885" s="40" t="s">
        <v>371</v>
      </c>
      <c r="B885" s="2">
        <v>5.4</v>
      </c>
      <c r="C885" s="19">
        <v>55.5</v>
      </c>
      <c r="D885" s="3" t="s">
        <v>460</v>
      </c>
      <c r="E885" s="4" t="s">
        <v>35</v>
      </c>
      <c r="F885" s="22">
        <v>811143</v>
      </c>
      <c r="G885" s="15" t="s">
        <v>38</v>
      </c>
      <c r="H885" s="27">
        <v>28.67</v>
      </c>
      <c r="I885" s="27">
        <v>4.8600000000000003</v>
      </c>
      <c r="J885" s="27">
        <v>20800</v>
      </c>
      <c r="K885" s="27">
        <v>2195.84</v>
      </c>
      <c r="L885" s="27">
        <v>1200</v>
      </c>
      <c r="M885" s="27">
        <f t="shared" ca="1" si="13"/>
        <v>1.9390421774107276</v>
      </c>
      <c r="N885" s="27">
        <v>1896.7553015181375</v>
      </c>
      <c r="O885" s="27">
        <v>24592.6</v>
      </c>
      <c r="P885" s="27">
        <v>42421.33</v>
      </c>
    </row>
    <row r="886" spans="1:16" hidden="1" x14ac:dyDescent="0.45">
      <c r="A886" s="40" t="s">
        <v>367</v>
      </c>
      <c r="B886" s="2" t="s">
        <v>368</v>
      </c>
      <c r="C886" s="19">
        <v>40</v>
      </c>
      <c r="D886" s="3" t="s">
        <v>461</v>
      </c>
      <c r="E886" s="3" t="s">
        <v>364</v>
      </c>
      <c r="F886" s="22">
        <v>314361</v>
      </c>
      <c r="G886" s="15" t="s">
        <v>36</v>
      </c>
      <c r="H886" s="27">
        <v>22.04</v>
      </c>
      <c r="I886" s="27">
        <v>3.67</v>
      </c>
      <c r="J886" s="27">
        <v>11800</v>
      </c>
      <c r="K886" s="27">
        <v>1520</v>
      </c>
      <c r="L886" s="27">
        <v>400</v>
      </c>
      <c r="M886" s="27">
        <f t="shared" ca="1" si="13"/>
        <v>1.9767891888331854</v>
      </c>
      <c r="N886" s="27">
        <v>1.0434148148148099</v>
      </c>
      <c r="O886" s="27">
        <v>8551.2000000000007</v>
      </c>
      <c r="P886" s="27">
        <v>2109.5004966750644</v>
      </c>
    </row>
    <row r="887" spans="1:16" x14ac:dyDescent="0.45">
      <c r="A887" s="40" t="s">
        <v>394</v>
      </c>
      <c r="B887" s="2" t="s">
        <v>398</v>
      </c>
      <c r="C887" s="19">
        <v>39</v>
      </c>
      <c r="D887" s="3" t="s">
        <v>460</v>
      </c>
      <c r="E887" s="4" t="s">
        <v>25</v>
      </c>
      <c r="F887" s="22">
        <v>364125</v>
      </c>
      <c r="G887" s="15" t="s">
        <v>36</v>
      </c>
      <c r="H887" s="27">
        <v>23.79</v>
      </c>
      <c r="I887" s="27">
        <v>3.97</v>
      </c>
      <c r="J887" s="27">
        <v>10220</v>
      </c>
      <c r="K887" s="27">
        <v>903</v>
      </c>
      <c r="L887" s="27">
        <v>401</v>
      </c>
      <c r="M887" s="27">
        <f t="shared" ca="1" si="13"/>
        <v>1.8579997020628896</v>
      </c>
      <c r="N887" s="27">
        <v>188.92599593680674</v>
      </c>
      <c r="O887" s="27">
        <v>16779.7</v>
      </c>
      <c r="P887" s="27">
        <v>1073.48</v>
      </c>
    </row>
    <row r="888" spans="1:16" x14ac:dyDescent="0.45">
      <c r="A888" s="40" t="s">
        <v>394</v>
      </c>
      <c r="B888" s="2" t="s">
        <v>398</v>
      </c>
      <c r="C888" s="19">
        <v>39</v>
      </c>
      <c r="D888" s="3" t="s">
        <v>460</v>
      </c>
      <c r="E888" s="4" t="s">
        <v>25</v>
      </c>
      <c r="F888" s="22">
        <v>358056</v>
      </c>
      <c r="G888" s="15" t="s">
        <v>36</v>
      </c>
      <c r="H888" s="27">
        <v>23.79</v>
      </c>
      <c r="I888" s="27">
        <v>3.97</v>
      </c>
      <c r="J888" s="27">
        <v>10220</v>
      </c>
      <c r="K888" s="27">
        <v>903</v>
      </c>
      <c r="L888" s="27">
        <v>401</v>
      </c>
      <c r="M888" s="27">
        <f t="shared" ca="1" si="13"/>
        <v>1.9848498860288561</v>
      </c>
      <c r="N888" s="27">
        <v>188.92599593680674</v>
      </c>
      <c r="O888" s="27">
        <v>16779.7</v>
      </c>
      <c r="P888" s="27">
        <v>1073.48</v>
      </c>
    </row>
    <row r="889" spans="1:16" x14ac:dyDescent="0.45">
      <c r="A889" s="40" t="s">
        <v>394</v>
      </c>
      <c r="B889" s="2" t="s">
        <v>398</v>
      </c>
      <c r="C889" s="19">
        <v>39</v>
      </c>
      <c r="D889" s="3" t="s">
        <v>460</v>
      </c>
      <c r="E889" s="4" t="s">
        <v>25</v>
      </c>
      <c r="F889" s="22">
        <v>327712</v>
      </c>
      <c r="G889" s="15" t="s">
        <v>36</v>
      </c>
      <c r="H889" s="27">
        <v>23.79</v>
      </c>
      <c r="I889" s="27">
        <v>3.97</v>
      </c>
      <c r="J889" s="27">
        <v>10220</v>
      </c>
      <c r="K889" s="27">
        <v>903</v>
      </c>
      <c r="L889" s="27">
        <v>401</v>
      </c>
      <c r="M889" s="27">
        <f t="shared" ca="1" si="13"/>
        <v>1.9206167008599786</v>
      </c>
      <c r="N889" s="27">
        <v>188.92599593680674</v>
      </c>
      <c r="O889" s="27">
        <v>16779.7</v>
      </c>
      <c r="P889" s="27">
        <v>1073.48</v>
      </c>
    </row>
    <row r="890" spans="1:16" hidden="1" x14ac:dyDescent="0.45">
      <c r="A890" s="40" t="s">
        <v>378</v>
      </c>
      <c r="B890" s="2" t="s">
        <v>392</v>
      </c>
      <c r="C890" s="19">
        <v>49</v>
      </c>
      <c r="D890" s="3" t="s">
        <v>461</v>
      </c>
      <c r="E890" s="3" t="s">
        <v>489</v>
      </c>
      <c r="F890" s="22">
        <v>1039617</v>
      </c>
      <c r="G890" s="15" t="s">
        <v>13</v>
      </c>
      <c r="H890" s="27">
        <v>36.21</v>
      </c>
      <c r="I890" s="27">
        <v>4.0999999999999996</v>
      </c>
      <c r="J890" s="27">
        <v>15474</v>
      </c>
      <c r="K890" s="27">
        <v>1291</v>
      </c>
      <c r="L890" s="27">
        <v>939</v>
      </c>
      <c r="M890" s="27">
        <f t="shared" ca="1" si="13"/>
        <v>1.986932807329967</v>
      </c>
      <c r="N890" s="27">
        <v>4.2039999999999997</v>
      </c>
      <c r="O890" s="27">
        <v>16666</v>
      </c>
      <c r="P890" s="27">
        <v>648.10692510432523</v>
      </c>
    </row>
    <row r="891" spans="1:16" hidden="1" x14ac:dyDescent="0.45">
      <c r="A891" s="40" t="s">
        <v>367</v>
      </c>
      <c r="B891" s="2" t="s">
        <v>368</v>
      </c>
      <c r="C891" s="19">
        <v>40</v>
      </c>
      <c r="D891" s="3" t="s">
        <v>460</v>
      </c>
      <c r="E891" s="4" t="s">
        <v>3</v>
      </c>
      <c r="F891" s="22">
        <v>425604</v>
      </c>
      <c r="G891" s="15" t="s">
        <v>33</v>
      </c>
      <c r="H891" s="27">
        <v>22.04</v>
      </c>
      <c r="I891" s="27">
        <v>3.67</v>
      </c>
      <c r="J891" s="27">
        <v>11800</v>
      </c>
      <c r="K891" s="27">
        <v>1520</v>
      </c>
      <c r="L891" s="27">
        <v>400</v>
      </c>
      <c r="M891" s="27">
        <f t="shared" ca="1" si="13"/>
        <v>1.9769011436085775</v>
      </c>
      <c r="N891" s="27">
        <v>2639.0087016482562</v>
      </c>
      <c r="O891" s="27">
        <v>30468.7</v>
      </c>
      <c r="P891" s="27">
        <v>62827.83</v>
      </c>
    </row>
    <row r="892" spans="1:16" x14ac:dyDescent="0.45">
      <c r="A892" s="40" t="s">
        <v>394</v>
      </c>
      <c r="B892" s="2" t="s">
        <v>398</v>
      </c>
      <c r="C892" s="19">
        <v>39</v>
      </c>
      <c r="D892" s="3" t="s">
        <v>460</v>
      </c>
      <c r="E892" s="4" t="s">
        <v>25</v>
      </c>
      <c r="F892" s="22">
        <v>388400</v>
      </c>
      <c r="G892" s="15" t="s">
        <v>13</v>
      </c>
      <c r="H892" s="27">
        <v>23.79</v>
      </c>
      <c r="I892" s="27">
        <v>3.97</v>
      </c>
      <c r="J892" s="27">
        <v>10220</v>
      </c>
      <c r="K892" s="27">
        <v>903</v>
      </c>
      <c r="L892" s="27">
        <v>401</v>
      </c>
      <c r="M892" s="27">
        <f t="shared" ca="1" si="13"/>
        <v>1.8569141577904422</v>
      </c>
      <c r="N892" s="50">
        <v>188.92599593680674</v>
      </c>
      <c r="O892" s="50">
        <v>16779.7</v>
      </c>
      <c r="P892" s="50">
        <v>1073.48</v>
      </c>
    </row>
    <row r="893" spans="1:16" x14ac:dyDescent="0.45">
      <c r="A893" s="40" t="s">
        <v>394</v>
      </c>
      <c r="B893" s="2" t="s">
        <v>398</v>
      </c>
      <c r="C893" s="19">
        <v>39</v>
      </c>
      <c r="D893" s="3" t="s">
        <v>460</v>
      </c>
      <c r="E893" s="4" t="s">
        <v>35</v>
      </c>
      <c r="F893" s="22">
        <v>388400</v>
      </c>
      <c r="G893" s="15" t="s">
        <v>30</v>
      </c>
      <c r="H893" s="27">
        <v>23.79</v>
      </c>
      <c r="I893" s="27">
        <v>3.97</v>
      </c>
      <c r="J893" s="27">
        <v>10220</v>
      </c>
      <c r="K893" s="27">
        <v>903</v>
      </c>
      <c r="L893" s="27">
        <v>401</v>
      </c>
      <c r="M893" s="27">
        <f t="shared" ca="1" si="13"/>
        <v>1.9595284350230926</v>
      </c>
      <c r="N893" s="27">
        <v>1896.7553015181375</v>
      </c>
      <c r="O893" s="27">
        <v>24592.6</v>
      </c>
      <c r="P893" s="27">
        <v>42421.33</v>
      </c>
    </row>
    <row r="894" spans="1:16" hidden="1" x14ac:dyDescent="0.45">
      <c r="A894" s="40" t="s">
        <v>378</v>
      </c>
      <c r="B894" s="2" t="s">
        <v>392</v>
      </c>
      <c r="C894" s="19">
        <v>49</v>
      </c>
      <c r="D894" s="3" t="s">
        <v>460</v>
      </c>
      <c r="E894" s="4" t="s">
        <v>46</v>
      </c>
      <c r="F894" s="22">
        <v>934587</v>
      </c>
      <c r="G894" s="15" t="s">
        <v>37</v>
      </c>
      <c r="H894" s="27">
        <v>36.21</v>
      </c>
      <c r="I894" s="27">
        <v>4.0999999999999996</v>
      </c>
      <c r="J894" s="27">
        <v>15474</v>
      </c>
      <c r="K894" s="27">
        <v>1291</v>
      </c>
      <c r="L894" s="27">
        <v>939</v>
      </c>
      <c r="M894" s="27">
        <f t="shared" ca="1" si="13"/>
        <v>1.9184036772747124</v>
      </c>
      <c r="N894" s="27">
        <v>57.472012426685303</v>
      </c>
      <c r="O894" s="27">
        <v>11544.2</v>
      </c>
      <c r="P894" s="27">
        <v>7827.84</v>
      </c>
    </row>
    <row r="895" spans="1:16" x14ac:dyDescent="0.45">
      <c r="A895" s="40" t="s">
        <v>394</v>
      </c>
      <c r="B895" s="2" t="s">
        <v>398</v>
      </c>
      <c r="C895" s="19">
        <v>39</v>
      </c>
      <c r="D895" s="3" t="s">
        <v>460</v>
      </c>
      <c r="E895" s="4" t="s">
        <v>35</v>
      </c>
      <c r="F895" s="22">
        <v>388400</v>
      </c>
      <c r="G895" s="15" t="s">
        <v>30</v>
      </c>
      <c r="H895" s="27">
        <v>23.79</v>
      </c>
      <c r="I895" s="27">
        <v>3.97</v>
      </c>
      <c r="J895" s="27">
        <v>10220</v>
      </c>
      <c r="K895" s="27">
        <v>903</v>
      </c>
      <c r="L895" s="27">
        <v>401</v>
      </c>
      <c r="M895" s="27">
        <f t="shared" ca="1" si="13"/>
        <v>1.890021150203675</v>
      </c>
      <c r="N895" s="27">
        <v>1896.7553015181375</v>
      </c>
      <c r="O895" s="27">
        <v>24592.6</v>
      </c>
      <c r="P895" s="27">
        <v>42421.33</v>
      </c>
    </row>
    <row r="896" spans="1:16" x14ac:dyDescent="0.45">
      <c r="A896" s="40" t="s">
        <v>394</v>
      </c>
      <c r="B896" s="2" t="s">
        <v>398</v>
      </c>
      <c r="C896" s="19">
        <v>39</v>
      </c>
      <c r="D896" s="3" t="s">
        <v>460</v>
      </c>
      <c r="E896" s="4" t="s">
        <v>35</v>
      </c>
      <c r="F896" s="22">
        <v>303437</v>
      </c>
      <c r="G896" s="15" t="s">
        <v>33</v>
      </c>
      <c r="H896" s="27">
        <v>23.79</v>
      </c>
      <c r="I896" s="27">
        <v>3.97</v>
      </c>
      <c r="J896" s="27">
        <v>10220</v>
      </c>
      <c r="K896" s="27">
        <v>903</v>
      </c>
      <c r="L896" s="27">
        <v>401</v>
      </c>
      <c r="M896" s="27">
        <f t="shared" ca="1" si="13"/>
        <v>1.9493822865103583</v>
      </c>
      <c r="N896" s="27">
        <v>1896.7553015181375</v>
      </c>
      <c r="O896" s="27">
        <v>24592.6</v>
      </c>
      <c r="P896" s="27">
        <v>42421.33</v>
      </c>
    </row>
    <row r="897" spans="1:16" x14ac:dyDescent="0.45">
      <c r="A897" s="40" t="s">
        <v>394</v>
      </c>
      <c r="B897" s="2" t="s">
        <v>398</v>
      </c>
      <c r="C897" s="19">
        <v>39</v>
      </c>
      <c r="D897" s="3" t="s">
        <v>460</v>
      </c>
      <c r="E897" s="4" t="s">
        <v>35</v>
      </c>
      <c r="F897" s="22">
        <v>303437</v>
      </c>
      <c r="G897" s="15" t="s">
        <v>33</v>
      </c>
      <c r="H897" s="27">
        <v>23.79</v>
      </c>
      <c r="I897" s="27">
        <v>3.97</v>
      </c>
      <c r="J897" s="27">
        <v>10220</v>
      </c>
      <c r="K897" s="27">
        <v>903</v>
      </c>
      <c r="L897" s="27">
        <v>401</v>
      </c>
      <c r="M897" s="27">
        <f t="shared" ca="1" si="13"/>
        <v>2.0073591070749539</v>
      </c>
      <c r="N897" s="27">
        <v>1896.7553015181375</v>
      </c>
      <c r="O897" s="27">
        <v>24592.6</v>
      </c>
      <c r="P897" s="27">
        <v>42421.33</v>
      </c>
    </row>
    <row r="898" spans="1:16" hidden="1" x14ac:dyDescent="0.45">
      <c r="A898" s="40" t="s">
        <v>378</v>
      </c>
      <c r="B898" s="2" t="s">
        <v>392</v>
      </c>
      <c r="C898" s="19">
        <v>49</v>
      </c>
      <c r="D898" s="3" t="s">
        <v>460</v>
      </c>
      <c r="E898" s="4" t="s">
        <v>46</v>
      </c>
      <c r="F898" s="22">
        <v>934587</v>
      </c>
      <c r="G898" s="15" t="s">
        <v>37</v>
      </c>
      <c r="H898" s="27">
        <v>36.21</v>
      </c>
      <c r="I898" s="27">
        <v>4.0999999999999996</v>
      </c>
      <c r="J898" s="27">
        <v>15474</v>
      </c>
      <c r="K898" s="27">
        <v>1291</v>
      </c>
      <c r="L898" s="27">
        <v>939</v>
      </c>
      <c r="M898" s="27">
        <f t="shared" ref="M898:M961" ca="1" si="14">RAND()*0.2+1.85</f>
        <v>1.9301253831588736</v>
      </c>
      <c r="N898" s="27">
        <v>57.472012426685303</v>
      </c>
      <c r="O898" s="27">
        <v>11544.2</v>
      </c>
      <c r="P898" s="27">
        <v>7827.84</v>
      </c>
    </row>
    <row r="899" spans="1:16" x14ac:dyDescent="0.45">
      <c r="A899" s="40" t="s">
        <v>394</v>
      </c>
      <c r="B899" s="2" t="s">
        <v>398</v>
      </c>
      <c r="C899" s="19">
        <v>39</v>
      </c>
      <c r="D899" s="3" t="s">
        <v>460</v>
      </c>
      <c r="E899" s="4" t="s">
        <v>35</v>
      </c>
      <c r="F899" s="22">
        <v>315575</v>
      </c>
      <c r="G899" s="15" t="s">
        <v>36</v>
      </c>
      <c r="H899" s="27">
        <v>23.79</v>
      </c>
      <c r="I899" s="27">
        <v>3.97</v>
      </c>
      <c r="J899" s="27">
        <v>10220</v>
      </c>
      <c r="K899" s="27">
        <v>903</v>
      </c>
      <c r="L899" s="27">
        <v>401</v>
      </c>
      <c r="M899" s="27">
        <f t="shared" ca="1" si="14"/>
        <v>1.9838099272041967</v>
      </c>
      <c r="N899" s="27">
        <v>1896.7553015181375</v>
      </c>
      <c r="O899" s="27">
        <v>24592.6</v>
      </c>
      <c r="P899" s="27">
        <v>42421.33</v>
      </c>
    </row>
    <row r="900" spans="1:16" hidden="1" x14ac:dyDescent="0.45">
      <c r="A900" s="40" t="s">
        <v>378</v>
      </c>
      <c r="B900" s="2" t="s">
        <v>392</v>
      </c>
      <c r="C900" s="19">
        <v>49</v>
      </c>
      <c r="D900" s="3" t="s">
        <v>460</v>
      </c>
      <c r="E900" s="4" t="s">
        <v>3</v>
      </c>
      <c r="F900" s="22">
        <v>843556</v>
      </c>
      <c r="G900" s="15" t="s">
        <v>33</v>
      </c>
      <c r="H900" s="27">
        <v>36.21</v>
      </c>
      <c r="I900" s="27">
        <v>4.0999999999999996</v>
      </c>
      <c r="J900" s="27">
        <v>15474</v>
      </c>
      <c r="K900" s="27">
        <v>1291</v>
      </c>
      <c r="L900" s="27">
        <v>939</v>
      </c>
      <c r="M900" s="27">
        <f t="shared" ca="1" si="14"/>
        <v>1.8604952266913362</v>
      </c>
      <c r="N900" s="27">
        <v>2639.0087016482562</v>
      </c>
      <c r="O900" s="27">
        <v>30468.7</v>
      </c>
      <c r="P900" s="27">
        <v>62827.83</v>
      </c>
    </row>
    <row r="901" spans="1:16" x14ac:dyDescent="0.45">
      <c r="A901" s="40" t="s">
        <v>394</v>
      </c>
      <c r="B901" s="2" t="s">
        <v>398</v>
      </c>
      <c r="C901" s="19">
        <v>39</v>
      </c>
      <c r="D901" s="3" t="s">
        <v>460</v>
      </c>
      <c r="E901" s="4" t="s">
        <v>35</v>
      </c>
      <c r="F901" s="22">
        <v>363765</v>
      </c>
      <c r="G901" s="15" t="s">
        <v>37</v>
      </c>
      <c r="H901" s="27">
        <v>23.79</v>
      </c>
      <c r="I901" s="27">
        <v>3.97</v>
      </c>
      <c r="J901" s="27">
        <v>10220</v>
      </c>
      <c r="K901" s="27">
        <v>903</v>
      </c>
      <c r="L901" s="27">
        <v>401</v>
      </c>
      <c r="M901" s="27">
        <f t="shared" ca="1" si="14"/>
        <v>2.0242495286558708</v>
      </c>
      <c r="N901" s="27">
        <v>1896.7553015181375</v>
      </c>
      <c r="O901" s="27">
        <v>24592.6</v>
      </c>
      <c r="P901" s="27">
        <v>42421.33</v>
      </c>
    </row>
    <row r="902" spans="1:16" x14ac:dyDescent="0.45">
      <c r="A902" s="40" t="s">
        <v>394</v>
      </c>
      <c r="B902" s="2" t="s">
        <v>398</v>
      </c>
      <c r="C902" s="19">
        <v>39</v>
      </c>
      <c r="D902" s="3" t="s">
        <v>460</v>
      </c>
      <c r="E902" s="3" t="s">
        <v>70</v>
      </c>
      <c r="F902" s="22">
        <v>327712</v>
      </c>
      <c r="G902" s="15" t="s">
        <v>34</v>
      </c>
      <c r="H902" s="27">
        <v>23.79</v>
      </c>
      <c r="I902" s="27">
        <v>3.97</v>
      </c>
      <c r="J902" s="27">
        <v>10220</v>
      </c>
      <c r="K902" s="27">
        <v>903</v>
      </c>
      <c r="L902" s="27">
        <v>401</v>
      </c>
      <c r="M902" s="27">
        <f t="shared" ca="1" si="14"/>
        <v>1.8814157131926179</v>
      </c>
      <c r="N902" s="27">
        <v>14.933066818960594</v>
      </c>
      <c r="O902" s="27">
        <v>21999.8</v>
      </c>
      <c r="P902" s="27">
        <v>149.72</v>
      </c>
    </row>
    <row r="903" spans="1:16" x14ac:dyDescent="0.45">
      <c r="A903" s="40" t="s">
        <v>394</v>
      </c>
      <c r="B903" s="2" t="s">
        <v>398</v>
      </c>
      <c r="C903" s="19">
        <v>39</v>
      </c>
      <c r="D903" s="3" t="s">
        <v>460</v>
      </c>
      <c r="E903" s="4" t="s">
        <v>239</v>
      </c>
      <c r="F903" s="22">
        <v>315575</v>
      </c>
      <c r="G903" s="15" t="s">
        <v>29</v>
      </c>
      <c r="H903" s="27">
        <v>23.79</v>
      </c>
      <c r="I903" s="27">
        <v>3.97</v>
      </c>
      <c r="J903" s="27">
        <v>10220</v>
      </c>
      <c r="K903" s="27">
        <v>903</v>
      </c>
      <c r="L903" s="27">
        <v>401</v>
      </c>
      <c r="M903" s="27">
        <f t="shared" ca="1" si="14"/>
        <v>1.8888963908820067</v>
      </c>
      <c r="N903" s="27">
        <v>229.03186052077729</v>
      </c>
      <c r="O903" s="27">
        <v>18683.400000000001</v>
      </c>
      <c r="P903" s="27">
        <v>3353.62</v>
      </c>
    </row>
    <row r="904" spans="1:16" x14ac:dyDescent="0.45">
      <c r="A904" s="40" t="s">
        <v>394</v>
      </c>
      <c r="B904" s="2" t="s">
        <v>398</v>
      </c>
      <c r="C904" s="19">
        <v>39</v>
      </c>
      <c r="D904" s="3" t="s">
        <v>460</v>
      </c>
      <c r="E904" s="4" t="s">
        <v>132</v>
      </c>
      <c r="F904" s="22">
        <v>511198</v>
      </c>
      <c r="G904" s="15" t="s">
        <v>13</v>
      </c>
      <c r="H904" s="27">
        <v>23.79</v>
      </c>
      <c r="I904" s="27">
        <v>3.97</v>
      </c>
      <c r="J904" s="27">
        <v>10220</v>
      </c>
      <c r="K904" s="27">
        <v>903</v>
      </c>
      <c r="L904" s="27">
        <v>401</v>
      </c>
      <c r="M904" s="27">
        <f t="shared" ca="1" si="14"/>
        <v>1.899474974704404</v>
      </c>
      <c r="N904" s="27">
        <v>547.05417423587585</v>
      </c>
      <c r="O904" s="27">
        <v>37825.800000000003</v>
      </c>
      <c r="P904" s="27">
        <v>12220.24236</v>
      </c>
    </row>
    <row r="905" spans="1:16" x14ac:dyDescent="0.45">
      <c r="A905" s="40" t="s">
        <v>394</v>
      </c>
      <c r="B905" s="2" t="s">
        <v>398</v>
      </c>
      <c r="C905" s="19">
        <v>39</v>
      </c>
      <c r="D905" s="3" t="s">
        <v>460</v>
      </c>
      <c r="E905" s="4" t="s">
        <v>76</v>
      </c>
      <c r="F905" s="22">
        <v>279162</v>
      </c>
      <c r="G905" s="15" t="s">
        <v>45</v>
      </c>
      <c r="H905" s="27">
        <v>23.79</v>
      </c>
      <c r="I905" s="27">
        <v>3.97</v>
      </c>
      <c r="J905" s="27">
        <v>10220</v>
      </c>
      <c r="K905" s="27">
        <v>903</v>
      </c>
      <c r="L905" s="27">
        <v>401</v>
      </c>
      <c r="M905" s="27">
        <f t="shared" ca="1" si="14"/>
        <v>1.8776271878293223</v>
      </c>
      <c r="N905" s="27">
        <v>720.28936833319051</v>
      </c>
      <c r="O905" s="27">
        <v>6140.9</v>
      </c>
      <c r="P905" s="27">
        <v>2659.28</v>
      </c>
    </row>
    <row r="906" spans="1:16" hidden="1" x14ac:dyDescent="0.45">
      <c r="A906" s="40" t="s">
        <v>377</v>
      </c>
      <c r="B906" s="2" t="s">
        <v>376</v>
      </c>
      <c r="C906" s="19">
        <v>55</v>
      </c>
      <c r="D906" s="3" t="s">
        <v>460</v>
      </c>
      <c r="E906" s="4" t="s">
        <v>239</v>
      </c>
      <c r="F906" s="22">
        <v>845069</v>
      </c>
      <c r="G906" s="15" t="s">
        <v>36</v>
      </c>
      <c r="H906" s="27">
        <v>28.6</v>
      </c>
      <c r="I906" s="27">
        <v>3.7</v>
      </c>
      <c r="J906" s="27">
        <v>13154</v>
      </c>
      <c r="K906" s="27">
        <v>1092</v>
      </c>
      <c r="L906" s="27">
        <v>1200</v>
      </c>
      <c r="M906" s="27">
        <f t="shared" ca="1" si="14"/>
        <v>1.8570687124383645</v>
      </c>
      <c r="N906" s="27">
        <v>229.03186052077729</v>
      </c>
      <c r="O906" s="27">
        <v>18683.400000000001</v>
      </c>
      <c r="P906" s="27">
        <v>3353.62</v>
      </c>
    </row>
    <row r="907" spans="1:16" x14ac:dyDescent="0.45">
      <c r="A907" s="40" t="s">
        <v>394</v>
      </c>
      <c r="B907" s="2" t="s">
        <v>493</v>
      </c>
      <c r="C907" s="19">
        <v>39</v>
      </c>
      <c r="D907" s="3" t="s">
        <v>461</v>
      </c>
      <c r="E907" s="3" t="s">
        <v>475</v>
      </c>
      <c r="F907" s="22">
        <v>285000</v>
      </c>
      <c r="G907" s="15" t="s">
        <v>45</v>
      </c>
      <c r="H907" s="27">
        <v>22</v>
      </c>
      <c r="I907" s="27">
        <v>4.5</v>
      </c>
      <c r="J907" s="27">
        <v>10530</v>
      </c>
      <c r="K907" s="27">
        <v>1032</v>
      </c>
      <c r="L907" s="27">
        <v>360</v>
      </c>
      <c r="M907" s="27">
        <f t="shared" ca="1" si="14"/>
        <v>1.9246098082276892</v>
      </c>
      <c r="N907" s="27">
        <v>2.08</v>
      </c>
      <c r="O907" s="27">
        <v>3599</v>
      </c>
      <c r="P907" s="27">
        <v>1044.7996423945156</v>
      </c>
    </row>
    <row r="908" spans="1:16" x14ac:dyDescent="0.45">
      <c r="A908" s="40" t="s">
        <v>394</v>
      </c>
      <c r="B908" s="3" t="s">
        <v>399</v>
      </c>
      <c r="C908" s="19">
        <v>39</v>
      </c>
      <c r="D908" s="3" t="s">
        <v>461</v>
      </c>
      <c r="E908" s="3" t="s">
        <v>472</v>
      </c>
      <c r="F908" s="22">
        <v>340000</v>
      </c>
      <c r="G908" s="15" t="s">
        <v>36</v>
      </c>
      <c r="H908" s="27">
        <v>23.1</v>
      </c>
      <c r="I908" s="27">
        <v>4</v>
      </c>
      <c r="J908" s="27">
        <v>10350</v>
      </c>
      <c r="K908" s="27">
        <v>651</v>
      </c>
      <c r="L908" s="27">
        <v>400</v>
      </c>
      <c r="M908" s="27">
        <f t="shared" ca="1" si="14"/>
        <v>2.0271716648110063</v>
      </c>
      <c r="N908" s="27">
        <v>9.6995000000000005</v>
      </c>
      <c r="O908" s="27">
        <v>16666</v>
      </c>
      <c r="P908" s="27">
        <v>1943.0922165047868</v>
      </c>
    </row>
    <row r="909" spans="1:16" x14ac:dyDescent="0.45">
      <c r="A909" s="40" t="s">
        <v>394</v>
      </c>
      <c r="B909" s="3" t="s">
        <v>399</v>
      </c>
      <c r="C909" s="19">
        <v>39</v>
      </c>
      <c r="D909" s="3" t="s">
        <v>461</v>
      </c>
      <c r="E909" s="3" t="s">
        <v>447</v>
      </c>
      <c r="F909" s="22">
        <v>285558</v>
      </c>
      <c r="G909" s="15" t="s">
        <v>30</v>
      </c>
      <c r="H909" s="27">
        <v>23.1</v>
      </c>
      <c r="I909" s="27">
        <v>4</v>
      </c>
      <c r="J909" s="27">
        <v>10350</v>
      </c>
      <c r="K909" s="27">
        <v>651</v>
      </c>
      <c r="L909" s="27">
        <v>400</v>
      </c>
      <c r="M909" s="27">
        <f t="shared" ca="1" si="14"/>
        <v>2.0499821674804712</v>
      </c>
      <c r="N909" s="27">
        <v>96.621481289487278</v>
      </c>
      <c r="O909" s="27">
        <v>16666</v>
      </c>
      <c r="P909" s="27">
        <v>521.5798800343282</v>
      </c>
    </row>
    <row r="910" spans="1:16" x14ac:dyDescent="0.45">
      <c r="A910" s="40" t="s">
        <v>394</v>
      </c>
      <c r="B910" s="2" t="s">
        <v>399</v>
      </c>
      <c r="C910" s="19">
        <v>39</v>
      </c>
      <c r="D910" s="3" t="s">
        <v>460</v>
      </c>
      <c r="E910" s="4" t="s">
        <v>46</v>
      </c>
      <c r="F910" s="22">
        <v>340115</v>
      </c>
      <c r="G910" s="15" t="s">
        <v>30</v>
      </c>
      <c r="H910" s="27">
        <v>23.1</v>
      </c>
      <c r="I910" s="27">
        <v>4</v>
      </c>
      <c r="J910" s="27">
        <v>10350</v>
      </c>
      <c r="K910" s="27">
        <v>651</v>
      </c>
      <c r="L910" s="27">
        <v>400</v>
      </c>
      <c r="M910" s="27">
        <f t="shared" ca="1" si="14"/>
        <v>1.8670392130855706</v>
      </c>
      <c r="N910" s="27">
        <v>57.472012426685303</v>
      </c>
      <c r="O910" s="27">
        <v>11544.2</v>
      </c>
      <c r="P910" s="27">
        <v>7827.84</v>
      </c>
    </row>
    <row r="911" spans="1:16" x14ac:dyDescent="0.45">
      <c r="A911" s="40" t="s">
        <v>394</v>
      </c>
      <c r="B911" s="2" t="s">
        <v>399</v>
      </c>
      <c r="C911" s="19">
        <v>39</v>
      </c>
      <c r="D911" s="3" t="s">
        <v>460</v>
      </c>
      <c r="E911" s="4" t="s">
        <v>46</v>
      </c>
      <c r="F911" s="22">
        <v>267197</v>
      </c>
      <c r="G911" s="15" t="s">
        <v>30</v>
      </c>
      <c r="H911" s="27">
        <v>23.1</v>
      </c>
      <c r="I911" s="27">
        <v>4</v>
      </c>
      <c r="J911" s="27">
        <v>10350</v>
      </c>
      <c r="K911" s="27">
        <v>651</v>
      </c>
      <c r="L911" s="27">
        <v>400</v>
      </c>
      <c r="M911" s="27">
        <f t="shared" ca="1" si="14"/>
        <v>1.8952841177348767</v>
      </c>
      <c r="N911" s="27">
        <v>57.472012426685303</v>
      </c>
      <c r="O911" s="27">
        <v>11544.2</v>
      </c>
      <c r="P911" s="27">
        <v>7827.84</v>
      </c>
    </row>
    <row r="912" spans="1:16" x14ac:dyDescent="0.45">
      <c r="A912" s="40" t="s">
        <v>394</v>
      </c>
      <c r="B912" s="2" t="s">
        <v>399</v>
      </c>
      <c r="C912" s="19">
        <v>39</v>
      </c>
      <c r="D912" s="3" t="s">
        <v>460</v>
      </c>
      <c r="E912" s="4" t="s">
        <v>46</v>
      </c>
      <c r="F912" s="22">
        <v>326753</v>
      </c>
      <c r="G912" s="15" t="s">
        <v>36</v>
      </c>
      <c r="H912" s="27">
        <v>23.1</v>
      </c>
      <c r="I912" s="27">
        <v>4</v>
      </c>
      <c r="J912" s="27">
        <v>10350</v>
      </c>
      <c r="K912" s="27">
        <v>651</v>
      </c>
      <c r="L912" s="27">
        <v>400</v>
      </c>
      <c r="M912" s="27">
        <f t="shared" ca="1" si="14"/>
        <v>1.8557714917811274</v>
      </c>
      <c r="N912" s="27">
        <v>57.472012426685303</v>
      </c>
      <c r="O912" s="27">
        <v>11544.2</v>
      </c>
      <c r="P912" s="27">
        <v>7827.84</v>
      </c>
    </row>
    <row r="913" spans="1:16" hidden="1" x14ac:dyDescent="0.45">
      <c r="A913" s="40" t="s">
        <v>372</v>
      </c>
      <c r="B913" s="2" t="s">
        <v>373</v>
      </c>
      <c r="C913" s="19">
        <v>38.700000000000003</v>
      </c>
      <c r="D913" s="3" t="s">
        <v>460</v>
      </c>
      <c r="E913" s="4" t="s">
        <v>25</v>
      </c>
      <c r="F913" s="22">
        <v>202496</v>
      </c>
      <c r="G913" s="15" t="s">
        <v>9</v>
      </c>
      <c r="H913" s="27">
        <v>19.59</v>
      </c>
      <c r="I913" s="27">
        <v>3.41</v>
      </c>
      <c r="J913" s="27">
        <v>7201</v>
      </c>
      <c r="K913" s="27">
        <v>776</v>
      </c>
      <c r="L913" s="27">
        <v>473</v>
      </c>
      <c r="M913" s="27">
        <f t="shared" ca="1" si="14"/>
        <v>1.908591089382824</v>
      </c>
      <c r="N913" s="27">
        <v>188.92599593680674</v>
      </c>
      <c r="O913" s="27">
        <v>16779.7</v>
      </c>
      <c r="P913" s="27">
        <v>1073.48</v>
      </c>
    </row>
    <row r="914" spans="1:16" hidden="1" x14ac:dyDescent="0.45">
      <c r="A914" s="40" t="s">
        <v>372</v>
      </c>
      <c r="B914" s="2" t="s">
        <v>373</v>
      </c>
      <c r="C914" s="19">
        <v>38.700000000000003</v>
      </c>
      <c r="D914" s="3" t="s">
        <v>460</v>
      </c>
      <c r="E914" s="4" t="s">
        <v>25</v>
      </c>
      <c r="F914" s="22">
        <v>200071</v>
      </c>
      <c r="G914" s="15" t="s">
        <v>8</v>
      </c>
      <c r="H914" s="27">
        <v>19.59</v>
      </c>
      <c r="I914" s="27">
        <v>3.41</v>
      </c>
      <c r="J914" s="27">
        <v>7201</v>
      </c>
      <c r="K914" s="27">
        <v>776</v>
      </c>
      <c r="L914" s="27">
        <v>473</v>
      </c>
      <c r="M914" s="27">
        <f t="shared" ca="1" si="14"/>
        <v>1.8590122469089208</v>
      </c>
      <c r="N914" s="27">
        <v>188.92599593680674</v>
      </c>
      <c r="O914" s="27">
        <v>16779.7</v>
      </c>
      <c r="P914" s="27">
        <v>1073.48</v>
      </c>
    </row>
    <row r="915" spans="1:16" hidden="1" x14ac:dyDescent="0.45">
      <c r="A915" s="40" t="s">
        <v>372</v>
      </c>
      <c r="B915" s="2" t="s">
        <v>373</v>
      </c>
      <c r="C915" s="19">
        <v>38.700000000000003</v>
      </c>
      <c r="D915" s="3" t="s">
        <v>460</v>
      </c>
      <c r="E915" s="4" t="s">
        <v>25</v>
      </c>
      <c r="F915" s="22">
        <v>193332</v>
      </c>
      <c r="G915" s="15" t="s">
        <v>8</v>
      </c>
      <c r="H915" s="27">
        <v>19.59</v>
      </c>
      <c r="I915" s="27">
        <v>3.41</v>
      </c>
      <c r="J915" s="27">
        <v>7201</v>
      </c>
      <c r="K915" s="27">
        <v>776</v>
      </c>
      <c r="L915" s="27">
        <v>473</v>
      </c>
      <c r="M915" s="27">
        <f t="shared" ca="1" si="14"/>
        <v>1.8595773745839972</v>
      </c>
      <c r="N915" s="27">
        <v>188.92599593680674</v>
      </c>
      <c r="O915" s="27">
        <v>16779.7</v>
      </c>
      <c r="P915" s="27">
        <v>1073.48</v>
      </c>
    </row>
    <row r="916" spans="1:16" x14ac:dyDescent="0.45">
      <c r="A916" s="40" t="s">
        <v>394</v>
      </c>
      <c r="B916" s="2" t="s">
        <v>399</v>
      </c>
      <c r="C916" s="19">
        <v>39</v>
      </c>
      <c r="D916" s="3" t="s">
        <v>460</v>
      </c>
      <c r="E916" s="4" t="s">
        <v>3</v>
      </c>
      <c r="F916" s="22">
        <v>315778</v>
      </c>
      <c r="G916" s="15" t="s">
        <v>34</v>
      </c>
      <c r="H916" s="27">
        <v>23.1</v>
      </c>
      <c r="I916" s="27">
        <v>4</v>
      </c>
      <c r="J916" s="27">
        <v>10350</v>
      </c>
      <c r="K916" s="27">
        <v>651</v>
      </c>
      <c r="L916" s="27">
        <v>400</v>
      </c>
      <c r="M916" s="27">
        <f t="shared" ca="1" si="14"/>
        <v>2.0435834533531341</v>
      </c>
      <c r="N916" s="27">
        <v>2639.0087016482562</v>
      </c>
      <c r="O916" s="27">
        <v>30468.7</v>
      </c>
      <c r="P916" s="27">
        <v>62827.83</v>
      </c>
    </row>
    <row r="917" spans="1:16" x14ac:dyDescent="0.45">
      <c r="A917" s="40" t="s">
        <v>394</v>
      </c>
      <c r="B917" s="2" t="s">
        <v>399</v>
      </c>
      <c r="C917" s="19">
        <v>39</v>
      </c>
      <c r="D917" s="3" t="s">
        <v>460</v>
      </c>
      <c r="E917" s="3" t="s">
        <v>3</v>
      </c>
      <c r="F917" s="22">
        <v>315778</v>
      </c>
      <c r="G917" s="15" t="s">
        <v>34</v>
      </c>
      <c r="H917" s="27">
        <v>23.1</v>
      </c>
      <c r="I917" s="27">
        <v>4</v>
      </c>
      <c r="J917" s="27">
        <v>10350</v>
      </c>
      <c r="K917" s="27">
        <v>651</v>
      </c>
      <c r="L917" s="27">
        <v>400</v>
      </c>
      <c r="M917" s="27">
        <f t="shared" ca="1" si="14"/>
        <v>2.0128267782931135</v>
      </c>
      <c r="N917" s="27">
        <v>2639.0087016482562</v>
      </c>
      <c r="O917" s="27">
        <v>30468.7</v>
      </c>
      <c r="P917" s="27">
        <v>62827.83</v>
      </c>
    </row>
    <row r="918" spans="1:16" x14ac:dyDescent="0.45">
      <c r="A918" s="40" t="s">
        <v>394</v>
      </c>
      <c r="B918" s="2" t="s">
        <v>399</v>
      </c>
      <c r="C918" s="19">
        <v>39</v>
      </c>
      <c r="D918" s="3" t="s">
        <v>460</v>
      </c>
      <c r="E918" s="3" t="s">
        <v>25</v>
      </c>
      <c r="F918" s="22">
        <v>333996</v>
      </c>
      <c r="G918" s="15" t="s">
        <v>34</v>
      </c>
      <c r="H918" s="27">
        <v>23.1</v>
      </c>
      <c r="I918" s="27">
        <v>4</v>
      </c>
      <c r="J918" s="27">
        <v>10350</v>
      </c>
      <c r="K918" s="27">
        <v>651</v>
      </c>
      <c r="L918" s="27">
        <v>400</v>
      </c>
      <c r="M918" s="27">
        <f t="shared" ca="1" si="14"/>
        <v>1.8703076117954471</v>
      </c>
      <c r="N918" s="27">
        <v>188.92599593680674</v>
      </c>
      <c r="O918" s="27">
        <v>16779.7</v>
      </c>
      <c r="P918" s="27">
        <v>1073.48</v>
      </c>
    </row>
    <row r="919" spans="1:16" x14ac:dyDescent="0.45">
      <c r="A919" s="40" t="s">
        <v>394</v>
      </c>
      <c r="B919" s="2" t="s">
        <v>399</v>
      </c>
      <c r="C919" s="19">
        <v>39</v>
      </c>
      <c r="D919" s="3" t="s">
        <v>460</v>
      </c>
      <c r="E919" s="4" t="s">
        <v>25</v>
      </c>
      <c r="F919" s="22">
        <v>327923</v>
      </c>
      <c r="G919" s="15" t="s">
        <v>34</v>
      </c>
      <c r="H919" s="27">
        <v>23.1</v>
      </c>
      <c r="I919" s="27">
        <v>4</v>
      </c>
      <c r="J919" s="27">
        <v>10350</v>
      </c>
      <c r="K919" s="27">
        <v>651</v>
      </c>
      <c r="L919" s="27">
        <v>400</v>
      </c>
      <c r="M919" s="27">
        <f t="shared" ca="1" si="14"/>
        <v>2.0403212326512756</v>
      </c>
      <c r="N919" s="27">
        <v>188.92599593680674</v>
      </c>
      <c r="O919" s="27">
        <v>16779.7</v>
      </c>
      <c r="P919" s="27">
        <v>1073.48</v>
      </c>
    </row>
    <row r="920" spans="1:16" x14ac:dyDescent="0.45">
      <c r="A920" s="40" t="s">
        <v>394</v>
      </c>
      <c r="B920" s="2" t="s">
        <v>399</v>
      </c>
      <c r="C920" s="19">
        <v>39</v>
      </c>
      <c r="D920" s="3" t="s">
        <v>460</v>
      </c>
      <c r="E920" s="4" t="s">
        <v>25</v>
      </c>
      <c r="F920" s="22">
        <v>327923</v>
      </c>
      <c r="G920" s="15" t="s">
        <v>34</v>
      </c>
      <c r="H920" s="27">
        <v>23.1</v>
      </c>
      <c r="I920" s="27">
        <v>4</v>
      </c>
      <c r="J920" s="27">
        <v>10350</v>
      </c>
      <c r="K920" s="27">
        <v>651</v>
      </c>
      <c r="L920" s="27">
        <v>400</v>
      </c>
      <c r="M920" s="27">
        <f t="shared" ca="1" si="14"/>
        <v>1.8753348309253903</v>
      </c>
      <c r="N920" s="27">
        <v>188.92599593680674</v>
      </c>
      <c r="O920" s="27">
        <v>16779.7</v>
      </c>
      <c r="P920" s="27">
        <v>1073.48</v>
      </c>
    </row>
    <row r="921" spans="1:16" x14ac:dyDescent="0.45">
      <c r="A921" s="40" t="s">
        <v>394</v>
      </c>
      <c r="B921" s="2" t="s">
        <v>399</v>
      </c>
      <c r="C921" s="19">
        <v>39</v>
      </c>
      <c r="D921" s="3" t="s">
        <v>460</v>
      </c>
      <c r="E921" s="4" t="s">
        <v>25</v>
      </c>
      <c r="F921" s="22">
        <v>327923</v>
      </c>
      <c r="G921" s="15" t="s">
        <v>34</v>
      </c>
      <c r="H921" s="27">
        <v>23.1</v>
      </c>
      <c r="I921" s="27">
        <v>4</v>
      </c>
      <c r="J921" s="27">
        <v>10350</v>
      </c>
      <c r="K921" s="27">
        <v>651</v>
      </c>
      <c r="L921" s="27">
        <v>400</v>
      </c>
      <c r="M921" s="27">
        <f t="shared" ca="1" si="14"/>
        <v>2.0126814948171434</v>
      </c>
      <c r="N921" s="27">
        <v>188.92599593680674</v>
      </c>
      <c r="O921" s="27">
        <v>16779.7</v>
      </c>
      <c r="P921" s="27">
        <v>1073.48</v>
      </c>
    </row>
    <row r="922" spans="1:16" x14ac:dyDescent="0.45">
      <c r="A922" s="40" t="s">
        <v>394</v>
      </c>
      <c r="B922" s="2" t="s">
        <v>399</v>
      </c>
      <c r="C922" s="19">
        <v>39</v>
      </c>
      <c r="D922" s="3" t="s">
        <v>460</v>
      </c>
      <c r="E922" s="4" t="s">
        <v>25</v>
      </c>
      <c r="F922" s="22">
        <v>327923</v>
      </c>
      <c r="G922" s="15" t="s">
        <v>34</v>
      </c>
      <c r="H922" s="27">
        <v>23.1</v>
      </c>
      <c r="I922" s="27">
        <v>4</v>
      </c>
      <c r="J922" s="27">
        <v>10350</v>
      </c>
      <c r="K922" s="27">
        <v>651</v>
      </c>
      <c r="L922" s="27">
        <v>400</v>
      </c>
      <c r="M922" s="27">
        <f t="shared" ca="1" si="14"/>
        <v>2.029236714752797</v>
      </c>
      <c r="N922" s="27">
        <v>188.92599593680674</v>
      </c>
      <c r="O922" s="27">
        <v>16779.7</v>
      </c>
      <c r="P922" s="27">
        <v>1073.48</v>
      </c>
    </row>
    <row r="923" spans="1:16" x14ac:dyDescent="0.45">
      <c r="A923" s="40" t="s">
        <v>394</v>
      </c>
      <c r="B923" s="2" t="s">
        <v>399</v>
      </c>
      <c r="C923" s="19">
        <v>39</v>
      </c>
      <c r="D923" s="3" t="s">
        <v>460</v>
      </c>
      <c r="E923" s="4" t="s">
        <v>25</v>
      </c>
      <c r="F923" s="22">
        <v>327968</v>
      </c>
      <c r="G923" s="15" t="s">
        <v>36</v>
      </c>
      <c r="H923" s="27">
        <v>23.1</v>
      </c>
      <c r="I923" s="27">
        <v>4</v>
      </c>
      <c r="J923" s="27">
        <v>10350</v>
      </c>
      <c r="K923" s="27">
        <v>651</v>
      </c>
      <c r="L923" s="27">
        <v>400</v>
      </c>
      <c r="M923" s="27">
        <f t="shared" ca="1" si="14"/>
        <v>1.9082240511149515</v>
      </c>
      <c r="N923" s="27">
        <v>188.92599593680674</v>
      </c>
      <c r="O923" s="27">
        <v>16779.7</v>
      </c>
      <c r="P923" s="27">
        <v>1073.48</v>
      </c>
    </row>
    <row r="924" spans="1:16" hidden="1" x14ac:dyDescent="0.45">
      <c r="A924" s="40" t="s">
        <v>374</v>
      </c>
      <c r="B924" s="2">
        <v>50</v>
      </c>
      <c r="C924" s="19">
        <v>53</v>
      </c>
      <c r="D924" s="3" t="s">
        <v>460</v>
      </c>
      <c r="E924" s="4" t="s">
        <v>15</v>
      </c>
      <c r="F924" s="22">
        <v>632282</v>
      </c>
      <c r="G924" s="15" t="s">
        <v>8</v>
      </c>
      <c r="H924" s="27">
        <v>25.9</v>
      </c>
      <c r="I924" s="27">
        <v>9.8000000000000007</v>
      </c>
      <c r="J924" s="27">
        <v>18300</v>
      </c>
      <c r="K924" s="27">
        <v>1453</v>
      </c>
      <c r="L924" s="27">
        <v>860</v>
      </c>
      <c r="M924" s="27">
        <f t="shared" ca="1" si="14"/>
        <v>2.0097701653154898</v>
      </c>
      <c r="N924" s="27">
        <v>1276.9626856482525</v>
      </c>
      <c r="O924" s="27">
        <v>21333.9</v>
      </c>
      <c r="P924" s="27">
        <v>4753.54</v>
      </c>
    </row>
    <row r="925" spans="1:16" hidden="1" x14ac:dyDescent="0.45">
      <c r="A925" s="40" t="s">
        <v>372</v>
      </c>
      <c r="B925" s="2" t="s">
        <v>373</v>
      </c>
      <c r="C925" s="19">
        <v>38.700000000000003</v>
      </c>
      <c r="D925" s="3" t="s">
        <v>460</v>
      </c>
      <c r="E925" s="4" t="s">
        <v>15</v>
      </c>
      <c r="F925" s="22">
        <v>223109</v>
      </c>
      <c r="G925" s="15" t="s">
        <v>4</v>
      </c>
      <c r="H925" s="27">
        <v>19.59</v>
      </c>
      <c r="I925" s="27">
        <v>3.41</v>
      </c>
      <c r="J925" s="27">
        <v>7201</v>
      </c>
      <c r="K925" s="27">
        <v>776</v>
      </c>
      <c r="L925" s="27">
        <v>473</v>
      </c>
      <c r="M925" s="27">
        <f t="shared" ca="1" si="14"/>
        <v>1.8547985393552118</v>
      </c>
      <c r="N925" s="27">
        <v>1276.9626856482525</v>
      </c>
      <c r="O925" s="27">
        <v>21333.9</v>
      </c>
      <c r="P925" s="27">
        <v>4753.54</v>
      </c>
    </row>
    <row r="926" spans="1:16" hidden="1" x14ac:dyDescent="0.45">
      <c r="A926" s="40" t="s">
        <v>372</v>
      </c>
      <c r="B926" s="2" t="s">
        <v>373</v>
      </c>
      <c r="C926" s="19">
        <v>38.700000000000003</v>
      </c>
      <c r="D926" s="3" t="s">
        <v>460</v>
      </c>
      <c r="E926" s="4" t="s">
        <v>15</v>
      </c>
      <c r="F926" s="22">
        <v>220475</v>
      </c>
      <c r="G926" s="15" t="s">
        <v>4</v>
      </c>
      <c r="H926" s="27">
        <v>19.59</v>
      </c>
      <c r="I926" s="27">
        <v>3.41</v>
      </c>
      <c r="J926" s="27">
        <v>7201</v>
      </c>
      <c r="K926" s="27">
        <v>776</v>
      </c>
      <c r="L926" s="27">
        <v>473</v>
      </c>
      <c r="M926" s="27">
        <f t="shared" ca="1" si="14"/>
        <v>1.878873524797007</v>
      </c>
      <c r="N926" s="27">
        <v>1276.9626856482525</v>
      </c>
      <c r="O926" s="27">
        <v>21333.9</v>
      </c>
      <c r="P926" s="27">
        <v>4753.54</v>
      </c>
    </row>
    <row r="927" spans="1:16" x14ac:dyDescent="0.45">
      <c r="A927" s="40" t="s">
        <v>394</v>
      </c>
      <c r="B927" s="2" t="s">
        <v>399</v>
      </c>
      <c r="C927" s="19">
        <v>39</v>
      </c>
      <c r="D927" s="3" t="s">
        <v>460</v>
      </c>
      <c r="E927" s="4" t="s">
        <v>25</v>
      </c>
      <c r="F927" s="22">
        <v>388703</v>
      </c>
      <c r="G927" s="15" t="s">
        <v>13</v>
      </c>
      <c r="H927" s="27">
        <v>23.1</v>
      </c>
      <c r="I927" s="27">
        <v>4</v>
      </c>
      <c r="J927" s="27">
        <v>10350</v>
      </c>
      <c r="K927" s="27">
        <v>651</v>
      </c>
      <c r="L927" s="27">
        <v>400</v>
      </c>
      <c r="M927" s="27">
        <f t="shared" ca="1" si="14"/>
        <v>1.9970178479494911</v>
      </c>
      <c r="N927" s="27">
        <v>188.92599593680674</v>
      </c>
      <c r="O927" s="27">
        <v>16779.7</v>
      </c>
      <c r="P927" s="27">
        <v>1073.48</v>
      </c>
    </row>
    <row r="928" spans="1:16" x14ac:dyDescent="0.45">
      <c r="A928" s="40" t="s">
        <v>394</v>
      </c>
      <c r="B928" s="2" t="s">
        <v>399</v>
      </c>
      <c r="C928" s="19">
        <v>39</v>
      </c>
      <c r="D928" s="3" t="s">
        <v>460</v>
      </c>
      <c r="E928" s="4" t="s">
        <v>35</v>
      </c>
      <c r="F928" s="22">
        <v>315821</v>
      </c>
      <c r="G928" s="15" t="s">
        <v>36</v>
      </c>
      <c r="H928" s="27">
        <v>23.1</v>
      </c>
      <c r="I928" s="27">
        <v>4</v>
      </c>
      <c r="J928" s="27">
        <v>10350</v>
      </c>
      <c r="K928" s="27">
        <v>651</v>
      </c>
      <c r="L928" s="27">
        <v>400</v>
      </c>
      <c r="M928" s="27">
        <f t="shared" ca="1" si="14"/>
        <v>2.0263781628327568</v>
      </c>
      <c r="N928" s="27">
        <v>1896.7553015181375</v>
      </c>
      <c r="O928" s="27">
        <v>24592.6</v>
      </c>
      <c r="P928" s="27">
        <v>42421.33</v>
      </c>
    </row>
    <row r="929" spans="1:16" hidden="1" x14ac:dyDescent="0.45">
      <c r="A929" s="40" t="s">
        <v>410</v>
      </c>
      <c r="B929" s="2" t="s">
        <v>414</v>
      </c>
      <c r="C929" s="19">
        <v>45</v>
      </c>
      <c r="D929" s="3" t="s">
        <v>460</v>
      </c>
      <c r="E929" s="4" t="s">
        <v>3</v>
      </c>
      <c r="F929" s="22">
        <v>547205</v>
      </c>
      <c r="G929" s="15" t="s">
        <v>37</v>
      </c>
      <c r="H929" s="27">
        <v>24.74</v>
      </c>
      <c r="I929" s="27">
        <v>4.76</v>
      </c>
      <c r="J929" s="27">
        <v>10800</v>
      </c>
      <c r="K929" s="27">
        <v>1227</v>
      </c>
      <c r="L929" s="27">
        <v>600</v>
      </c>
      <c r="M929" s="27">
        <f t="shared" ca="1" si="14"/>
        <v>1.9936711481055576</v>
      </c>
      <c r="N929" s="27">
        <v>2639.0087016482562</v>
      </c>
      <c r="O929" s="27">
        <v>30468.7</v>
      </c>
      <c r="P929" s="27">
        <v>62827.83</v>
      </c>
    </row>
    <row r="930" spans="1:16" x14ac:dyDescent="0.45">
      <c r="A930" s="40" t="s">
        <v>394</v>
      </c>
      <c r="B930" s="2" t="s">
        <v>399</v>
      </c>
      <c r="C930" s="19">
        <v>39</v>
      </c>
      <c r="D930" s="3" t="s">
        <v>460</v>
      </c>
      <c r="E930" s="3" t="s">
        <v>70</v>
      </c>
      <c r="F930" s="22">
        <v>327923</v>
      </c>
      <c r="G930" s="15" t="s">
        <v>34</v>
      </c>
      <c r="H930" s="27">
        <v>23.1</v>
      </c>
      <c r="I930" s="27">
        <v>4</v>
      </c>
      <c r="J930" s="27">
        <v>10350</v>
      </c>
      <c r="K930" s="27">
        <v>651</v>
      </c>
      <c r="L930" s="27">
        <v>400</v>
      </c>
      <c r="M930" s="27">
        <f t="shared" ca="1" si="14"/>
        <v>1.8521777916770188</v>
      </c>
      <c r="N930" s="27">
        <v>14.933066818960594</v>
      </c>
      <c r="O930" s="27">
        <v>21999.8</v>
      </c>
      <c r="P930" s="27">
        <v>149.72</v>
      </c>
    </row>
    <row r="931" spans="1:16" x14ac:dyDescent="0.45">
      <c r="A931" s="40" t="s">
        <v>394</v>
      </c>
      <c r="B931" s="2" t="s">
        <v>399</v>
      </c>
      <c r="C931" s="19">
        <v>39</v>
      </c>
      <c r="D931" s="3" t="s">
        <v>460</v>
      </c>
      <c r="E931" s="4" t="s">
        <v>76</v>
      </c>
      <c r="F931" s="22">
        <v>400850</v>
      </c>
      <c r="G931" s="15" t="s">
        <v>36</v>
      </c>
      <c r="H931" s="27">
        <v>23.1</v>
      </c>
      <c r="I931" s="27">
        <v>4</v>
      </c>
      <c r="J931" s="27">
        <v>10350</v>
      </c>
      <c r="K931" s="27">
        <v>651</v>
      </c>
      <c r="L931" s="27">
        <v>400</v>
      </c>
      <c r="M931" s="27">
        <f t="shared" ca="1" si="14"/>
        <v>1.9318131289169842</v>
      </c>
      <c r="N931" s="27">
        <v>720.28936833319051</v>
      </c>
      <c r="O931" s="27">
        <v>6140.9</v>
      </c>
      <c r="P931" s="27">
        <v>2659.28</v>
      </c>
    </row>
    <row r="932" spans="1:16" x14ac:dyDescent="0.45">
      <c r="A932" s="40" t="s">
        <v>394</v>
      </c>
      <c r="B932" s="2" t="s">
        <v>400</v>
      </c>
      <c r="C932" s="19">
        <v>40.5</v>
      </c>
      <c r="D932" s="3" t="s">
        <v>460</v>
      </c>
      <c r="E932" s="4" t="s">
        <v>15</v>
      </c>
      <c r="F932" s="22">
        <v>303395</v>
      </c>
      <c r="G932" s="15" t="s">
        <v>12</v>
      </c>
      <c r="H932" s="27">
        <v>23.1</v>
      </c>
      <c r="I932" s="27">
        <v>4</v>
      </c>
      <c r="J932" s="27">
        <v>10350</v>
      </c>
      <c r="K932" s="27">
        <v>651</v>
      </c>
      <c r="L932" s="27">
        <v>400</v>
      </c>
      <c r="M932" s="27">
        <f t="shared" ca="1" si="14"/>
        <v>1.9207523749465565</v>
      </c>
      <c r="N932" s="27">
        <v>1276.96268564825</v>
      </c>
      <c r="O932" s="27">
        <v>21333.9</v>
      </c>
      <c r="P932" s="27">
        <v>4753.54</v>
      </c>
    </row>
    <row r="933" spans="1:16" x14ac:dyDescent="0.45">
      <c r="A933" s="40" t="s">
        <v>394</v>
      </c>
      <c r="B933" s="2" t="s">
        <v>400</v>
      </c>
      <c r="C933" s="19">
        <v>40.6</v>
      </c>
      <c r="D933" s="3" t="s">
        <v>460</v>
      </c>
      <c r="E933" s="4" t="s">
        <v>15</v>
      </c>
      <c r="F933" s="22">
        <v>302787</v>
      </c>
      <c r="G933" s="15" t="s">
        <v>4</v>
      </c>
      <c r="H933" s="27">
        <v>23.1</v>
      </c>
      <c r="I933" s="27">
        <v>4</v>
      </c>
      <c r="J933" s="27">
        <v>10350</v>
      </c>
      <c r="K933" s="27">
        <v>651</v>
      </c>
      <c r="L933" s="27">
        <v>400</v>
      </c>
      <c r="M933" s="27">
        <f t="shared" ca="1" si="14"/>
        <v>1.9574447663647268</v>
      </c>
      <c r="N933" s="27">
        <v>1276.96268564825</v>
      </c>
      <c r="O933" s="27">
        <v>21333.9</v>
      </c>
      <c r="P933" s="27">
        <v>4753.54</v>
      </c>
    </row>
    <row r="934" spans="1:16" x14ac:dyDescent="0.45">
      <c r="A934" s="40" t="s">
        <v>394</v>
      </c>
      <c r="B934" s="2" t="s">
        <v>400</v>
      </c>
      <c r="C934" s="19">
        <v>40.5</v>
      </c>
      <c r="D934" s="3" t="s">
        <v>460</v>
      </c>
      <c r="E934" s="4" t="s">
        <v>76</v>
      </c>
      <c r="F934" s="22">
        <v>231042</v>
      </c>
      <c r="G934" s="15" t="s">
        <v>12</v>
      </c>
      <c r="H934" s="27">
        <v>23.1</v>
      </c>
      <c r="I934" s="27">
        <v>4</v>
      </c>
      <c r="J934" s="27">
        <v>10350</v>
      </c>
      <c r="K934" s="27">
        <v>651</v>
      </c>
      <c r="L934" s="27">
        <v>400</v>
      </c>
      <c r="M934" s="27">
        <f t="shared" ca="1" si="14"/>
        <v>1.9002936547572433</v>
      </c>
      <c r="N934" s="27">
        <v>720.28936833319051</v>
      </c>
      <c r="O934" s="27">
        <v>6140.9</v>
      </c>
      <c r="P934" s="27">
        <v>2659.28</v>
      </c>
    </row>
    <row r="935" spans="1:16" x14ac:dyDescent="0.45">
      <c r="A935" s="40" t="s">
        <v>394</v>
      </c>
      <c r="B935" s="2" t="s">
        <v>494</v>
      </c>
      <c r="C935" s="19">
        <v>45.8</v>
      </c>
      <c r="D935" s="3" t="s">
        <v>459</v>
      </c>
      <c r="E935" s="3" t="s">
        <v>319</v>
      </c>
      <c r="F935" s="22">
        <v>499000</v>
      </c>
      <c r="G935" s="15" t="s">
        <v>34</v>
      </c>
      <c r="H935" s="27">
        <v>25.1</v>
      </c>
      <c r="I935" s="27">
        <v>4.4000000000000004</v>
      </c>
      <c r="J935" s="27">
        <v>15100</v>
      </c>
      <c r="K935" s="27">
        <v>872</v>
      </c>
      <c r="L935" s="27">
        <v>1040</v>
      </c>
      <c r="M935" s="27">
        <f t="shared" ca="1" si="14"/>
        <v>1.9904266763870029</v>
      </c>
      <c r="N935" s="27">
        <v>1116.7267999999999</v>
      </c>
      <c r="O935" s="27">
        <v>44269</v>
      </c>
      <c r="P935" s="27">
        <v>61343.7</v>
      </c>
    </row>
    <row r="936" spans="1:16" x14ac:dyDescent="0.45">
      <c r="A936" s="40" t="s">
        <v>394</v>
      </c>
      <c r="B936" s="3" t="s">
        <v>401</v>
      </c>
      <c r="C936" s="19">
        <v>45.8</v>
      </c>
      <c r="D936" s="3" t="s">
        <v>461</v>
      </c>
      <c r="E936" s="3" t="s">
        <v>446</v>
      </c>
      <c r="F936" s="22">
        <v>599000</v>
      </c>
      <c r="G936" s="15" t="s">
        <v>13</v>
      </c>
      <c r="H936" s="27">
        <v>25.1</v>
      </c>
      <c r="I936" s="27">
        <v>4.4000000000000004</v>
      </c>
      <c r="J936" s="27">
        <v>15100</v>
      </c>
      <c r="K936" s="27">
        <v>872</v>
      </c>
      <c r="L936" s="27">
        <v>1040</v>
      </c>
      <c r="M936" s="27">
        <f t="shared" ca="1" si="14"/>
        <v>1.8761203764059282</v>
      </c>
      <c r="N936" s="27">
        <v>4.2039999999999997</v>
      </c>
      <c r="O936" s="27">
        <v>16666</v>
      </c>
      <c r="P936" s="27">
        <v>648.10692510432523</v>
      </c>
    </row>
    <row r="937" spans="1:16" x14ac:dyDescent="0.45">
      <c r="A937" s="40" t="s">
        <v>394</v>
      </c>
      <c r="B937" s="3" t="s">
        <v>401</v>
      </c>
      <c r="C937" s="19">
        <v>45.8</v>
      </c>
      <c r="D937" s="3" t="s">
        <v>461</v>
      </c>
      <c r="E937" s="3" t="s">
        <v>470</v>
      </c>
      <c r="F937" s="22">
        <v>575000</v>
      </c>
      <c r="G937" s="15" t="s">
        <v>37</v>
      </c>
      <c r="H937" s="27">
        <v>25.1</v>
      </c>
      <c r="I937" s="27">
        <v>4.4000000000000004</v>
      </c>
      <c r="J937" s="27">
        <v>15100</v>
      </c>
      <c r="K937" s="27">
        <v>872</v>
      </c>
      <c r="L937" s="27">
        <v>1040</v>
      </c>
      <c r="M937" s="27">
        <f t="shared" ca="1" si="14"/>
        <v>1.9546122412280136</v>
      </c>
      <c r="N937" s="27">
        <v>1.3702814814814799</v>
      </c>
      <c r="O937" s="27">
        <v>8400.2000000000007</v>
      </c>
      <c r="P937" s="27">
        <v>2915.9007634038121</v>
      </c>
    </row>
    <row r="938" spans="1:16" x14ac:dyDescent="0.45">
      <c r="A938" s="40" t="s">
        <v>394</v>
      </c>
      <c r="B938" s="3" t="s">
        <v>401</v>
      </c>
      <c r="C938" s="19">
        <v>45.8</v>
      </c>
      <c r="D938" s="3" t="s">
        <v>461</v>
      </c>
      <c r="E938" s="3" t="s">
        <v>471</v>
      </c>
      <c r="F938" s="22">
        <v>680000</v>
      </c>
      <c r="G938" s="15" t="s">
        <v>13</v>
      </c>
      <c r="H938" s="27">
        <v>25.1</v>
      </c>
      <c r="I938" s="27">
        <v>4.4000000000000004</v>
      </c>
      <c r="J938" s="27">
        <v>15100</v>
      </c>
      <c r="K938" s="27">
        <v>872</v>
      </c>
      <c r="L938" s="27">
        <v>1040</v>
      </c>
      <c r="M938" s="27">
        <f t="shared" ca="1" si="14"/>
        <v>2.0347728114621328</v>
      </c>
      <c r="N938" s="27">
        <v>2.6100389375635529</v>
      </c>
      <c r="O938" s="27">
        <v>21913.4</v>
      </c>
      <c r="P938" s="27">
        <v>3159.2331304699987</v>
      </c>
    </row>
    <row r="939" spans="1:16" hidden="1" x14ac:dyDescent="0.45">
      <c r="A939" s="40" t="s">
        <v>410</v>
      </c>
      <c r="B939" s="2" t="s">
        <v>414</v>
      </c>
      <c r="C939" s="19">
        <v>45</v>
      </c>
      <c r="D939" s="3" t="s">
        <v>460</v>
      </c>
      <c r="E939" s="4" t="s">
        <v>25</v>
      </c>
      <c r="F939" s="22">
        <v>607348</v>
      </c>
      <c r="G939" s="15" t="s">
        <v>13</v>
      </c>
      <c r="H939" s="27">
        <v>24.74</v>
      </c>
      <c r="I939" s="27">
        <v>4.76</v>
      </c>
      <c r="J939" s="27">
        <v>10800</v>
      </c>
      <c r="K939" s="27">
        <v>1227</v>
      </c>
      <c r="L939" s="27">
        <v>600</v>
      </c>
      <c r="M939" s="27">
        <f t="shared" ca="1" si="14"/>
        <v>1.9566105370237472</v>
      </c>
      <c r="N939" s="27">
        <v>188.92599593680674</v>
      </c>
      <c r="O939" s="27">
        <v>16779.7</v>
      </c>
      <c r="P939" s="27">
        <v>1073.48</v>
      </c>
    </row>
    <row r="940" spans="1:16" hidden="1" x14ac:dyDescent="0.45">
      <c r="A940" s="40" t="s">
        <v>410</v>
      </c>
      <c r="B940" s="2" t="s">
        <v>414</v>
      </c>
      <c r="C940" s="19">
        <v>45</v>
      </c>
      <c r="D940" s="3" t="s">
        <v>460</v>
      </c>
      <c r="E940" s="4" t="s">
        <v>25</v>
      </c>
      <c r="F940" s="22">
        <v>606875</v>
      </c>
      <c r="G940" s="15" t="s">
        <v>13</v>
      </c>
      <c r="H940" s="27">
        <v>24.74</v>
      </c>
      <c r="I940" s="27">
        <v>4.76</v>
      </c>
      <c r="J940" s="27">
        <v>10800</v>
      </c>
      <c r="K940" s="27">
        <v>1227</v>
      </c>
      <c r="L940" s="27">
        <v>600</v>
      </c>
      <c r="M940" s="27">
        <f t="shared" ca="1" si="14"/>
        <v>2.0238437899898174</v>
      </c>
      <c r="N940" s="27">
        <v>188.92599593680674</v>
      </c>
      <c r="O940" s="27">
        <v>16779.7</v>
      </c>
      <c r="P940" s="27">
        <v>1073.48</v>
      </c>
    </row>
    <row r="941" spans="1:16" hidden="1" x14ac:dyDescent="0.45">
      <c r="A941" s="40" t="s">
        <v>410</v>
      </c>
      <c r="B941" s="2" t="s">
        <v>414</v>
      </c>
      <c r="C941" s="19">
        <v>45</v>
      </c>
      <c r="D941" s="3" t="s">
        <v>460</v>
      </c>
      <c r="E941" s="4" t="s">
        <v>25</v>
      </c>
      <c r="F941" s="22">
        <v>594737</v>
      </c>
      <c r="G941" s="15" t="s">
        <v>13</v>
      </c>
      <c r="H941" s="27">
        <v>24.74</v>
      </c>
      <c r="I941" s="27">
        <v>4.76</v>
      </c>
      <c r="J941" s="27">
        <v>10800</v>
      </c>
      <c r="K941" s="27">
        <v>1227</v>
      </c>
      <c r="L941" s="27">
        <v>600</v>
      </c>
      <c r="M941" s="27">
        <f t="shared" ca="1" si="14"/>
        <v>1.8528580658718852</v>
      </c>
      <c r="N941" s="27">
        <v>188.92599593680674</v>
      </c>
      <c r="O941" s="27">
        <v>16779.7</v>
      </c>
      <c r="P941" s="27">
        <v>1073.48</v>
      </c>
    </row>
    <row r="942" spans="1:16" hidden="1" x14ac:dyDescent="0.45">
      <c r="A942" s="40" t="s">
        <v>367</v>
      </c>
      <c r="B942" s="2" t="s">
        <v>368</v>
      </c>
      <c r="C942" s="19">
        <v>40</v>
      </c>
      <c r="D942" s="3" t="s">
        <v>460</v>
      </c>
      <c r="E942" s="3" t="s">
        <v>3</v>
      </c>
      <c r="F942" s="22">
        <v>425144</v>
      </c>
      <c r="G942" s="15" t="s">
        <v>33</v>
      </c>
      <c r="H942" s="27">
        <v>22.04</v>
      </c>
      <c r="I942" s="27">
        <v>3.67</v>
      </c>
      <c r="J942" s="27">
        <v>11800</v>
      </c>
      <c r="K942" s="27">
        <v>1520</v>
      </c>
      <c r="L942" s="27">
        <v>400</v>
      </c>
      <c r="M942" s="27">
        <f t="shared" ca="1" si="14"/>
        <v>1.9462203330280763</v>
      </c>
      <c r="N942" s="27">
        <v>2639.0087016482562</v>
      </c>
      <c r="O942" s="27">
        <v>30468.7</v>
      </c>
      <c r="P942" s="27">
        <v>62827.83</v>
      </c>
    </row>
    <row r="943" spans="1:16" hidden="1" x14ac:dyDescent="0.45">
      <c r="A943" s="40" t="s">
        <v>367</v>
      </c>
      <c r="B943" s="2" t="s">
        <v>368</v>
      </c>
      <c r="C943" s="19">
        <v>40</v>
      </c>
      <c r="D943" s="3" t="s">
        <v>460</v>
      </c>
      <c r="E943" s="4" t="s">
        <v>25</v>
      </c>
      <c r="F943" s="22">
        <v>395204</v>
      </c>
      <c r="G943" s="15" t="s">
        <v>36</v>
      </c>
      <c r="H943" s="27">
        <v>22.04</v>
      </c>
      <c r="I943" s="27">
        <v>3.67</v>
      </c>
      <c r="J943" s="27">
        <v>11800</v>
      </c>
      <c r="K943" s="27">
        <v>1520</v>
      </c>
      <c r="L943" s="27">
        <v>400</v>
      </c>
      <c r="M943" s="27">
        <f t="shared" ca="1" si="14"/>
        <v>2.0154012577561122</v>
      </c>
      <c r="N943" s="27">
        <v>188.92599593680674</v>
      </c>
      <c r="O943" s="27">
        <v>16779.7</v>
      </c>
      <c r="P943" s="27">
        <v>1073.48</v>
      </c>
    </row>
    <row r="944" spans="1:16" hidden="1" x14ac:dyDescent="0.45">
      <c r="A944" s="40" t="s">
        <v>378</v>
      </c>
      <c r="B944" s="2" t="s">
        <v>392</v>
      </c>
      <c r="C944" s="19">
        <v>49</v>
      </c>
      <c r="D944" s="3" t="s">
        <v>460</v>
      </c>
      <c r="E944" s="4" t="s">
        <v>25</v>
      </c>
      <c r="F944" s="22">
        <v>825350</v>
      </c>
      <c r="G944" s="15" t="s">
        <v>36</v>
      </c>
      <c r="H944" s="27">
        <v>36.21</v>
      </c>
      <c r="I944" s="27">
        <v>4.0999999999999996</v>
      </c>
      <c r="J944" s="27">
        <v>15474</v>
      </c>
      <c r="K944" s="27">
        <v>1291</v>
      </c>
      <c r="L944" s="27">
        <v>939</v>
      </c>
      <c r="M944" s="27">
        <f t="shared" ca="1" si="14"/>
        <v>1.9658596144100062</v>
      </c>
      <c r="N944" s="27">
        <v>188.92599593680674</v>
      </c>
      <c r="O944" s="27">
        <v>16779.7</v>
      </c>
      <c r="P944" s="27">
        <v>1073.48</v>
      </c>
    </row>
    <row r="945" spans="1:16" hidden="1" x14ac:dyDescent="0.45">
      <c r="A945" s="40" t="s">
        <v>378</v>
      </c>
      <c r="B945" s="2" t="s">
        <v>392</v>
      </c>
      <c r="C945" s="19">
        <v>49</v>
      </c>
      <c r="D945" s="3" t="s">
        <v>460</v>
      </c>
      <c r="E945" s="4" t="s">
        <v>35</v>
      </c>
      <c r="F945" s="22">
        <v>910312</v>
      </c>
      <c r="G945" s="15" t="s">
        <v>37</v>
      </c>
      <c r="H945" s="27">
        <v>36.21</v>
      </c>
      <c r="I945" s="27">
        <v>4.0999999999999996</v>
      </c>
      <c r="J945" s="27">
        <v>15474</v>
      </c>
      <c r="K945" s="27">
        <v>1291</v>
      </c>
      <c r="L945" s="27">
        <v>939</v>
      </c>
      <c r="M945" s="27">
        <f t="shared" ca="1" si="14"/>
        <v>1.9999009878043588</v>
      </c>
      <c r="N945" s="27">
        <v>1896.7553015181375</v>
      </c>
      <c r="O945" s="27">
        <v>24592.6</v>
      </c>
      <c r="P945" s="27">
        <v>42421.33</v>
      </c>
    </row>
    <row r="946" spans="1:16" hidden="1" x14ac:dyDescent="0.45">
      <c r="A946" s="40" t="s">
        <v>378</v>
      </c>
      <c r="B946" s="2" t="s">
        <v>392</v>
      </c>
      <c r="C946" s="19">
        <v>49</v>
      </c>
      <c r="D946" s="3" t="s">
        <v>460</v>
      </c>
      <c r="E946" s="4" t="s">
        <v>35</v>
      </c>
      <c r="F946" s="22">
        <v>910312</v>
      </c>
      <c r="G946" s="15" t="s">
        <v>37</v>
      </c>
      <c r="H946" s="27">
        <v>36.21</v>
      </c>
      <c r="I946" s="27">
        <v>4.0999999999999996</v>
      </c>
      <c r="J946" s="27">
        <v>15474</v>
      </c>
      <c r="K946" s="27">
        <v>1291</v>
      </c>
      <c r="L946" s="27">
        <v>939</v>
      </c>
      <c r="M946" s="27">
        <f t="shared" ca="1" si="14"/>
        <v>2.0426399233363983</v>
      </c>
      <c r="N946" s="27">
        <v>1896.7553015181375</v>
      </c>
      <c r="O946" s="27">
        <v>24592.6</v>
      </c>
      <c r="P946" s="27">
        <v>42421.33</v>
      </c>
    </row>
    <row r="947" spans="1:16" x14ac:dyDescent="0.45">
      <c r="A947" s="40" t="s">
        <v>394</v>
      </c>
      <c r="B947" s="3" t="s">
        <v>401</v>
      </c>
      <c r="C947" s="19">
        <v>45.8</v>
      </c>
      <c r="D947" s="3" t="s">
        <v>461</v>
      </c>
      <c r="E947" s="3" t="s">
        <v>346</v>
      </c>
      <c r="F947" s="22">
        <v>449000</v>
      </c>
      <c r="G947" s="15" t="s">
        <v>30</v>
      </c>
      <c r="H947" s="27">
        <v>25.1</v>
      </c>
      <c r="I947" s="27">
        <v>4.4000000000000004</v>
      </c>
      <c r="J947" s="27">
        <v>15100</v>
      </c>
      <c r="K947" s="27">
        <v>872</v>
      </c>
      <c r="L947" s="27">
        <v>1040</v>
      </c>
      <c r="M947" s="27">
        <f t="shared" ca="1" si="14"/>
        <v>1.9234052980586849</v>
      </c>
      <c r="N947" s="27">
        <v>96.621481289487278</v>
      </c>
      <c r="O947" s="27">
        <v>21310.9</v>
      </c>
      <c r="P947" s="27">
        <v>514.61516577032478</v>
      </c>
    </row>
    <row r="948" spans="1:16" x14ac:dyDescent="0.45">
      <c r="A948" s="40" t="s">
        <v>394</v>
      </c>
      <c r="B948" s="3" t="s">
        <v>401</v>
      </c>
      <c r="C948" s="19">
        <v>45.8</v>
      </c>
      <c r="D948" s="3" t="s">
        <v>461</v>
      </c>
      <c r="E948" s="3" t="s">
        <v>346</v>
      </c>
      <c r="F948" s="22">
        <v>469000</v>
      </c>
      <c r="G948" s="15" t="s">
        <v>34</v>
      </c>
      <c r="H948" s="27">
        <v>25.1</v>
      </c>
      <c r="I948" s="27">
        <v>4.4000000000000004</v>
      </c>
      <c r="J948" s="27">
        <v>15100</v>
      </c>
      <c r="K948" s="27">
        <v>872</v>
      </c>
      <c r="L948" s="27">
        <v>1040</v>
      </c>
      <c r="M948" s="27">
        <f t="shared" ca="1" si="14"/>
        <v>1.877546284283546</v>
      </c>
      <c r="N948" s="27">
        <v>96.621481289487278</v>
      </c>
      <c r="O948" s="27">
        <v>21310.9</v>
      </c>
      <c r="P948" s="27">
        <v>514.61516577032478</v>
      </c>
    </row>
    <row r="949" spans="1:16" hidden="1" x14ac:dyDescent="0.45">
      <c r="A949" s="40" t="s">
        <v>367</v>
      </c>
      <c r="B949" s="2" t="s">
        <v>368</v>
      </c>
      <c r="C949" s="19">
        <v>40</v>
      </c>
      <c r="D949" s="3" t="s">
        <v>460</v>
      </c>
      <c r="E949" s="4" t="s">
        <v>25</v>
      </c>
      <c r="F949" s="22">
        <v>357702</v>
      </c>
      <c r="G949" s="15" t="s">
        <v>36</v>
      </c>
      <c r="H949" s="27">
        <v>22.04</v>
      </c>
      <c r="I949" s="27">
        <v>3.67</v>
      </c>
      <c r="J949" s="27">
        <v>11800</v>
      </c>
      <c r="K949" s="27">
        <v>1520</v>
      </c>
      <c r="L949" s="27">
        <v>400</v>
      </c>
      <c r="M949" s="27">
        <f t="shared" ca="1" si="14"/>
        <v>1.9805561607334645</v>
      </c>
      <c r="N949" s="27">
        <v>188.92599593680674</v>
      </c>
      <c r="O949" s="27">
        <v>16779.7</v>
      </c>
      <c r="P949" s="27">
        <v>1073.48</v>
      </c>
    </row>
    <row r="950" spans="1:16" hidden="1" x14ac:dyDescent="0.45">
      <c r="A950" s="40" t="s">
        <v>367</v>
      </c>
      <c r="B950" s="2" t="s">
        <v>368</v>
      </c>
      <c r="C950" s="19">
        <v>40</v>
      </c>
      <c r="D950" s="3" t="s">
        <v>460</v>
      </c>
      <c r="E950" s="4" t="s">
        <v>25</v>
      </c>
      <c r="F950" s="22">
        <v>348995</v>
      </c>
      <c r="G950" s="15" t="s">
        <v>36</v>
      </c>
      <c r="H950" s="27">
        <v>22.04</v>
      </c>
      <c r="I950" s="27">
        <v>3.67</v>
      </c>
      <c r="J950" s="27">
        <v>11800</v>
      </c>
      <c r="K950" s="27">
        <v>1520</v>
      </c>
      <c r="L950" s="27">
        <v>400</v>
      </c>
      <c r="M950" s="27">
        <f t="shared" ca="1" si="14"/>
        <v>2.0080067318685217</v>
      </c>
      <c r="N950" s="27">
        <v>188.92599593680674</v>
      </c>
      <c r="O950" s="27">
        <v>16779.7</v>
      </c>
      <c r="P950" s="27">
        <v>1073.48</v>
      </c>
    </row>
    <row r="951" spans="1:16" hidden="1" x14ac:dyDescent="0.45">
      <c r="A951" s="40" t="s">
        <v>378</v>
      </c>
      <c r="B951" s="2" t="s">
        <v>392</v>
      </c>
      <c r="C951" s="19">
        <v>49</v>
      </c>
      <c r="D951" s="3" t="s">
        <v>460</v>
      </c>
      <c r="E951" s="4" t="s">
        <v>15</v>
      </c>
      <c r="F951" s="22">
        <v>910312</v>
      </c>
      <c r="G951" s="15" t="s">
        <v>33</v>
      </c>
      <c r="H951" s="27">
        <v>36.21</v>
      </c>
      <c r="I951" s="27">
        <v>4.0999999999999996</v>
      </c>
      <c r="J951" s="27">
        <v>15474</v>
      </c>
      <c r="K951" s="27">
        <v>1291</v>
      </c>
      <c r="L951" s="27">
        <v>939</v>
      </c>
      <c r="M951" s="27">
        <f t="shared" ca="1" si="14"/>
        <v>1.8506168693359579</v>
      </c>
      <c r="N951" s="27">
        <v>1276.96268564825</v>
      </c>
      <c r="O951" s="27">
        <v>21333.9</v>
      </c>
      <c r="P951" s="27">
        <v>4753.54</v>
      </c>
    </row>
    <row r="952" spans="1:16" x14ac:dyDescent="0.45">
      <c r="A952" s="40" t="s">
        <v>394</v>
      </c>
      <c r="B952" s="3" t="s">
        <v>401</v>
      </c>
      <c r="C952" s="19">
        <v>45.8</v>
      </c>
      <c r="D952" s="3" t="s">
        <v>461</v>
      </c>
      <c r="E952" s="3" t="s">
        <v>345</v>
      </c>
      <c r="F952" s="22">
        <v>619012</v>
      </c>
      <c r="G952" s="15" t="s">
        <v>37</v>
      </c>
      <c r="H952" s="27">
        <v>25.1</v>
      </c>
      <c r="I952" s="27">
        <v>4.4000000000000004</v>
      </c>
      <c r="J952" s="27">
        <v>15100</v>
      </c>
      <c r="K952" s="27">
        <v>872</v>
      </c>
      <c r="L952" s="27">
        <v>1040</v>
      </c>
      <c r="M952" s="27">
        <f t="shared" ca="1" si="14"/>
        <v>2.0248740488958199</v>
      </c>
      <c r="N952" s="27">
        <v>78.844702329078544</v>
      </c>
      <c r="O952" s="27">
        <v>433.3</v>
      </c>
      <c r="P952" s="27">
        <v>1104.9060167832522</v>
      </c>
    </row>
    <row r="953" spans="1:16" hidden="1" x14ac:dyDescent="0.45">
      <c r="A953" s="40" t="s">
        <v>375</v>
      </c>
      <c r="B953" s="2" t="s">
        <v>376</v>
      </c>
      <c r="C953" s="19">
        <v>55</v>
      </c>
      <c r="D953" s="3" t="s">
        <v>460</v>
      </c>
      <c r="E953" s="4" t="s">
        <v>15</v>
      </c>
      <c r="F953" s="22">
        <v>845069</v>
      </c>
      <c r="G953" s="15" t="s">
        <v>36</v>
      </c>
      <c r="H953" s="27">
        <v>28.6</v>
      </c>
      <c r="I953" s="27">
        <v>3.7</v>
      </c>
      <c r="J953" s="27">
        <v>13154</v>
      </c>
      <c r="K953" s="27">
        <v>1092</v>
      </c>
      <c r="L953" s="27">
        <v>1200</v>
      </c>
      <c r="M953" s="27">
        <f t="shared" ca="1" si="14"/>
        <v>2.0343967112829109</v>
      </c>
      <c r="N953" s="27">
        <v>1276.96268564825</v>
      </c>
      <c r="O953" s="27">
        <v>21333.9</v>
      </c>
      <c r="P953" s="27">
        <v>4753.54</v>
      </c>
    </row>
    <row r="954" spans="1:16" hidden="1" x14ac:dyDescent="0.45">
      <c r="A954" s="40" t="s">
        <v>375</v>
      </c>
      <c r="B954" s="2" t="s">
        <v>376</v>
      </c>
      <c r="C954" s="19">
        <v>55</v>
      </c>
      <c r="D954" s="3" t="s">
        <v>460</v>
      </c>
      <c r="E954" s="4" t="s">
        <v>15</v>
      </c>
      <c r="F954" s="22">
        <v>845069</v>
      </c>
      <c r="G954" s="15" t="s">
        <v>36</v>
      </c>
      <c r="H954" s="27">
        <v>28.6</v>
      </c>
      <c r="I954" s="27">
        <v>3.7</v>
      </c>
      <c r="J954" s="27">
        <v>13154</v>
      </c>
      <c r="K954" s="27">
        <v>1092</v>
      </c>
      <c r="L954" s="27">
        <v>1200</v>
      </c>
      <c r="M954" s="27">
        <f t="shared" ca="1" si="14"/>
        <v>1.9590062422320313</v>
      </c>
      <c r="N954" s="27">
        <v>1276.96268564825</v>
      </c>
      <c r="O954" s="27">
        <v>21333.9</v>
      </c>
      <c r="P954" s="27">
        <v>4753.54</v>
      </c>
    </row>
    <row r="955" spans="1:16" x14ac:dyDescent="0.45">
      <c r="A955" s="40" t="s">
        <v>394</v>
      </c>
      <c r="B955" s="3" t="s">
        <v>401</v>
      </c>
      <c r="C955" s="19">
        <v>45.8</v>
      </c>
      <c r="D955" s="3" t="s">
        <v>461</v>
      </c>
      <c r="E955" s="3" t="s">
        <v>353</v>
      </c>
      <c r="F955" s="22">
        <v>399324</v>
      </c>
      <c r="G955" s="15" t="s">
        <v>34</v>
      </c>
      <c r="H955" s="27">
        <v>25.1</v>
      </c>
      <c r="I955" s="27">
        <v>4.4000000000000004</v>
      </c>
      <c r="J955" s="27">
        <v>15100</v>
      </c>
      <c r="K955" s="27">
        <v>872</v>
      </c>
      <c r="L955" s="27">
        <v>1040</v>
      </c>
      <c r="M955" s="27">
        <f t="shared" ca="1" si="14"/>
        <v>1.9751919523613402</v>
      </c>
      <c r="N955" s="27">
        <v>96.621481289487278</v>
      </c>
      <c r="O955" s="27">
        <v>16666</v>
      </c>
      <c r="P955" s="27">
        <v>2854.6463757572787</v>
      </c>
    </row>
    <row r="956" spans="1:16" x14ac:dyDescent="0.45">
      <c r="A956" s="40" t="s">
        <v>394</v>
      </c>
      <c r="B956" s="3" t="s">
        <v>401</v>
      </c>
      <c r="C956" s="19">
        <v>45.8</v>
      </c>
      <c r="D956" s="3" t="s">
        <v>461</v>
      </c>
      <c r="E956" s="3" t="s">
        <v>447</v>
      </c>
      <c r="F956" s="22">
        <v>435736</v>
      </c>
      <c r="G956" s="15" t="s">
        <v>29</v>
      </c>
      <c r="H956" s="27">
        <v>25.1</v>
      </c>
      <c r="I956" s="27">
        <v>4.4000000000000004</v>
      </c>
      <c r="J956" s="27">
        <v>15100</v>
      </c>
      <c r="K956" s="27">
        <v>872</v>
      </c>
      <c r="L956" s="27">
        <v>1040</v>
      </c>
      <c r="M956" s="27">
        <f t="shared" ca="1" si="14"/>
        <v>2.0099286333815032</v>
      </c>
      <c r="N956" s="27">
        <v>96.621481289487278</v>
      </c>
      <c r="O956" s="27">
        <v>16666</v>
      </c>
      <c r="P956" s="27">
        <v>521.5798800343282</v>
      </c>
    </row>
    <row r="957" spans="1:16" x14ac:dyDescent="0.45">
      <c r="A957" s="40" t="s">
        <v>394</v>
      </c>
      <c r="B957" s="3" t="s">
        <v>401</v>
      </c>
      <c r="C957" s="19">
        <v>45.8</v>
      </c>
      <c r="D957" s="3" t="s">
        <v>461</v>
      </c>
      <c r="E957" s="3" t="s">
        <v>447</v>
      </c>
      <c r="F957" s="22">
        <v>435306</v>
      </c>
      <c r="G957" s="15" t="s">
        <v>30</v>
      </c>
      <c r="H957" s="27">
        <v>25.1</v>
      </c>
      <c r="I957" s="27">
        <v>4.4000000000000004</v>
      </c>
      <c r="J957" s="27">
        <v>15100</v>
      </c>
      <c r="K957" s="27">
        <v>872</v>
      </c>
      <c r="L957" s="27">
        <v>1040</v>
      </c>
      <c r="M957" s="27">
        <f t="shared" ca="1" si="14"/>
        <v>1.9541612282815513</v>
      </c>
      <c r="N957" s="27">
        <v>96.621481289487278</v>
      </c>
      <c r="O957" s="27">
        <v>16666</v>
      </c>
      <c r="P957" s="27">
        <v>521.5798800343282</v>
      </c>
    </row>
    <row r="958" spans="1:16" x14ac:dyDescent="0.45">
      <c r="A958" s="40" t="s">
        <v>394</v>
      </c>
      <c r="B958" s="3" t="s">
        <v>401</v>
      </c>
      <c r="C958" s="19">
        <v>45.8</v>
      </c>
      <c r="D958" s="3" t="s">
        <v>461</v>
      </c>
      <c r="E958" s="3" t="s">
        <v>447</v>
      </c>
      <c r="F958" s="22">
        <v>347000</v>
      </c>
      <c r="G958" s="15" t="s">
        <v>30</v>
      </c>
      <c r="H958" s="27">
        <v>25.1</v>
      </c>
      <c r="I958" s="27">
        <v>4.4000000000000004</v>
      </c>
      <c r="J958" s="27">
        <v>15100</v>
      </c>
      <c r="K958" s="27">
        <v>872</v>
      </c>
      <c r="L958" s="27">
        <v>1040</v>
      </c>
      <c r="M958" s="27">
        <f t="shared" ca="1" si="14"/>
        <v>1.8576197745858385</v>
      </c>
      <c r="N958" s="27">
        <v>96.621481289487278</v>
      </c>
      <c r="O958" s="27">
        <v>16666</v>
      </c>
      <c r="P958" s="27">
        <v>521.5798800343282</v>
      </c>
    </row>
    <row r="959" spans="1:16" hidden="1" x14ac:dyDescent="0.45">
      <c r="A959" s="40" t="s">
        <v>367</v>
      </c>
      <c r="B959" s="2" t="s">
        <v>368</v>
      </c>
      <c r="C959" s="19">
        <v>40</v>
      </c>
      <c r="D959" s="3" t="s">
        <v>460</v>
      </c>
      <c r="E959" s="4" t="s">
        <v>35</v>
      </c>
      <c r="F959" s="22">
        <v>316163</v>
      </c>
      <c r="G959" s="15" t="s">
        <v>37</v>
      </c>
      <c r="H959" s="27">
        <v>22.04</v>
      </c>
      <c r="I959" s="27">
        <v>3.67</v>
      </c>
      <c r="J959" s="27">
        <v>11800</v>
      </c>
      <c r="K959" s="27">
        <v>1520</v>
      </c>
      <c r="L959" s="27">
        <v>400</v>
      </c>
      <c r="M959" s="27">
        <f t="shared" ca="1" si="14"/>
        <v>1.9299743865132779</v>
      </c>
      <c r="N959" s="27">
        <v>1896.7553015181375</v>
      </c>
      <c r="O959" s="27">
        <v>24592.6</v>
      </c>
      <c r="P959" s="27">
        <v>42421.33</v>
      </c>
    </row>
    <row r="960" spans="1:16" hidden="1" x14ac:dyDescent="0.45">
      <c r="A960" s="40" t="s">
        <v>378</v>
      </c>
      <c r="B960" s="2" t="s">
        <v>392</v>
      </c>
      <c r="C960" s="19">
        <v>49</v>
      </c>
      <c r="D960" s="3" t="s">
        <v>459</v>
      </c>
      <c r="E960" s="3" t="s">
        <v>319</v>
      </c>
      <c r="F960" s="22">
        <v>765000</v>
      </c>
      <c r="G960" s="15" t="s">
        <v>33</v>
      </c>
      <c r="H960" s="27">
        <v>36.21</v>
      </c>
      <c r="I960" s="27">
        <v>4.0999999999999996</v>
      </c>
      <c r="J960" s="27">
        <v>15474</v>
      </c>
      <c r="K960" s="27">
        <v>1291</v>
      </c>
      <c r="L960" s="27">
        <v>939</v>
      </c>
      <c r="M960" s="27">
        <f t="shared" ca="1" si="14"/>
        <v>1.9811737306758217</v>
      </c>
      <c r="N960" s="27">
        <v>1116.7267999999999</v>
      </c>
      <c r="O960" s="27">
        <v>44269</v>
      </c>
      <c r="P960" s="27">
        <v>61343.7</v>
      </c>
    </row>
    <row r="961" spans="1:16" hidden="1" x14ac:dyDescent="0.45">
      <c r="A961" s="40" t="s">
        <v>378</v>
      </c>
      <c r="B961" s="2" t="s">
        <v>393</v>
      </c>
      <c r="C961" s="19">
        <v>49</v>
      </c>
      <c r="D961" s="3" t="s">
        <v>460</v>
      </c>
      <c r="E961" s="4" t="s">
        <v>35</v>
      </c>
      <c r="F961" s="22">
        <v>1055962</v>
      </c>
      <c r="G961" s="15" t="s">
        <v>33</v>
      </c>
      <c r="H961" s="27">
        <v>36.21</v>
      </c>
      <c r="I961" s="27">
        <v>4.0999999999999996</v>
      </c>
      <c r="J961" s="27">
        <v>15474</v>
      </c>
      <c r="K961" s="27">
        <v>1291</v>
      </c>
      <c r="L961" s="27">
        <v>939</v>
      </c>
      <c r="M961" s="27">
        <f t="shared" ca="1" si="14"/>
        <v>2.0174839935544133</v>
      </c>
      <c r="N961" s="27">
        <v>1896.7553015181375</v>
      </c>
      <c r="O961" s="27">
        <v>24592.6</v>
      </c>
      <c r="P961" s="27">
        <v>42421.33</v>
      </c>
    </row>
    <row r="962" spans="1:16" hidden="1" x14ac:dyDescent="0.45">
      <c r="A962" s="40" t="s">
        <v>367</v>
      </c>
      <c r="B962" s="2" t="s">
        <v>368</v>
      </c>
      <c r="C962" s="19">
        <v>40</v>
      </c>
      <c r="D962" s="3" t="s">
        <v>459</v>
      </c>
      <c r="E962" s="3" t="s">
        <v>319</v>
      </c>
      <c r="F962" s="22">
        <v>449000</v>
      </c>
      <c r="G962" s="15" t="s">
        <v>37</v>
      </c>
      <c r="H962" s="27">
        <v>22.04</v>
      </c>
      <c r="I962" s="27">
        <v>3.67</v>
      </c>
      <c r="J962" s="27">
        <v>11800</v>
      </c>
      <c r="K962" s="27">
        <v>1520</v>
      </c>
      <c r="L962" s="27">
        <v>400</v>
      </c>
      <c r="M962" s="27">
        <f t="shared" ref="M962:M1025" ca="1" si="15">RAND()*0.2+1.85</f>
        <v>2.0478884985731982</v>
      </c>
      <c r="N962" s="27">
        <v>1116.7267999999999</v>
      </c>
      <c r="O962" s="27">
        <v>44269</v>
      </c>
      <c r="P962" s="27">
        <v>61343.7</v>
      </c>
    </row>
    <row r="963" spans="1:16" x14ac:dyDescent="0.45">
      <c r="A963" s="40" t="s">
        <v>407</v>
      </c>
      <c r="B963" s="3" t="s">
        <v>401</v>
      </c>
      <c r="C963" s="19">
        <v>45.8</v>
      </c>
      <c r="D963" s="3" t="s">
        <v>461</v>
      </c>
      <c r="E963" s="3" t="s">
        <v>447</v>
      </c>
      <c r="F963" s="22">
        <v>400866</v>
      </c>
      <c r="G963" s="15" t="s">
        <v>34</v>
      </c>
      <c r="H963" s="27">
        <v>25.1</v>
      </c>
      <c r="I963" s="27">
        <v>4.4000000000000004</v>
      </c>
      <c r="J963" s="27">
        <v>15100</v>
      </c>
      <c r="K963" s="27">
        <v>872</v>
      </c>
      <c r="L963" s="27">
        <v>1040</v>
      </c>
      <c r="M963" s="27">
        <f t="shared" ca="1" si="15"/>
        <v>1.9825409152058642</v>
      </c>
      <c r="N963" s="27">
        <v>96.621481289487278</v>
      </c>
      <c r="O963" s="27">
        <v>16666</v>
      </c>
      <c r="P963" s="27">
        <v>521.5798800343282</v>
      </c>
    </row>
    <row r="964" spans="1:16" x14ac:dyDescent="0.45">
      <c r="A964" s="40" t="s">
        <v>394</v>
      </c>
      <c r="B964" s="3" t="s">
        <v>401</v>
      </c>
      <c r="C964" s="19">
        <v>45.8</v>
      </c>
      <c r="D964" s="3" t="s">
        <v>461</v>
      </c>
      <c r="E964" s="3" t="s">
        <v>447</v>
      </c>
      <c r="F964" s="22">
        <v>400537</v>
      </c>
      <c r="G964" s="15" t="s">
        <v>34</v>
      </c>
      <c r="H964" s="27">
        <v>25.1</v>
      </c>
      <c r="I964" s="27">
        <v>4.4000000000000004</v>
      </c>
      <c r="J964" s="27">
        <v>15100</v>
      </c>
      <c r="K964" s="27">
        <v>872</v>
      </c>
      <c r="L964" s="27">
        <v>1040</v>
      </c>
      <c r="M964" s="27">
        <f t="shared" ca="1" si="15"/>
        <v>2.0019451282314442</v>
      </c>
      <c r="N964" s="27">
        <v>96.621481289487278</v>
      </c>
      <c r="O964" s="27">
        <v>16666</v>
      </c>
      <c r="P964" s="27">
        <v>521.5798800343282</v>
      </c>
    </row>
    <row r="965" spans="1:16" hidden="1" x14ac:dyDescent="0.45">
      <c r="A965" s="40" t="s">
        <v>410</v>
      </c>
      <c r="B965" s="2" t="s">
        <v>414</v>
      </c>
      <c r="C965" s="19">
        <v>45</v>
      </c>
      <c r="D965" s="3" t="s">
        <v>460</v>
      </c>
      <c r="E965" s="4" t="s">
        <v>25</v>
      </c>
      <c r="F965" s="22">
        <v>535045</v>
      </c>
      <c r="G965" s="15" t="s">
        <v>37</v>
      </c>
      <c r="H965" s="27">
        <v>24.74</v>
      </c>
      <c r="I965" s="27">
        <v>4.76</v>
      </c>
      <c r="J965" s="27">
        <v>10800</v>
      </c>
      <c r="K965" s="27">
        <v>1227</v>
      </c>
      <c r="L965" s="27">
        <v>600</v>
      </c>
      <c r="M965" s="27">
        <f t="shared" ca="1" si="15"/>
        <v>1.8621322277968984</v>
      </c>
      <c r="N965" s="27">
        <v>188.92599593680674</v>
      </c>
      <c r="O965" s="27">
        <v>16779.7</v>
      </c>
      <c r="P965" s="27">
        <v>1073.48</v>
      </c>
    </row>
    <row r="966" spans="1:16" hidden="1" x14ac:dyDescent="0.45">
      <c r="A966" s="40" t="s">
        <v>378</v>
      </c>
      <c r="B966" s="2" t="s">
        <v>393</v>
      </c>
      <c r="C966" s="19">
        <v>49</v>
      </c>
      <c r="D966" s="3" t="s">
        <v>460</v>
      </c>
      <c r="E966" s="4" t="s">
        <v>15</v>
      </c>
      <c r="F966" s="22">
        <v>922450</v>
      </c>
      <c r="G966" s="15" t="s">
        <v>36</v>
      </c>
      <c r="H966" s="27">
        <v>36.21</v>
      </c>
      <c r="I966" s="27">
        <v>4.0999999999999996</v>
      </c>
      <c r="J966" s="27">
        <v>15474</v>
      </c>
      <c r="K966" s="27">
        <v>1291</v>
      </c>
      <c r="L966" s="27">
        <v>939</v>
      </c>
      <c r="M966" s="27">
        <f t="shared" ca="1" si="15"/>
        <v>1.8780466255879351</v>
      </c>
      <c r="N966" s="27">
        <v>1276.96268564825</v>
      </c>
      <c r="O966" s="27">
        <v>21333.9</v>
      </c>
      <c r="P966" s="27">
        <v>4753.54</v>
      </c>
    </row>
    <row r="967" spans="1:16" x14ac:dyDescent="0.45">
      <c r="A967" s="40" t="s">
        <v>394</v>
      </c>
      <c r="B967" s="3" t="s">
        <v>401</v>
      </c>
      <c r="C967" s="19">
        <v>45.8</v>
      </c>
      <c r="D967" s="3" t="s">
        <v>461</v>
      </c>
      <c r="E967" s="3" t="s">
        <v>447</v>
      </c>
      <c r="F967" s="22">
        <v>400142</v>
      </c>
      <c r="G967" s="15" t="s">
        <v>34</v>
      </c>
      <c r="H967" s="27">
        <v>25.1</v>
      </c>
      <c r="I967" s="27">
        <v>4.4000000000000004</v>
      </c>
      <c r="J967" s="27">
        <v>15100</v>
      </c>
      <c r="K967" s="27">
        <v>872</v>
      </c>
      <c r="L967" s="27">
        <v>1040</v>
      </c>
      <c r="M967" s="27">
        <f t="shared" ca="1" si="15"/>
        <v>1.9098498857431407</v>
      </c>
      <c r="N967" s="27">
        <v>96.621481289487278</v>
      </c>
      <c r="O967" s="27">
        <v>16666</v>
      </c>
      <c r="P967" s="27">
        <v>521.5798800343282</v>
      </c>
    </row>
    <row r="968" spans="1:16" x14ac:dyDescent="0.45">
      <c r="A968" s="40" t="s">
        <v>394</v>
      </c>
      <c r="B968" s="3" t="s">
        <v>401</v>
      </c>
      <c r="C968" s="19">
        <v>45.8</v>
      </c>
      <c r="D968" s="3" t="s">
        <v>461</v>
      </c>
      <c r="E968" s="3" t="s">
        <v>447</v>
      </c>
      <c r="F968" s="22">
        <v>551710</v>
      </c>
      <c r="G968" s="15" t="s">
        <v>38</v>
      </c>
      <c r="H968" s="27">
        <v>25.1</v>
      </c>
      <c r="I968" s="27">
        <v>4.4000000000000004</v>
      </c>
      <c r="J968" s="27">
        <v>15100</v>
      </c>
      <c r="K968" s="27">
        <v>872</v>
      </c>
      <c r="L968" s="27">
        <v>1040</v>
      </c>
      <c r="M968" s="27">
        <f t="shared" ca="1" si="15"/>
        <v>1.8992052296020774</v>
      </c>
      <c r="N968" s="27">
        <v>96.621481289487278</v>
      </c>
      <c r="O968" s="27">
        <v>16666</v>
      </c>
      <c r="P968" s="27">
        <v>521.5798800343282</v>
      </c>
    </row>
    <row r="969" spans="1:16" x14ac:dyDescent="0.45">
      <c r="A969" s="40" t="s">
        <v>394</v>
      </c>
      <c r="B969" s="3" t="s">
        <v>401</v>
      </c>
      <c r="C969" s="19">
        <v>45.8</v>
      </c>
      <c r="D969" s="3" t="s">
        <v>461</v>
      </c>
      <c r="E969" s="3" t="s">
        <v>447</v>
      </c>
      <c r="F969" s="22">
        <v>544435</v>
      </c>
      <c r="G969" s="15" t="s">
        <v>38</v>
      </c>
      <c r="H969" s="27">
        <v>25.1</v>
      </c>
      <c r="I969" s="27">
        <v>4.4000000000000004</v>
      </c>
      <c r="J969" s="27">
        <v>15100</v>
      </c>
      <c r="K969" s="27">
        <v>872</v>
      </c>
      <c r="L969" s="27">
        <v>1040</v>
      </c>
      <c r="M969" s="27">
        <f t="shared" ca="1" si="15"/>
        <v>2.0448057947647542</v>
      </c>
      <c r="N969" s="27">
        <v>96.621481289487278</v>
      </c>
      <c r="O969" s="27">
        <v>16666</v>
      </c>
      <c r="P969" s="27">
        <v>521.5798800343282</v>
      </c>
    </row>
    <row r="970" spans="1:16" x14ac:dyDescent="0.45">
      <c r="A970" s="40" t="s">
        <v>394</v>
      </c>
      <c r="B970" s="3" t="s">
        <v>401</v>
      </c>
      <c r="C970" s="19">
        <v>45.8</v>
      </c>
      <c r="D970" s="3" t="s">
        <v>460</v>
      </c>
      <c r="E970" s="4" t="s">
        <v>46</v>
      </c>
      <c r="F970" s="22">
        <v>618603</v>
      </c>
      <c r="G970" s="15" t="s">
        <v>30</v>
      </c>
      <c r="H970" s="27">
        <v>25.1</v>
      </c>
      <c r="I970" s="27">
        <v>4.4000000000000004</v>
      </c>
      <c r="J970" s="27">
        <v>15100</v>
      </c>
      <c r="K970" s="27">
        <v>872</v>
      </c>
      <c r="L970" s="27">
        <v>1040</v>
      </c>
      <c r="M970" s="27">
        <f t="shared" ca="1" si="15"/>
        <v>1.9298425099369598</v>
      </c>
      <c r="N970" s="27">
        <v>57.472012426685303</v>
      </c>
      <c r="O970" s="27">
        <v>11544.2</v>
      </c>
      <c r="P970" s="27">
        <v>7827.84</v>
      </c>
    </row>
    <row r="971" spans="1:16" x14ac:dyDescent="0.45">
      <c r="A971" s="40" t="s">
        <v>394</v>
      </c>
      <c r="B971" s="3" t="s">
        <v>401</v>
      </c>
      <c r="C971" s="19">
        <v>45.8</v>
      </c>
      <c r="D971" s="3" t="s">
        <v>460</v>
      </c>
      <c r="E971" s="4" t="s">
        <v>46</v>
      </c>
      <c r="F971" s="22">
        <v>791947</v>
      </c>
      <c r="G971" s="15" t="s">
        <v>13</v>
      </c>
      <c r="H971" s="27">
        <v>25.1</v>
      </c>
      <c r="I971" s="27">
        <v>4.4000000000000004</v>
      </c>
      <c r="J971" s="27">
        <v>15100</v>
      </c>
      <c r="K971" s="27">
        <v>872</v>
      </c>
      <c r="L971" s="27">
        <v>1040</v>
      </c>
      <c r="M971" s="27">
        <f t="shared" ca="1" si="15"/>
        <v>1.9131675159626083</v>
      </c>
      <c r="N971" s="27">
        <v>57.472012426685303</v>
      </c>
      <c r="O971" s="27">
        <v>11544.2</v>
      </c>
      <c r="P971" s="27">
        <v>7827.84</v>
      </c>
    </row>
    <row r="972" spans="1:16" x14ac:dyDescent="0.45">
      <c r="A972" s="40" t="s">
        <v>394</v>
      </c>
      <c r="B972" s="3" t="s">
        <v>401</v>
      </c>
      <c r="C972" s="19">
        <v>45.8</v>
      </c>
      <c r="D972" s="3" t="s">
        <v>460</v>
      </c>
      <c r="E972" s="4" t="s">
        <v>46</v>
      </c>
      <c r="F972" s="22">
        <v>785793</v>
      </c>
      <c r="G972" s="15" t="s">
        <v>13</v>
      </c>
      <c r="H972" s="27">
        <v>25.1</v>
      </c>
      <c r="I972" s="27">
        <v>4.4000000000000004</v>
      </c>
      <c r="J972" s="27">
        <v>15100</v>
      </c>
      <c r="K972" s="27">
        <v>872</v>
      </c>
      <c r="L972" s="27">
        <v>1040</v>
      </c>
      <c r="M972" s="27">
        <f t="shared" ca="1" si="15"/>
        <v>1.9973247017442231</v>
      </c>
      <c r="N972" s="27">
        <v>57.472012426685303</v>
      </c>
      <c r="O972" s="27">
        <v>11544.2</v>
      </c>
      <c r="P972" s="27">
        <v>7827.84</v>
      </c>
    </row>
    <row r="973" spans="1:16" x14ac:dyDescent="0.45">
      <c r="A973" s="40" t="s">
        <v>394</v>
      </c>
      <c r="B973" s="3" t="s">
        <v>401</v>
      </c>
      <c r="C973" s="19">
        <v>45.8</v>
      </c>
      <c r="D973" s="3" t="s">
        <v>460</v>
      </c>
      <c r="E973" s="4" t="s">
        <v>46</v>
      </c>
      <c r="F973" s="22">
        <v>571486</v>
      </c>
      <c r="G973" s="15" t="s">
        <v>13</v>
      </c>
      <c r="H973" s="27">
        <v>25.1</v>
      </c>
      <c r="I973" s="27">
        <v>4.4000000000000004</v>
      </c>
      <c r="J973" s="27">
        <v>15100</v>
      </c>
      <c r="K973" s="27">
        <v>872</v>
      </c>
      <c r="L973" s="27">
        <v>1040</v>
      </c>
      <c r="M973" s="27">
        <f t="shared" ca="1" si="15"/>
        <v>1.9392716755952368</v>
      </c>
      <c r="N973" s="27">
        <v>57.472012426685303</v>
      </c>
      <c r="O973" s="27">
        <v>11544.2</v>
      </c>
      <c r="P973" s="27">
        <v>7827.84</v>
      </c>
    </row>
    <row r="974" spans="1:16" x14ac:dyDescent="0.45">
      <c r="A974" s="40" t="s">
        <v>394</v>
      </c>
      <c r="B974" s="3" t="s">
        <v>401</v>
      </c>
      <c r="C974" s="19">
        <v>45.8</v>
      </c>
      <c r="D974" s="3" t="s">
        <v>460</v>
      </c>
      <c r="E974" s="4" t="s">
        <v>46</v>
      </c>
      <c r="F974" s="22">
        <v>570830</v>
      </c>
      <c r="G974" s="15" t="s">
        <v>13</v>
      </c>
      <c r="H974" s="27">
        <v>25.1</v>
      </c>
      <c r="I974" s="27">
        <v>4.4000000000000004</v>
      </c>
      <c r="J974" s="27">
        <v>15100</v>
      </c>
      <c r="K974" s="27">
        <v>872</v>
      </c>
      <c r="L974" s="27">
        <v>1040</v>
      </c>
      <c r="M974" s="27">
        <f t="shared" ca="1" si="15"/>
        <v>1.9490244692556908</v>
      </c>
      <c r="N974" s="27">
        <v>57.472012426685303</v>
      </c>
      <c r="O974" s="27">
        <v>11544.2</v>
      </c>
      <c r="P974" s="27">
        <v>7827.84</v>
      </c>
    </row>
    <row r="975" spans="1:16" x14ac:dyDescent="0.45">
      <c r="A975" s="40" t="s">
        <v>394</v>
      </c>
      <c r="B975" s="3" t="s">
        <v>401</v>
      </c>
      <c r="C975" s="19">
        <v>45.8</v>
      </c>
      <c r="D975" s="3" t="s">
        <v>460</v>
      </c>
      <c r="E975" s="4" t="s">
        <v>46</v>
      </c>
      <c r="F975" s="22">
        <v>569899</v>
      </c>
      <c r="G975" s="15" t="s">
        <v>13</v>
      </c>
      <c r="H975" s="27">
        <v>25.1</v>
      </c>
      <c r="I975" s="27">
        <v>4.4000000000000004</v>
      </c>
      <c r="J975" s="27">
        <v>15100</v>
      </c>
      <c r="K975" s="27">
        <v>872</v>
      </c>
      <c r="L975" s="27">
        <v>1040</v>
      </c>
      <c r="M975" s="27">
        <f t="shared" ca="1" si="15"/>
        <v>1.8545238847216032</v>
      </c>
      <c r="N975" s="27">
        <v>57.472012426685303</v>
      </c>
      <c r="O975" s="27">
        <v>11544.2</v>
      </c>
      <c r="P975" s="27">
        <v>7827.84</v>
      </c>
    </row>
    <row r="976" spans="1:16" x14ac:dyDescent="0.45">
      <c r="A976" s="40" t="s">
        <v>394</v>
      </c>
      <c r="B976" s="3" t="s">
        <v>401</v>
      </c>
      <c r="C976" s="19">
        <v>45.8</v>
      </c>
      <c r="D976" s="3" t="s">
        <v>460</v>
      </c>
      <c r="E976" s="4" t="s">
        <v>46</v>
      </c>
      <c r="F976" s="22">
        <v>569899</v>
      </c>
      <c r="G976" s="15" t="s">
        <v>13</v>
      </c>
      <c r="H976" s="27">
        <v>25.1</v>
      </c>
      <c r="I976" s="27">
        <v>4.4000000000000004</v>
      </c>
      <c r="J976" s="27">
        <v>15100</v>
      </c>
      <c r="K976" s="27">
        <v>872</v>
      </c>
      <c r="L976" s="27">
        <v>1040</v>
      </c>
      <c r="M976" s="27">
        <f t="shared" ca="1" si="15"/>
        <v>1.9915635583164479</v>
      </c>
      <c r="N976" s="27">
        <v>57.472012426685303</v>
      </c>
      <c r="O976" s="27">
        <v>11544.2</v>
      </c>
      <c r="P976" s="27">
        <v>7827.84</v>
      </c>
    </row>
    <row r="977" spans="1:16" hidden="1" x14ac:dyDescent="0.45">
      <c r="A977" s="40" t="s">
        <v>378</v>
      </c>
      <c r="B977" s="2" t="s">
        <v>391</v>
      </c>
      <c r="C977" s="19">
        <v>47</v>
      </c>
      <c r="D977" s="3" t="s">
        <v>461</v>
      </c>
      <c r="E977" s="3" t="s">
        <v>447</v>
      </c>
      <c r="F977" s="22">
        <v>314925</v>
      </c>
      <c r="G977" s="15" t="s">
        <v>6</v>
      </c>
      <c r="H977" s="27">
        <v>25.6</v>
      </c>
      <c r="I977" s="27">
        <v>3.6</v>
      </c>
      <c r="J977" s="27">
        <v>10841</v>
      </c>
      <c r="K977" s="27">
        <v>1410</v>
      </c>
      <c r="L977" s="27">
        <v>481</v>
      </c>
      <c r="M977" s="27">
        <f t="shared" ca="1" si="15"/>
        <v>2.0451833845331904</v>
      </c>
      <c r="N977" s="27">
        <v>96.621481289487278</v>
      </c>
      <c r="O977" s="27">
        <v>16666</v>
      </c>
      <c r="P977" s="27">
        <v>521.5798800343282</v>
      </c>
    </row>
    <row r="978" spans="1:16" hidden="1" x14ac:dyDescent="0.45">
      <c r="A978" s="40" t="s">
        <v>378</v>
      </c>
      <c r="B978" s="2" t="s">
        <v>391</v>
      </c>
      <c r="C978" s="19">
        <v>47</v>
      </c>
      <c r="D978" s="3" t="s">
        <v>461</v>
      </c>
      <c r="E978" s="3" t="s">
        <v>447</v>
      </c>
      <c r="F978" s="22">
        <v>563836</v>
      </c>
      <c r="G978" s="15" t="s">
        <v>34</v>
      </c>
      <c r="H978" s="27">
        <v>25.6</v>
      </c>
      <c r="I978" s="27">
        <v>3.6</v>
      </c>
      <c r="J978" s="27">
        <v>10841</v>
      </c>
      <c r="K978" s="27">
        <v>1410</v>
      </c>
      <c r="L978" s="27">
        <v>481</v>
      </c>
      <c r="M978" s="27">
        <f t="shared" ca="1" si="15"/>
        <v>1.8614132403378294</v>
      </c>
      <c r="N978" s="27">
        <v>96.621481289487278</v>
      </c>
      <c r="O978" s="27">
        <v>16666</v>
      </c>
      <c r="P978" s="27">
        <v>521.5798800343282</v>
      </c>
    </row>
    <row r="979" spans="1:16" hidden="1" x14ac:dyDescent="0.45">
      <c r="A979" s="40" t="s">
        <v>378</v>
      </c>
      <c r="B979" s="2" t="s">
        <v>391</v>
      </c>
      <c r="C979" s="19">
        <v>47</v>
      </c>
      <c r="D979" s="3" t="s">
        <v>461</v>
      </c>
      <c r="E979" s="3" t="s">
        <v>445</v>
      </c>
      <c r="F979" s="22">
        <v>450000</v>
      </c>
      <c r="G979" s="15" t="s">
        <v>20</v>
      </c>
      <c r="H979" s="27">
        <v>25.6</v>
      </c>
      <c r="I979" s="27">
        <v>3.6</v>
      </c>
      <c r="J979" s="27">
        <v>10841</v>
      </c>
      <c r="K979" s="27">
        <v>1410</v>
      </c>
      <c r="L979" s="27">
        <v>481</v>
      </c>
      <c r="M979" s="27">
        <f t="shared" ca="1" si="15"/>
        <v>1.9491310896262488</v>
      </c>
      <c r="N979" s="27">
        <v>53.976999999999997</v>
      </c>
      <c r="O979" s="27">
        <v>7702.4</v>
      </c>
      <c r="P979" s="27">
        <v>5816</v>
      </c>
    </row>
    <row r="980" spans="1:16" x14ac:dyDescent="0.45">
      <c r="A980" s="40" t="s">
        <v>394</v>
      </c>
      <c r="B980" s="3" t="s">
        <v>401</v>
      </c>
      <c r="C980" s="19">
        <v>45.8</v>
      </c>
      <c r="D980" s="3" t="s">
        <v>460</v>
      </c>
      <c r="E980" s="4" t="s">
        <v>46</v>
      </c>
      <c r="F980" s="22">
        <v>541087</v>
      </c>
      <c r="G980" s="15" t="s">
        <v>13</v>
      </c>
      <c r="H980" s="27">
        <v>25.1</v>
      </c>
      <c r="I980" s="27">
        <v>4.4000000000000004</v>
      </c>
      <c r="J980" s="27">
        <v>15100</v>
      </c>
      <c r="K980" s="27">
        <v>872</v>
      </c>
      <c r="L980" s="27">
        <v>1040</v>
      </c>
      <c r="M980" s="27">
        <f t="shared" ca="1" si="15"/>
        <v>2.0366763340326655</v>
      </c>
      <c r="N980" s="27">
        <v>57.472012426685303</v>
      </c>
      <c r="O980" s="27">
        <v>11544.2</v>
      </c>
      <c r="P980" s="27">
        <v>7827.84</v>
      </c>
    </row>
    <row r="981" spans="1:16" x14ac:dyDescent="0.45">
      <c r="A981" s="40" t="s">
        <v>394</v>
      </c>
      <c r="B981" s="3" t="s">
        <v>401</v>
      </c>
      <c r="C981" s="19">
        <v>45.8</v>
      </c>
      <c r="D981" s="3" t="s">
        <v>460</v>
      </c>
      <c r="E981" s="4" t="s">
        <v>46</v>
      </c>
      <c r="F981" s="22">
        <v>540677</v>
      </c>
      <c r="G981" s="15" t="s">
        <v>13</v>
      </c>
      <c r="H981" s="27">
        <v>25.1</v>
      </c>
      <c r="I981" s="27">
        <v>4.4000000000000004</v>
      </c>
      <c r="J981" s="27">
        <v>15100</v>
      </c>
      <c r="K981" s="27">
        <v>872</v>
      </c>
      <c r="L981" s="27">
        <v>1040</v>
      </c>
      <c r="M981" s="27">
        <f t="shared" ca="1" si="15"/>
        <v>2.0385397225842241</v>
      </c>
      <c r="N981" s="27">
        <v>57.472012426685303</v>
      </c>
      <c r="O981" s="27">
        <v>11544.2</v>
      </c>
      <c r="P981" s="27">
        <v>7827.84</v>
      </c>
    </row>
    <row r="982" spans="1:16" hidden="1" x14ac:dyDescent="0.45">
      <c r="A982" s="40" t="s">
        <v>378</v>
      </c>
      <c r="B982" s="2" t="s">
        <v>391</v>
      </c>
      <c r="C982" s="19">
        <v>47</v>
      </c>
      <c r="D982" s="3" t="s">
        <v>461</v>
      </c>
      <c r="E982" s="3" t="s">
        <v>445</v>
      </c>
      <c r="F982" s="22">
        <v>249000</v>
      </c>
      <c r="G982" s="15" t="s">
        <v>29</v>
      </c>
      <c r="H982" s="27">
        <v>25.6</v>
      </c>
      <c r="I982" s="27">
        <v>3.6</v>
      </c>
      <c r="J982" s="27">
        <v>10841</v>
      </c>
      <c r="K982" s="27">
        <v>1410</v>
      </c>
      <c r="L982" s="27">
        <v>481</v>
      </c>
      <c r="M982" s="27">
        <f t="shared" ca="1" si="15"/>
        <v>1.9972469594236151</v>
      </c>
      <c r="N982" s="27">
        <v>53.976999999999997</v>
      </c>
      <c r="O982" s="27">
        <v>7702.4</v>
      </c>
      <c r="P982" s="27">
        <v>5816</v>
      </c>
    </row>
    <row r="983" spans="1:16" hidden="1" x14ac:dyDescent="0.45">
      <c r="A983" s="40" t="s">
        <v>378</v>
      </c>
      <c r="B983" s="2" t="s">
        <v>391</v>
      </c>
      <c r="C983" s="19">
        <v>47</v>
      </c>
      <c r="D983" s="3" t="s">
        <v>460</v>
      </c>
      <c r="E983" s="4" t="s">
        <v>46</v>
      </c>
      <c r="F983" s="22">
        <v>315454</v>
      </c>
      <c r="G983" s="15" t="s">
        <v>6</v>
      </c>
      <c r="H983" s="27">
        <v>25.6</v>
      </c>
      <c r="I983" s="27">
        <v>3.6</v>
      </c>
      <c r="J983" s="27">
        <v>10841</v>
      </c>
      <c r="K983" s="27">
        <v>1410</v>
      </c>
      <c r="L983" s="27">
        <v>481</v>
      </c>
      <c r="M983" s="27">
        <f t="shared" ca="1" si="15"/>
        <v>2.0283030654032634</v>
      </c>
      <c r="N983" s="27">
        <v>57.472012426685268</v>
      </c>
      <c r="O983" s="27">
        <v>11544.2</v>
      </c>
      <c r="P983" s="27">
        <v>7827.84</v>
      </c>
    </row>
    <row r="984" spans="1:16" hidden="1" x14ac:dyDescent="0.45">
      <c r="A984" s="40" t="s">
        <v>378</v>
      </c>
      <c r="B984" s="2" t="s">
        <v>391</v>
      </c>
      <c r="C984" s="19">
        <v>47</v>
      </c>
      <c r="D984" s="3" t="s">
        <v>460</v>
      </c>
      <c r="E984" s="4" t="s">
        <v>3</v>
      </c>
      <c r="F984" s="22">
        <v>358056</v>
      </c>
      <c r="G984" s="15" t="s">
        <v>29</v>
      </c>
      <c r="H984" s="27">
        <v>25.6</v>
      </c>
      <c r="I984" s="27">
        <v>3.6</v>
      </c>
      <c r="J984" s="27">
        <v>10841</v>
      </c>
      <c r="K984" s="27">
        <v>1410</v>
      </c>
      <c r="L984" s="27">
        <v>481</v>
      </c>
      <c r="M984" s="27">
        <f t="shared" ca="1" si="15"/>
        <v>1.9969405151592581</v>
      </c>
      <c r="N984" s="27">
        <v>2639.0087016482562</v>
      </c>
      <c r="O984" s="27">
        <v>30468.7</v>
      </c>
      <c r="P984" s="27">
        <v>62827.83</v>
      </c>
    </row>
    <row r="985" spans="1:16" x14ac:dyDescent="0.45">
      <c r="A985" s="40" t="s">
        <v>394</v>
      </c>
      <c r="B985" s="3" t="s">
        <v>401</v>
      </c>
      <c r="C985" s="19">
        <v>45.8</v>
      </c>
      <c r="D985" s="3" t="s">
        <v>460</v>
      </c>
      <c r="E985" s="4" t="s">
        <v>46</v>
      </c>
      <c r="F985" s="22">
        <v>577127</v>
      </c>
      <c r="G985" s="15" t="s">
        <v>37</v>
      </c>
      <c r="H985" s="27">
        <v>25.1</v>
      </c>
      <c r="I985" s="27">
        <v>4.4000000000000004</v>
      </c>
      <c r="J985" s="27">
        <v>15100</v>
      </c>
      <c r="K985" s="27">
        <v>872</v>
      </c>
      <c r="L985" s="27">
        <v>1040</v>
      </c>
      <c r="M985" s="27">
        <f t="shared" ca="1" si="15"/>
        <v>1.9252860441204409</v>
      </c>
      <c r="N985" s="27">
        <v>57.472012426685303</v>
      </c>
      <c r="O985" s="27">
        <v>11544.2</v>
      </c>
      <c r="P985" s="27">
        <v>7827.84</v>
      </c>
    </row>
    <row r="986" spans="1:16" hidden="1" x14ac:dyDescent="0.45">
      <c r="A986" s="40" t="s">
        <v>378</v>
      </c>
      <c r="B986" s="2" t="s">
        <v>391</v>
      </c>
      <c r="C986" s="19">
        <v>47</v>
      </c>
      <c r="D986" s="3" t="s">
        <v>460</v>
      </c>
      <c r="E986" s="4" t="s">
        <v>3</v>
      </c>
      <c r="F986" s="22">
        <v>473732</v>
      </c>
      <c r="G986" s="15" t="s">
        <v>30</v>
      </c>
      <c r="H986" s="27">
        <v>25.6</v>
      </c>
      <c r="I986" s="27">
        <v>3.6</v>
      </c>
      <c r="J986" s="27">
        <v>10841</v>
      </c>
      <c r="K986" s="27">
        <v>1410</v>
      </c>
      <c r="L986" s="27">
        <v>481</v>
      </c>
      <c r="M986" s="27">
        <f t="shared" ca="1" si="15"/>
        <v>1.878720256680428</v>
      </c>
      <c r="N986" s="27">
        <v>2639.0087016482562</v>
      </c>
      <c r="O986" s="27">
        <v>30468.7</v>
      </c>
      <c r="P986" s="27">
        <v>62827.83</v>
      </c>
    </row>
    <row r="987" spans="1:16" x14ac:dyDescent="0.45">
      <c r="A987" s="40" t="s">
        <v>394</v>
      </c>
      <c r="B987" s="3" t="s">
        <v>401</v>
      </c>
      <c r="C987" s="19">
        <v>45.8</v>
      </c>
      <c r="D987" s="3" t="s">
        <v>460</v>
      </c>
      <c r="E987" s="4" t="s">
        <v>46</v>
      </c>
      <c r="F987" s="22">
        <v>575961</v>
      </c>
      <c r="G987" s="15" t="s">
        <v>37</v>
      </c>
      <c r="H987" s="27">
        <v>25.1</v>
      </c>
      <c r="I987" s="27">
        <v>4.4000000000000004</v>
      </c>
      <c r="J987" s="27">
        <v>15100</v>
      </c>
      <c r="K987" s="27">
        <v>872</v>
      </c>
      <c r="L987" s="27">
        <v>1040</v>
      </c>
      <c r="M987" s="27">
        <f t="shared" ca="1" si="15"/>
        <v>1.9641938344474763</v>
      </c>
      <c r="N987" s="27">
        <v>57.472012426685303</v>
      </c>
      <c r="O987" s="27">
        <v>11544.2</v>
      </c>
      <c r="P987" s="27">
        <v>7827.84</v>
      </c>
    </row>
    <row r="988" spans="1:16" x14ac:dyDescent="0.45">
      <c r="A988" s="40" t="s">
        <v>394</v>
      </c>
      <c r="B988" s="3" t="s">
        <v>401</v>
      </c>
      <c r="C988" s="19">
        <v>45.8</v>
      </c>
      <c r="D988" s="3" t="s">
        <v>460</v>
      </c>
      <c r="E988" s="4" t="s">
        <v>46</v>
      </c>
      <c r="F988" s="22">
        <v>546539</v>
      </c>
      <c r="G988" s="15" t="s">
        <v>37</v>
      </c>
      <c r="H988" s="27">
        <v>25.1</v>
      </c>
      <c r="I988" s="27">
        <v>4.4000000000000004</v>
      </c>
      <c r="J988" s="27">
        <v>15100</v>
      </c>
      <c r="K988" s="27">
        <v>872</v>
      </c>
      <c r="L988" s="27">
        <v>1040</v>
      </c>
      <c r="M988" s="27">
        <f t="shared" ca="1" si="15"/>
        <v>1.9382188833454606</v>
      </c>
      <c r="N988" s="27">
        <v>57.472012426685303</v>
      </c>
      <c r="O988" s="27">
        <v>11544.2</v>
      </c>
      <c r="P988" s="27">
        <v>7827.84</v>
      </c>
    </row>
    <row r="989" spans="1:16" x14ac:dyDescent="0.45">
      <c r="A989" s="40" t="s">
        <v>394</v>
      </c>
      <c r="B989" s="3" t="s">
        <v>401</v>
      </c>
      <c r="C989" s="19">
        <v>45.8</v>
      </c>
      <c r="D989" s="3" t="s">
        <v>460</v>
      </c>
      <c r="E989" s="4" t="s">
        <v>46</v>
      </c>
      <c r="F989" s="22">
        <v>545648</v>
      </c>
      <c r="G989" s="15" t="s">
        <v>37</v>
      </c>
      <c r="H989" s="27">
        <v>25.1</v>
      </c>
      <c r="I989" s="27">
        <v>4.4000000000000004</v>
      </c>
      <c r="J989" s="27">
        <v>15100</v>
      </c>
      <c r="K989" s="27">
        <v>872</v>
      </c>
      <c r="L989" s="27">
        <v>1040</v>
      </c>
      <c r="M989" s="27">
        <f t="shared" ca="1" si="15"/>
        <v>1.9915211050567101</v>
      </c>
      <c r="N989" s="27">
        <v>57.472012426685303</v>
      </c>
      <c r="O989" s="27">
        <v>11544.2</v>
      </c>
      <c r="P989" s="27">
        <v>7827.84</v>
      </c>
    </row>
    <row r="990" spans="1:16" hidden="1" x14ac:dyDescent="0.45">
      <c r="A990" s="40" t="s">
        <v>408</v>
      </c>
      <c r="B990" s="3">
        <v>48</v>
      </c>
      <c r="C990" s="19">
        <v>48</v>
      </c>
      <c r="D990" s="3" t="s">
        <v>461</v>
      </c>
      <c r="E990" s="3" t="s">
        <v>346</v>
      </c>
      <c r="F990" s="22">
        <v>459000</v>
      </c>
      <c r="G990" s="15" t="s">
        <v>36</v>
      </c>
      <c r="H990" s="27">
        <v>25.07</v>
      </c>
      <c r="I990" s="27">
        <v>4.83</v>
      </c>
      <c r="J990" s="27">
        <v>17000</v>
      </c>
      <c r="K990" s="27">
        <v>1554</v>
      </c>
      <c r="L990" s="27">
        <v>700</v>
      </c>
      <c r="M990" s="27">
        <f t="shared" ca="1" si="15"/>
        <v>2.0094366179900853</v>
      </c>
      <c r="N990" s="27">
        <v>96.621481289487278</v>
      </c>
      <c r="O990" s="27">
        <v>21310.9</v>
      </c>
      <c r="P990" s="27">
        <v>514.61516577032478</v>
      </c>
    </row>
    <row r="991" spans="1:16" hidden="1" x14ac:dyDescent="0.45">
      <c r="A991" s="40" t="s">
        <v>408</v>
      </c>
      <c r="B991" s="2">
        <v>48</v>
      </c>
      <c r="C991" s="19">
        <v>48</v>
      </c>
      <c r="D991" s="3" t="s">
        <v>461</v>
      </c>
      <c r="E991" s="3" t="s">
        <v>346</v>
      </c>
      <c r="F991" s="22">
        <v>195000</v>
      </c>
      <c r="G991" s="15" t="s">
        <v>13</v>
      </c>
      <c r="H991" s="27">
        <v>25.07</v>
      </c>
      <c r="I991" s="27">
        <v>4.83</v>
      </c>
      <c r="J991" s="27">
        <v>17000</v>
      </c>
      <c r="K991" s="27">
        <v>1554</v>
      </c>
      <c r="L991" s="27">
        <v>700</v>
      </c>
      <c r="M991" s="27">
        <f t="shared" ca="1" si="15"/>
        <v>1.9004422647183634</v>
      </c>
      <c r="N991" s="27">
        <v>96.621481289487278</v>
      </c>
      <c r="O991" s="27">
        <v>21310.9</v>
      </c>
      <c r="P991" s="27">
        <v>514.61516577032478</v>
      </c>
    </row>
    <row r="992" spans="1:16" x14ac:dyDescent="0.45">
      <c r="A992" s="40" t="s">
        <v>394</v>
      </c>
      <c r="B992" s="3" t="s">
        <v>401</v>
      </c>
      <c r="C992" s="19">
        <v>45.8</v>
      </c>
      <c r="D992" s="3" t="s">
        <v>460</v>
      </c>
      <c r="E992" s="4" t="s">
        <v>46</v>
      </c>
      <c r="F992" s="22">
        <v>616475</v>
      </c>
      <c r="G992" s="15" t="s">
        <v>38</v>
      </c>
      <c r="H992" s="27">
        <v>25.1</v>
      </c>
      <c r="I992" s="27">
        <v>4.4000000000000004</v>
      </c>
      <c r="J992" s="27">
        <v>15100</v>
      </c>
      <c r="K992" s="27">
        <v>872</v>
      </c>
      <c r="L992" s="27">
        <v>1040</v>
      </c>
      <c r="M992" s="27">
        <f t="shared" ca="1" si="15"/>
        <v>2.015164305310964</v>
      </c>
      <c r="N992" s="27">
        <v>57.472012426685303</v>
      </c>
      <c r="O992" s="27">
        <v>11544.2</v>
      </c>
      <c r="P992" s="27">
        <v>7827.84</v>
      </c>
    </row>
    <row r="993" spans="1:16" x14ac:dyDescent="0.45">
      <c r="A993" s="40" t="s">
        <v>394</v>
      </c>
      <c r="B993" s="3" t="s">
        <v>401</v>
      </c>
      <c r="C993" s="19">
        <v>45.8</v>
      </c>
      <c r="D993" s="3" t="s">
        <v>460</v>
      </c>
      <c r="E993" s="4" t="s">
        <v>46</v>
      </c>
      <c r="F993" s="22">
        <v>615851</v>
      </c>
      <c r="G993" s="15" t="s">
        <v>38</v>
      </c>
      <c r="H993" s="27">
        <v>25.1</v>
      </c>
      <c r="I993" s="27">
        <v>4.4000000000000004</v>
      </c>
      <c r="J993" s="27">
        <v>15100</v>
      </c>
      <c r="K993" s="27">
        <v>872</v>
      </c>
      <c r="L993" s="27">
        <v>1040</v>
      </c>
      <c r="M993" s="27">
        <f t="shared" ca="1" si="15"/>
        <v>1.9318033125696801</v>
      </c>
      <c r="N993" s="27">
        <v>57.472012426685303</v>
      </c>
      <c r="O993" s="27">
        <v>11544.2</v>
      </c>
      <c r="P993" s="27">
        <v>7827.84</v>
      </c>
    </row>
    <row r="994" spans="1:16" x14ac:dyDescent="0.45">
      <c r="A994" s="40" t="s">
        <v>394</v>
      </c>
      <c r="B994" s="3" t="s">
        <v>401</v>
      </c>
      <c r="C994" s="19">
        <v>45.8</v>
      </c>
      <c r="D994" s="3" t="s">
        <v>460</v>
      </c>
      <c r="E994" s="4" t="s">
        <v>3</v>
      </c>
      <c r="F994" s="22">
        <v>462084</v>
      </c>
      <c r="G994" s="15" t="s">
        <v>30</v>
      </c>
      <c r="H994" s="27">
        <v>25.1</v>
      </c>
      <c r="I994" s="27">
        <v>4.4000000000000004</v>
      </c>
      <c r="J994" s="27">
        <v>15100</v>
      </c>
      <c r="K994" s="27">
        <v>872</v>
      </c>
      <c r="L994" s="27">
        <v>1040</v>
      </c>
      <c r="M994" s="27">
        <f t="shared" ca="1" si="15"/>
        <v>1.9890545539760796</v>
      </c>
      <c r="N994" s="27">
        <v>2639.0087016482562</v>
      </c>
      <c r="O994" s="27">
        <v>30468.7</v>
      </c>
      <c r="P994" s="27">
        <v>62827.83</v>
      </c>
    </row>
    <row r="995" spans="1:16" x14ac:dyDescent="0.45">
      <c r="A995" s="40" t="s">
        <v>394</v>
      </c>
      <c r="B995" s="3" t="s">
        <v>401</v>
      </c>
      <c r="C995" s="19">
        <v>45.8</v>
      </c>
      <c r="D995" s="3" t="s">
        <v>460</v>
      </c>
      <c r="E995" s="3" t="s">
        <v>3</v>
      </c>
      <c r="F995" s="22">
        <v>595120</v>
      </c>
      <c r="G995" s="15" t="s">
        <v>38</v>
      </c>
      <c r="H995" s="27">
        <v>25.1</v>
      </c>
      <c r="I995" s="27">
        <v>4.4000000000000004</v>
      </c>
      <c r="J995" s="27">
        <v>15100</v>
      </c>
      <c r="K995" s="27">
        <v>872</v>
      </c>
      <c r="L995" s="27">
        <v>1040</v>
      </c>
      <c r="M995" s="27">
        <f t="shared" ca="1" si="15"/>
        <v>2.0452869557921853</v>
      </c>
      <c r="N995" s="27">
        <v>2639.0087016482562</v>
      </c>
      <c r="O995" s="27">
        <v>30468.7</v>
      </c>
      <c r="P995" s="27">
        <v>62827.83</v>
      </c>
    </row>
    <row r="996" spans="1:16" x14ac:dyDescent="0.45">
      <c r="A996" s="40" t="s">
        <v>394</v>
      </c>
      <c r="B996" s="3" t="s">
        <v>401</v>
      </c>
      <c r="C996" s="19">
        <v>45.8</v>
      </c>
      <c r="D996" s="3" t="s">
        <v>460</v>
      </c>
      <c r="E996" s="4" t="s">
        <v>25</v>
      </c>
      <c r="F996" s="22">
        <v>510689</v>
      </c>
      <c r="G996" s="15" t="s">
        <v>34</v>
      </c>
      <c r="H996" s="27">
        <v>25.1</v>
      </c>
      <c r="I996" s="27">
        <v>4.4000000000000004</v>
      </c>
      <c r="J996" s="27">
        <v>15100</v>
      </c>
      <c r="K996" s="27">
        <v>872</v>
      </c>
      <c r="L996" s="27">
        <v>1040</v>
      </c>
      <c r="M996" s="27">
        <f t="shared" ca="1" si="15"/>
        <v>2.042283198605793</v>
      </c>
      <c r="N996" s="27">
        <v>188.92599593680674</v>
      </c>
      <c r="O996" s="27">
        <v>16779.7</v>
      </c>
      <c r="P996" s="27">
        <v>1073.48</v>
      </c>
    </row>
    <row r="997" spans="1:16" x14ac:dyDescent="0.45">
      <c r="A997" s="40" t="s">
        <v>394</v>
      </c>
      <c r="B997" s="3" t="s">
        <v>401</v>
      </c>
      <c r="C997" s="19">
        <v>45.8</v>
      </c>
      <c r="D997" s="3" t="s">
        <v>460</v>
      </c>
      <c r="E997" s="4" t="s">
        <v>25</v>
      </c>
      <c r="F997" s="22">
        <v>510302</v>
      </c>
      <c r="G997" s="15" t="s">
        <v>34</v>
      </c>
      <c r="H997" s="27">
        <v>25.1</v>
      </c>
      <c r="I997" s="27">
        <v>4.4000000000000004</v>
      </c>
      <c r="J997" s="27">
        <v>15100</v>
      </c>
      <c r="K997" s="27">
        <v>872</v>
      </c>
      <c r="L997" s="27">
        <v>1040</v>
      </c>
      <c r="M997" s="27">
        <f t="shared" ca="1" si="15"/>
        <v>2.0326390909858758</v>
      </c>
      <c r="N997" s="27">
        <v>188.92599593680674</v>
      </c>
      <c r="O997" s="27">
        <v>16779.7</v>
      </c>
      <c r="P997" s="27">
        <v>1073.48</v>
      </c>
    </row>
    <row r="998" spans="1:16" x14ac:dyDescent="0.45">
      <c r="A998" s="40" t="s">
        <v>394</v>
      </c>
      <c r="B998" s="3" t="s">
        <v>401</v>
      </c>
      <c r="C998" s="19">
        <v>45.8</v>
      </c>
      <c r="D998" s="3" t="s">
        <v>460</v>
      </c>
      <c r="E998" s="4" t="s">
        <v>25</v>
      </c>
      <c r="F998" s="22">
        <v>479927</v>
      </c>
      <c r="G998" s="15" t="s">
        <v>33</v>
      </c>
      <c r="H998" s="27">
        <v>25.1</v>
      </c>
      <c r="I998" s="27">
        <v>4.4000000000000004</v>
      </c>
      <c r="J998" s="27">
        <v>15100</v>
      </c>
      <c r="K998" s="27">
        <v>872</v>
      </c>
      <c r="L998" s="27">
        <v>1040</v>
      </c>
      <c r="M998" s="27">
        <f t="shared" ca="1" si="15"/>
        <v>1.9417099205937078</v>
      </c>
      <c r="N998" s="27">
        <v>188.92599593680674</v>
      </c>
      <c r="O998" s="27">
        <v>16779.7</v>
      </c>
      <c r="P998" s="27">
        <v>1073.48</v>
      </c>
    </row>
    <row r="999" spans="1:16" x14ac:dyDescent="0.45">
      <c r="A999" s="40" t="s">
        <v>394</v>
      </c>
      <c r="B999" s="3" t="s">
        <v>401</v>
      </c>
      <c r="C999" s="19">
        <v>45.8</v>
      </c>
      <c r="D999" s="3" t="s">
        <v>460</v>
      </c>
      <c r="E999" s="4" t="s">
        <v>25</v>
      </c>
      <c r="F999" s="22">
        <v>478957</v>
      </c>
      <c r="G999" s="15" t="s">
        <v>33</v>
      </c>
      <c r="H999" s="27">
        <v>25.1</v>
      </c>
      <c r="I999" s="27">
        <v>4.4000000000000004</v>
      </c>
      <c r="J999" s="27">
        <v>15100</v>
      </c>
      <c r="K999" s="27">
        <v>872</v>
      </c>
      <c r="L999" s="27">
        <v>1040</v>
      </c>
      <c r="M999" s="27">
        <f t="shared" ca="1" si="15"/>
        <v>1.9031441500820201</v>
      </c>
      <c r="N999" s="27">
        <v>188.92599593680674</v>
      </c>
      <c r="O999" s="27">
        <v>16779.7</v>
      </c>
      <c r="P999" s="27">
        <v>1073.48</v>
      </c>
    </row>
    <row r="1000" spans="1:16" x14ac:dyDescent="0.45">
      <c r="A1000" s="40" t="s">
        <v>394</v>
      </c>
      <c r="B1000" s="3" t="s">
        <v>401</v>
      </c>
      <c r="C1000" s="19">
        <v>45.8</v>
      </c>
      <c r="D1000" s="3" t="s">
        <v>460</v>
      </c>
      <c r="E1000" s="4" t="s">
        <v>25</v>
      </c>
      <c r="F1000" s="22">
        <v>474211</v>
      </c>
      <c r="G1000" s="15" t="s">
        <v>33</v>
      </c>
      <c r="H1000" s="27">
        <v>25.1</v>
      </c>
      <c r="I1000" s="27">
        <v>4.4000000000000004</v>
      </c>
      <c r="J1000" s="27">
        <v>15100</v>
      </c>
      <c r="K1000" s="27">
        <v>872</v>
      </c>
      <c r="L1000" s="27">
        <v>1040</v>
      </c>
      <c r="M1000" s="27">
        <f t="shared" ca="1" si="15"/>
        <v>1.8927580445895837</v>
      </c>
      <c r="N1000" s="27">
        <v>188.92599593680674</v>
      </c>
      <c r="O1000" s="27">
        <v>16779.7</v>
      </c>
      <c r="P1000" s="27">
        <v>1073.48</v>
      </c>
    </row>
    <row r="1001" spans="1:16" hidden="1" x14ac:dyDescent="0.45">
      <c r="A1001" s="40" t="s">
        <v>367</v>
      </c>
      <c r="B1001" s="2" t="s">
        <v>437</v>
      </c>
      <c r="C1001" s="19">
        <v>43</v>
      </c>
      <c r="D1001" s="3" t="s">
        <v>461</v>
      </c>
      <c r="E1001" s="3" t="s">
        <v>520</v>
      </c>
      <c r="F1001" s="22">
        <v>415000</v>
      </c>
      <c r="G1001" s="15" t="s">
        <v>36</v>
      </c>
      <c r="H1001" s="27">
        <v>23.36</v>
      </c>
      <c r="I1001" s="27">
        <v>3.11</v>
      </c>
      <c r="J1001" s="27">
        <v>11300</v>
      </c>
      <c r="K1001" s="27">
        <v>1010</v>
      </c>
      <c r="L1001" s="27">
        <v>799</v>
      </c>
      <c r="M1001" s="27">
        <f t="shared" ca="1" si="15"/>
        <v>1.9843960058051944</v>
      </c>
      <c r="N1001" s="27">
        <v>21.059428851488249</v>
      </c>
      <c r="O1001" s="27">
        <v>13800.6</v>
      </c>
      <c r="P1001" s="27">
        <v>2042.3397008422817</v>
      </c>
    </row>
    <row r="1002" spans="1:16" x14ac:dyDescent="0.45">
      <c r="A1002" s="40" t="s">
        <v>394</v>
      </c>
      <c r="B1002" s="3" t="s">
        <v>401</v>
      </c>
      <c r="C1002" s="19">
        <v>45.8</v>
      </c>
      <c r="D1002" s="3" t="s">
        <v>460</v>
      </c>
      <c r="E1002" s="4" t="s">
        <v>25</v>
      </c>
      <c r="F1002" s="22">
        <v>448677</v>
      </c>
      <c r="G1002" s="15" t="s">
        <v>33</v>
      </c>
      <c r="H1002" s="27">
        <v>25.1</v>
      </c>
      <c r="I1002" s="27">
        <v>4.4000000000000004</v>
      </c>
      <c r="J1002" s="27">
        <v>15100</v>
      </c>
      <c r="K1002" s="27">
        <v>872</v>
      </c>
      <c r="L1002" s="27">
        <v>1040</v>
      </c>
      <c r="M1002" s="27">
        <f t="shared" ca="1" si="15"/>
        <v>1.9979379067407863</v>
      </c>
      <c r="N1002" s="27">
        <v>188.92599593680674</v>
      </c>
      <c r="O1002" s="27">
        <v>16779.7</v>
      </c>
      <c r="P1002" s="27">
        <v>1073.48</v>
      </c>
    </row>
    <row r="1003" spans="1:16" x14ac:dyDescent="0.45">
      <c r="A1003" s="40" t="s">
        <v>394</v>
      </c>
      <c r="B1003" s="3" t="s">
        <v>401</v>
      </c>
      <c r="C1003" s="19">
        <v>45.8</v>
      </c>
      <c r="D1003" s="3" t="s">
        <v>460</v>
      </c>
      <c r="E1003" s="4" t="s">
        <v>25</v>
      </c>
      <c r="F1003" s="22">
        <v>516769</v>
      </c>
      <c r="G1003" s="15" t="s">
        <v>36</v>
      </c>
      <c r="H1003" s="27">
        <v>25.1</v>
      </c>
      <c r="I1003" s="27">
        <v>4.4000000000000004</v>
      </c>
      <c r="J1003" s="27">
        <v>15100</v>
      </c>
      <c r="K1003" s="27">
        <v>872</v>
      </c>
      <c r="L1003" s="27">
        <v>1040</v>
      </c>
      <c r="M1003" s="27">
        <f t="shared" ca="1" si="15"/>
        <v>1.8975280554104947</v>
      </c>
      <c r="N1003" s="27">
        <v>188.92599593680674</v>
      </c>
      <c r="O1003" s="27">
        <v>16779.7</v>
      </c>
      <c r="P1003" s="27">
        <v>1073.48</v>
      </c>
    </row>
    <row r="1004" spans="1:16" x14ac:dyDescent="0.45">
      <c r="A1004" s="40" t="s">
        <v>394</v>
      </c>
      <c r="B1004" s="3" t="s">
        <v>401</v>
      </c>
      <c r="C1004" s="19">
        <v>45.8</v>
      </c>
      <c r="D1004" s="3" t="s">
        <v>460</v>
      </c>
      <c r="E1004" s="4" t="s">
        <v>25</v>
      </c>
      <c r="F1004" s="22">
        <v>510689</v>
      </c>
      <c r="G1004" s="15" t="s">
        <v>36</v>
      </c>
      <c r="H1004" s="27">
        <v>25.1</v>
      </c>
      <c r="I1004" s="27">
        <v>4.4000000000000004</v>
      </c>
      <c r="J1004" s="27">
        <v>15100</v>
      </c>
      <c r="K1004" s="27">
        <v>872</v>
      </c>
      <c r="L1004" s="27">
        <v>1040</v>
      </c>
      <c r="M1004" s="27">
        <f t="shared" ca="1" si="15"/>
        <v>1.9087012713032752</v>
      </c>
      <c r="N1004" s="27">
        <v>188.92599593680674</v>
      </c>
      <c r="O1004" s="27">
        <v>16779.7</v>
      </c>
      <c r="P1004" s="27">
        <v>1073.48</v>
      </c>
    </row>
    <row r="1005" spans="1:16" x14ac:dyDescent="0.45">
      <c r="A1005" s="40" t="s">
        <v>394</v>
      </c>
      <c r="B1005" s="3" t="s">
        <v>401</v>
      </c>
      <c r="C1005" s="19">
        <v>45.8</v>
      </c>
      <c r="D1005" s="3" t="s">
        <v>460</v>
      </c>
      <c r="E1005" s="4" t="s">
        <v>25</v>
      </c>
      <c r="F1005" s="22">
        <v>509271</v>
      </c>
      <c r="G1005" s="15" t="s">
        <v>36</v>
      </c>
      <c r="H1005" s="27">
        <v>25.1</v>
      </c>
      <c r="I1005" s="27">
        <v>4.4000000000000004</v>
      </c>
      <c r="J1005" s="27">
        <v>15100</v>
      </c>
      <c r="K1005" s="27">
        <v>872</v>
      </c>
      <c r="L1005" s="27">
        <v>1040</v>
      </c>
      <c r="M1005" s="27">
        <f t="shared" ca="1" si="15"/>
        <v>1.8894450541695043</v>
      </c>
      <c r="N1005" s="27">
        <v>188.92599593680674</v>
      </c>
      <c r="O1005" s="27">
        <v>16779.7</v>
      </c>
      <c r="P1005" s="27">
        <v>1073.48</v>
      </c>
    </row>
    <row r="1006" spans="1:16" x14ac:dyDescent="0.45">
      <c r="A1006" s="40" t="s">
        <v>394</v>
      </c>
      <c r="B1006" s="3" t="s">
        <v>401</v>
      </c>
      <c r="C1006" s="19">
        <v>45.8</v>
      </c>
      <c r="D1006" s="3" t="s">
        <v>460</v>
      </c>
      <c r="E1006" s="4" t="s">
        <v>25</v>
      </c>
      <c r="F1006" s="22">
        <v>497146</v>
      </c>
      <c r="G1006" s="15" t="s">
        <v>36</v>
      </c>
      <c r="H1006" s="27">
        <v>25.1</v>
      </c>
      <c r="I1006" s="27">
        <v>4.4000000000000004</v>
      </c>
      <c r="J1006" s="27">
        <v>15100</v>
      </c>
      <c r="K1006" s="27">
        <v>872</v>
      </c>
      <c r="L1006" s="27">
        <v>1040</v>
      </c>
      <c r="M1006" s="27">
        <f t="shared" ca="1" si="15"/>
        <v>2.0109796757296805</v>
      </c>
      <c r="N1006" s="27">
        <v>188.92599593680674</v>
      </c>
      <c r="O1006" s="27">
        <v>16779.7</v>
      </c>
      <c r="P1006" s="27">
        <v>1073.48</v>
      </c>
    </row>
    <row r="1007" spans="1:16" x14ac:dyDescent="0.45">
      <c r="A1007" s="40" t="s">
        <v>394</v>
      </c>
      <c r="B1007" s="3" t="s">
        <v>401</v>
      </c>
      <c r="C1007" s="19">
        <v>45.8</v>
      </c>
      <c r="D1007" s="3" t="s">
        <v>460</v>
      </c>
      <c r="E1007" s="4" t="s">
        <v>25</v>
      </c>
      <c r="F1007" s="22">
        <v>472895</v>
      </c>
      <c r="G1007" s="15" t="s">
        <v>36</v>
      </c>
      <c r="H1007" s="27">
        <v>25.1</v>
      </c>
      <c r="I1007" s="27">
        <v>4.4000000000000004</v>
      </c>
      <c r="J1007" s="27">
        <v>15100</v>
      </c>
      <c r="K1007" s="27">
        <v>872</v>
      </c>
      <c r="L1007" s="27">
        <v>1040</v>
      </c>
      <c r="M1007" s="27">
        <f t="shared" ca="1" si="15"/>
        <v>1.9498060033708868</v>
      </c>
      <c r="N1007" s="27">
        <v>188.92599593680674</v>
      </c>
      <c r="O1007" s="27">
        <v>16779.7</v>
      </c>
      <c r="P1007" s="27">
        <v>1073.48</v>
      </c>
    </row>
    <row r="1008" spans="1:16" x14ac:dyDescent="0.45">
      <c r="A1008" s="40" t="s">
        <v>394</v>
      </c>
      <c r="B1008" s="3" t="s">
        <v>401</v>
      </c>
      <c r="C1008" s="19">
        <v>45.8</v>
      </c>
      <c r="D1008" s="3" t="s">
        <v>460</v>
      </c>
      <c r="E1008" s="4" t="s">
        <v>25</v>
      </c>
      <c r="F1008" s="22">
        <v>601275</v>
      </c>
      <c r="G1008" s="15" t="s">
        <v>37</v>
      </c>
      <c r="H1008" s="27">
        <v>25.1</v>
      </c>
      <c r="I1008" s="27">
        <v>4.4000000000000004</v>
      </c>
      <c r="J1008" s="27">
        <v>15100</v>
      </c>
      <c r="K1008" s="27">
        <v>872</v>
      </c>
      <c r="L1008" s="27">
        <v>1040</v>
      </c>
      <c r="M1008" s="27">
        <f t="shared" ca="1" si="15"/>
        <v>2.0351680893191784</v>
      </c>
      <c r="N1008" s="27">
        <v>188.92599593680674</v>
      </c>
      <c r="O1008" s="27">
        <v>16779.7</v>
      </c>
      <c r="P1008" s="27">
        <v>1073.48</v>
      </c>
    </row>
    <row r="1009" spans="1:16" hidden="1" x14ac:dyDescent="0.45">
      <c r="A1009" s="40" t="s">
        <v>408</v>
      </c>
      <c r="B1009" s="2">
        <v>48</v>
      </c>
      <c r="C1009" s="19">
        <v>48</v>
      </c>
      <c r="D1009" s="3" t="s">
        <v>461</v>
      </c>
      <c r="E1009" s="3" t="s">
        <v>486</v>
      </c>
      <c r="F1009" s="22">
        <v>499000</v>
      </c>
      <c r="G1009" s="15" t="s">
        <v>33</v>
      </c>
      <c r="H1009" s="27">
        <v>25.07</v>
      </c>
      <c r="I1009" s="27">
        <v>4.83</v>
      </c>
      <c r="J1009" s="27">
        <v>17000</v>
      </c>
      <c r="K1009" s="27">
        <v>1554</v>
      </c>
      <c r="L1009" s="27">
        <v>700</v>
      </c>
      <c r="M1009" s="27">
        <f t="shared" ca="1" si="15"/>
        <v>1.873407299505796</v>
      </c>
      <c r="N1009" s="27">
        <v>1.5160157187349075</v>
      </c>
      <c r="O1009" s="27">
        <v>88338.3</v>
      </c>
      <c r="P1009" s="27">
        <v>2742.4896445401764</v>
      </c>
    </row>
    <row r="1010" spans="1:16" hidden="1" x14ac:dyDescent="0.45">
      <c r="A1010" s="40" t="s">
        <v>408</v>
      </c>
      <c r="B1010" s="3">
        <v>48</v>
      </c>
      <c r="C1010" s="19">
        <v>48</v>
      </c>
      <c r="D1010" s="3" t="s">
        <v>461</v>
      </c>
      <c r="E1010" s="3" t="s">
        <v>486</v>
      </c>
      <c r="F1010" s="22">
        <v>439000</v>
      </c>
      <c r="G1010" s="15" t="s">
        <v>33</v>
      </c>
      <c r="H1010" s="27">
        <v>25.07</v>
      </c>
      <c r="I1010" s="27">
        <v>4.83</v>
      </c>
      <c r="J1010" s="27">
        <v>17000</v>
      </c>
      <c r="K1010" s="27">
        <v>1554</v>
      </c>
      <c r="L1010" s="27">
        <v>700</v>
      </c>
      <c r="M1010" s="27">
        <f t="shared" ca="1" si="15"/>
        <v>2.0309942542233386</v>
      </c>
      <c r="N1010" s="27">
        <v>1.5160157187349075</v>
      </c>
      <c r="O1010" s="27">
        <v>88338.3</v>
      </c>
      <c r="P1010" s="27">
        <v>2742.4896445401764</v>
      </c>
    </row>
    <row r="1011" spans="1:16" hidden="1" x14ac:dyDescent="0.45">
      <c r="A1011" s="40" t="s">
        <v>408</v>
      </c>
      <c r="B1011" s="2">
        <v>48</v>
      </c>
      <c r="C1011" s="19">
        <v>48</v>
      </c>
      <c r="D1011" s="3" t="s">
        <v>460</v>
      </c>
      <c r="E1011" s="4" t="s">
        <v>46</v>
      </c>
      <c r="F1011" s="22">
        <v>472149</v>
      </c>
      <c r="G1011" s="15" t="s">
        <v>34</v>
      </c>
      <c r="H1011" s="27">
        <v>25.07</v>
      </c>
      <c r="I1011" s="27">
        <v>4.83</v>
      </c>
      <c r="J1011" s="27">
        <v>17000</v>
      </c>
      <c r="K1011" s="27">
        <v>1554</v>
      </c>
      <c r="L1011" s="27">
        <v>700</v>
      </c>
      <c r="M1011" s="27">
        <f t="shared" ca="1" si="15"/>
        <v>1.88307853829747</v>
      </c>
      <c r="N1011" s="27">
        <v>57.472012426685303</v>
      </c>
      <c r="O1011" s="27">
        <v>11544.2</v>
      </c>
      <c r="P1011" s="27">
        <v>7827.84</v>
      </c>
    </row>
    <row r="1012" spans="1:16" hidden="1" x14ac:dyDescent="0.45">
      <c r="A1012" s="40" t="s">
        <v>408</v>
      </c>
      <c r="B1012" s="2">
        <v>48</v>
      </c>
      <c r="C1012" s="19">
        <v>48</v>
      </c>
      <c r="D1012" s="3" t="s">
        <v>460</v>
      </c>
      <c r="E1012" s="4" t="s">
        <v>46</v>
      </c>
      <c r="F1012" s="22">
        <v>472149</v>
      </c>
      <c r="G1012" s="15" t="s">
        <v>34</v>
      </c>
      <c r="H1012" s="27">
        <v>25.07</v>
      </c>
      <c r="I1012" s="27">
        <v>4.83</v>
      </c>
      <c r="J1012" s="27">
        <v>17000</v>
      </c>
      <c r="K1012" s="27">
        <v>1554</v>
      </c>
      <c r="L1012" s="27">
        <v>700</v>
      </c>
      <c r="M1012" s="27">
        <f t="shared" ca="1" si="15"/>
        <v>1.9514861706878603</v>
      </c>
      <c r="N1012" s="27">
        <v>57.472012426685303</v>
      </c>
      <c r="O1012" s="27">
        <v>11544.2</v>
      </c>
      <c r="P1012" s="27">
        <v>7827.84</v>
      </c>
    </row>
    <row r="1013" spans="1:16" x14ac:dyDescent="0.45">
      <c r="A1013" s="40" t="s">
        <v>394</v>
      </c>
      <c r="B1013" s="3" t="s">
        <v>401</v>
      </c>
      <c r="C1013" s="19">
        <v>45.8</v>
      </c>
      <c r="D1013" s="3" t="s">
        <v>460</v>
      </c>
      <c r="E1013" s="4" t="s">
        <v>35</v>
      </c>
      <c r="F1013" s="22">
        <v>546187</v>
      </c>
      <c r="G1013" s="15" t="s">
        <v>36</v>
      </c>
      <c r="H1013" s="27">
        <v>25.1</v>
      </c>
      <c r="I1013" s="27">
        <v>4.4000000000000004</v>
      </c>
      <c r="J1013" s="27">
        <v>15100</v>
      </c>
      <c r="K1013" s="27">
        <v>872</v>
      </c>
      <c r="L1013" s="27">
        <v>1040</v>
      </c>
      <c r="M1013" s="27">
        <f t="shared" ca="1" si="15"/>
        <v>1.9703463862955504</v>
      </c>
      <c r="N1013" s="27">
        <v>1896.7553015181375</v>
      </c>
      <c r="O1013" s="27">
        <v>24592.6</v>
      </c>
      <c r="P1013" s="27">
        <v>42421.33</v>
      </c>
    </row>
    <row r="1014" spans="1:16" hidden="1" x14ac:dyDescent="0.45">
      <c r="A1014" s="40" t="s">
        <v>410</v>
      </c>
      <c r="B1014" s="2" t="s">
        <v>414</v>
      </c>
      <c r="C1014" s="19">
        <v>45</v>
      </c>
      <c r="D1014" s="3" t="s">
        <v>460</v>
      </c>
      <c r="E1014" s="4" t="s">
        <v>15</v>
      </c>
      <c r="F1014" s="22">
        <v>613367</v>
      </c>
      <c r="G1014" s="15" t="s">
        <v>37</v>
      </c>
      <c r="H1014" s="27">
        <v>24.74</v>
      </c>
      <c r="I1014" s="27">
        <v>4.76</v>
      </c>
      <c r="J1014" s="27">
        <v>10800</v>
      </c>
      <c r="K1014" s="27">
        <v>1227</v>
      </c>
      <c r="L1014" s="27">
        <v>600</v>
      </c>
      <c r="M1014" s="27">
        <f t="shared" ca="1" si="15"/>
        <v>1.9717786437925953</v>
      </c>
      <c r="N1014" s="27">
        <v>1276.96268564825</v>
      </c>
      <c r="O1014" s="27">
        <v>21333.9</v>
      </c>
      <c r="P1014" s="27">
        <v>4753.54</v>
      </c>
    </row>
    <row r="1015" spans="1:16" x14ac:dyDescent="0.45">
      <c r="A1015" s="40" t="s">
        <v>394</v>
      </c>
      <c r="B1015" s="3" t="s">
        <v>401</v>
      </c>
      <c r="C1015" s="19">
        <v>45.8</v>
      </c>
      <c r="D1015" s="3" t="s">
        <v>460</v>
      </c>
      <c r="E1015" s="4" t="s">
        <v>35</v>
      </c>
      <c r="F1015" s="22">
        <v>521912</v>
      </c>
      <c r="G1015" s="15" t="s">
        <v>36</v>
      </c>
      <c r="H1015" s="27">
        <v>25.1</v>
      </c>
      <c r="I1015" s="27">
        <v>4.4000000000000004</v>
      </c>
      <c r="J1015" s="27">
        <v>15100</v>
      </c>
      <c r="K1015" s="27">
        <v>872</v>
      </c>
      <c r="L1015" s="27">
        <v>1040</v>
      </c>
      <c r="M1015" s="27">
        <f t="shared" ca="1" si="15"/>
        <v>1.9189251068215329</v>
      </c>
      <c r="N1015" s="27">
        <v>1896.7553015181375</v>
      </c>
      <c r="O1015" s="27">
        <v>24592.6</v>
      </c>
      <c r="P1015" s="27">
        <v>42421.33</v>
      </c>
    </row>
    <row r="1016" spans="1:16" x14ac:dyDescent="0.45">
      <c r="A1016" s="40" t="s">
        <v>394</v>
      </c>
      <c r="B1016" s="3" t="s">
        <v>401</v>
      </c>
      <c r="C1016" s="19">
        <v>45.8</v>
      </c>
      <c r="D1016" s="3" t="s">
        <v>460</v>
      </c>
      <c r="E1016" s="4" t="s">
        <v>35</v>
      </c>
      <c r="F1016" s="22">
        <v>474211</v>
      </c>
      <c r="G1016" s="15" t="s">
        <v>36</v>
      </c>
      <c r="H1016" s="27">
        <v>25.1</v>
      </c>
      <c r="I1016" s="27">
        <v>4.4000000000000004</v>
      </c>
      <c r="J1016" s="27">
        <v>15100</v>
      </c>
      <c r="K1016" s="27">
        <v>872</v>
      </c>
      <c r="L1016" s="27">
        <v>1040</v>
      </c>
      <c r="M1016" s="27">
        <f t="shared" ca="1" si="15"/>
        <v>1.8947745926001216</v>
      </c>
      <c r="N1016" s="27">
        <v>1896.7553015181375</v>
      </c>
      <c r="O1016" s="27">
        <v>24592.6</v>
      </c>
      <c r="P1016" s="27">
        <v>42421.33</v>
      </c>
    </row>
    <row r="1017" spans="1:16" hidden="1" x14ac:dyDescent="0.45">
      <c r="A1017" s="40" t="s">
        <v>378</v>
      </c>
      <c r="B1017" s="2" t="s">
        <v>391</v>
      </c>
      <c r="C1017" s="19">
        <v>47</v>
      </c>
      <c r="D1017" s="3" t="s">
        <v>460</v>
      </c>
      <c r="E1017" s="4" t="s">
        <v>3</v>
      </c>
      <c r="F1017" s="22">
        <v>473362</v>
      </c>
      <c r="G1017" s="15" t="s">
        <v>30</v>
      </c>
      <c r="H1017" s="27">
        <v>25.6</v>
      </c>
      <c r="I1017" s="27">
        <v>3.6</v>
      </c>
      <c r="J1017" s="27">
        <v>10841</v>
      </c>
      <c r="K1017" s="27">
        <v>1410</v>
      </c>
      <c r="L1017" s="27">
        <v>481</v>
      </c>
      <c r="M1017" s="27">
        <f t="shared" ca="1" si="15"/>
        <v>1.8726075583815995</v>
      </c>
      <c r="N1017" s="27">
        <v>2639.0087016482562</v>
      </c>
      <c r="O1017" s="27">
        <v>30468.7</v>
      </c>
      <c r="P1017" s="27">
        <v>62827.83</v>
      </c>
    </row>
    <row r="1018" spans="1:16" hidden="1" x14ac:dyDescent="0.45">
      <c r="A1018" s="40" t="s">
        <v>378</v>
      </c>
      <c r="B1018" s="2" t="s">
        <v>391</v>
      </c>
      <c r="C1018" s="19">
        <v>47</v>
      </c>
      <c r="D1018" s="3" t="s">
        <v>460</v>
      </c>
      <c r="E1018" s="4" t="s">
        <v>3</v>
      </c>
      <c r="F1018" s="22">
        <v>473362</v>
      </c>
      <c r="G1018" s="15" t="s">
        <v>30</v>
      </c>
      <c r="H1018" s="27">
        <v>25.6</v>
      </c>
      <c r="I1018" s="27">
        <v>3.6</v>
      </c>
      <c r="J1018" s="27">
        <v>10841</v>
      </c>
      <c r="K1018" s="27">
        <v>1410</v>
      </c>
      <c r="L1018" s="27">
        <v>481</v>
      </c>
      <c r="M1018" s="27">
        <f t="shared" ca="1" si="15"/>
        <v>2.038068895001103</v>
      </c>
      <c r="N1018" s="27">
        <v>2639.0087016482562</v>
      </c>
      <c r="O1018" s="27">
        <v>30468.7</v>
      </c>
      <c r="P1018" s="27">
        <v>62827.83</v>
      </c>
    </row>
    <row r="1019" spans="1:16" x14ac:dyDescent="0.45">
      <c r="A1019" s="40" t="s">
        <v>394</v>
      </c>
      <c r="B1019" s="3" t="s">
        <v>401</v>
      </c>
      <c r="C1019" s="19">
        <v>45.8</v>
      </c>
      <c r="D1019" s="3" t="s">
        <v>460</v>
      </c>
      <c r="E1019" s="4" t="s">
        <v>35</v>
      </c>
      <c r="F1019" s="22">
        <v>509775</v>
      </c>
      <c r="G1019" s="15" t="s">
        <v>13</v>
      </c>
      <c r="H1019" s="27">
        <v>25.1</v>
      </c>
      <c r="I1019" s="27">
        <v>4.4000000000000004</v>
      </c>
      <c r="J1019" s="27">
        <v>15100</v>
      </c>
      <c r="K1019" s="27">
        <v>872</v>
      </c>
      <c r="L1019" s="27">
        <v>1040</v>
      </c>
      <c r="M1019" s="27">
        <f t="shared" ca="1" si="15"/>
        <v>1.8641280013912616</v>
      </c>
      <c r="N1019" s="27">
        <v>1896.7553015181375</v>
      </c>
      <c r="O1019" s="27">
        <v>24592.6</v>
      </c>
      <c r="P1019" s="27">
        <v>42421.33</v>
      </c>
    </row>
    <row r="1020" spans="1:16" hidden="1" x14ac:dyDescent="0.45">
      <c r="A1020" s="40" t="s">
        <v>372</v>
      </c>
      <c r="B1020" s="2" t="s">
        <v>373</v>
      </c>
      <c r="C1020" s="19">
        <v>38.700000000000003</v>
      </c>
      <c r="D1020" s="3" t="s">
        <v>460</v>
      </c>
      <c r="E1020" s="4" t="s">
        <v>26</v>
      </c>
      <c r="F1020" s="22">
        <v>220542</v>
      </c>
      <c r="G1020" s="15" t="s">
        <v>4</v>
      </c>
      <c r="H1020" s="27">
        <v>19.59</v>
      </c>
      <c r="I1020" s="27">
        <v>3.41</v>
      </c>
      <c r="J1020" s="27">
        <v>7201</v>
      </c>
      <c r="K1020" s="27">
        <v>776</v>
      </c>
      <c r="L1020" s="27">
        <v>473</v>
      </c>
      <c r="M1020" s="27">
        <f t="shared" ca="1" si="15"/>
        <v>1.8731164461951466</v>
      </c>
      <c r="N1020" s="27">
        <v>2704.60916008815</v>
      </c>
      <c r="O1020" s="27">
        <v>33874.199999999997</v>
      </c>
      <c r="P1020" s="27">
        <v>12220.24236</v>
      </c>
    </row>
    <row r="1021" spans="1:16" hidden="1" x14ac:dyDescent="0.45">
      <c r="A1021" s="40" t="s">
        <v>372</v>
      </c>
      <c r="B1021" s="2" t="s">
        <v>373</v>
      </c>
      <c r="C1021" s="19">
        <v>38.700000000000003</v>
      </c>
      <c r="D1021" s="3" t="s">
        <v>460</v>
      </c>
      <c r="E1021" s="4" t="s">
        <v>26</v>
      </c>
      <c r="F1021" s="22">
        <v>200493</v>
      </c>
      <c r="G1021" s="15" t="s">
        <v>9</v>
      </c>
      <c r="H1021" s="27">
        <v>19.59</v>
      </c>
      <c r="I1021" s="27">
        <v>3.41</v>
      </c>
      <c r="J1021" s="27">
        <v>7201</v>
      </c>
      <c r="K1021" s="27">
        <v>776</v>
      </c>
      <c r="L1021" s="27">
        <v>473</v>
      </c>
      <c r="M1021" s="27">
        <f t="shared" ca="1" si="15"/>
        <v>1.9022314424914861</v>
      </c>
      <c r="N1021" s="27">
        <v>2704.60916008815</v>
      </c>
      <c r="O1021" s="27">
        <v>33874.199999999997</v>
      </c>
      <c r="P1021" s="27">
        <v>12220.24236</v>
      </c>
    </row>
    <row r="1022" spans="1:16" hidden="1" x14ac:dyDescent="0.45">
      <c r="A1022" s="40" t="s">
        <v>372</v>
      </c>
      <c r="B1022" s="2" t="s">
        <v>438</v>
      </c>
      <c r="C1022" s="19">
        <v>42</v>
      </c>
      <c r="D1022" s="3" t="s">
        <v>461</v>
      </c>
      <c r="E1022" s="3" t="s">
        <v>364</v>
      </c>
      <c r="F1022" s="22">
        <v>330000</v>
      </c>
      <c r="G1022" s="15" t="s">
        <v>12</v>
      </c>
      <c r="H1022" s="27">
        <v>22</v>
      </c>
      <c r="I1022" s="27">
        <v>4.0999999999999996</v>
      </c>
      <c r="J1022" s="27">
        <v>20061</v>
      </c>
      <c r="K1022" s="27">
        <v>1087</v>
      </c>
      <c r="L1022" s="27">
        <v>443</v>
      </c>
      <c r="M1022" s="27">
        <f t="shared" ca="1" si="15"/>
        <v>1.8703298805536064</v>
      </c>
      <c r="N1022" s="27">
        <v>1.0434148148148099</v>
      </c>
      <c r="O1022" s="27">
        <v>8551.2000000000007</v>
      </c>
      <c r="P1022" s="27">
        <v>2109.5004966750644</v>
      </c>
    </row>
    <row r="1023" spans="1:16" x14ac:dyDescent="0.45">
      <c r="A1023" s="40" t="s">
        <v>394</v>
      </c>
      <c r="B1023" s="3" t="s">
        <v>401</v>
      </c>
      <c r="C1023" s="19">
        <v>45.8</v>
      </c>
      <c r="D1023" s="3" t="s">
        <v>460</v>
      </c>
      <c r="E1023" s="4" t="s">
        <v>35</v>
      </c>
      <c r="F1023" s="22">
        <v>535008</v>
      </c>
      <c r="G1023" s="15" t="s">
        <v>37</v>
      </c>
      <c r="H1023" s="27">
        <v>25.1</v>
      </c>
      <c r="I1023" s="27">
        <v>4.4000000000000004</v>
      </c>
      <c r="J1023" s="27">
        <v>15100</v>
      </c>
      <c r="K1023" s="27">
        <v>872</v>
      </c>
      <c r="L1023" s="27">
        <v>1040</v>
      </c>
      <c r="M1023" s="27">
        <f t="shared" ca="1" si="15"/>
        <v>1.9040300583154837</v>
      </c>
      <c r="N1023" s="27">
        <v>1896.7553015181375</v>
      </c>
      <c r="O1023" s="27">
        <v>24592.6</v>
      </c>
      <c r="P1023" s="27">
        <v>42421.33</v>
      </c>
    </row>
    <row r="1024" spans="1:16" hidden="1" x14ac:dyDescent="0.45">
      <c r="A1024" s="40" t="s">
        <v>418</v>
      </c>
      <c r="B1024" s="2" t="s">
        <v>420</v>
      </c>
      <c r="C1024" s="19">
        <v>44</v>
      </c>
      <c r="D1024" s="3" t="s">
        <v>459</v>
      </c>
      <c r="E1024" s="3" t="s">
        <v>464</v>
      </c>
      <c r="F1024" s="22">
        <v>910000</v>
      </c>
      <c r="G1024" s="15" t="s">
        <v>37</v>
      </c>
      <c r="H1024" s="27">
        <v>21.9</v>
      </c>
      <c r="I1024" s="27">
        <v>4</v>
      </c>
      <c r="J1024" s="27">
        <v>10205</v>
      </c>
      <c r="K1024" s="27">
        <v>822</v>
      </c>
      <c r="L1024" s="27">
        <v>340</v>
      </c>
      <c r="M1024" s="27">
        <f t="shared" ca="1" si="15"/>
        <v>1.9207520517067287</v>
      </c>
      <c r="N1024" s="27">
        <v>3020.1734000000001</v>
      </c>
      <c r="O1024" s="27">
        <v>46802</v>
      </c>
      <c r="P1024" s="27">
        <v>122950</v>
      </c>
    </row>
    <row r="1025" spans="1:16" x14ac:dyDescent="0.45">
      <c r="A1025" s="40" t="s">
        <v>394</v>
      </c>
      <c r="B1025" s="3" t="s">
        <v>401</v>
      </c>
      <c r="C1025" s="19">
        <v>45.8</v>
      </c>
      <c r="D1025" s="3" t="s">
        <v>460</v>
      </c>
      <c r="E1025" s="4" t="s">
        <v>35</v>
      </c>
      <c r="F1025" s="22">
        <v>522319</v>
      </c>
      <c r="G1025" s="15" t="s">
        <v>37</v>
      </c>
      <c r="H1025" s="27">
        <v>25.1</v>
      </c>
      <c r="I1025" s="27">
        <v>4.4000000000000004</v>
      </c>
      <c r="J1025" s="27">
        <v>15100</v>
      </c>
      <c r="K1025" s="27">
        <v>872</v>
      </c>
      <c r="L1025" s="27">
        <v>1040</v>
      </c>
      <c r="M1025" s="27">
        <f t="shared" ca="1" si="15"/>
        <v>1.8745887300962307</v>
      </c>
      <c r="N1025" s="27">
        <v>1896.7553015181375</v>
      </c>
      <c r="O1025" s="27">
        <v>24592.6</v>
      </c>
      <c r="P1025" s="27">
        <v>42421.33</v>
      </c>
    </row>
    <row r="1026" spans="1:16" x14ac:dyDescent="0.45">
      <c r="A1026" s="40" t="s">
        <v>394</v>
      </c>
      <c r="B1026" s="3" t="s">
        <v>401</v>
      </c>
      <c r="C1026" s="19">
        <v>45.8</v>
      </c>
      <c r="D1026" s="3" t="s">
        <v>460</v>
      </c>
      <c r="E1026" s="4" t="s">
        <v>35</v>
      </c>
      <c r="F1026" s="22">
        <v>521397</v>
      </c>
      <c r="G1026" s="15" t="s">
        <v>37</v>
      </c>
      <c r="H1026" s="27">
        <v>25.1</v>
      </c>
      <c r="I1026" s="27">
        <v>4.4000000000000004</v>
      </c>
      <c r="J1026" s="27">
        <v>15100</v>
      </c>
      <c r="K1026" s="27">
        <v>872</v>
      </c>
      <c r="L1026" s="27">
        <v>1040</v>
      </c>
      <c r="M1026" s="27">
        <f t="shared" ref="M1026:M1089" ca="1" si="16">RAND()*0.2+1.85</f>
        <v>1.9196482978298854</v>
      </c>
      <c r="N1026" s="27">
        <v>1896.7553015181375</v>
      </c>
      <c r="O1026" s="27">
        <v>24592.6</v>
      </c>
      <c r="P1026" s="27">
        <v>42421.33</v>
      </c>
    </row>
    <row r="1027" spans="1:16" hidden="1" x14ac:dyDescent="0.45">
      <c r="A1027" s="40" t="s">
        <v>429</v>
      </c>
      <c r="B1027" s="2" t="s">
        <v>322</v>
      </c>
      <c r="C1027" s="19">
        <v>42</v>
      </c>
      <c r="D1027" s="3" t="s">
        <v>459</v>
      </c>
      <c r="E1027" s="3" t="s">
        <v>319</v>
      </c>
      <c r="F1027" s="22">
        <v>269500</v>
      </c>
      <c r="G1027" s="15" t="s">
        <v>12</v>
      </c>
      <c r="H1027" s="27">
        <v>13.83</v>
      </c>
      <c r="I1027" s="27">
        <v>6.67</v>
      </c>
      <c r="J1027" s="27">
        <v>9299</v>
      </c>
      <c r="K1027" s="27">
        <v>797</v>
      </c>
      <c r="L1027" s="27">
        <v>144</v>
      </c>
      <c r="M1027" s="27">
        <f t="shared" ca="1" si="16"/>
        <v>2.0453811603003507</v>
      </c>
      <c r="N1027" s="27">
        <v>1116.7267999999999</v>
      </c>
      <c r="O1027" s="27">
        <v>44269</v>
      </c>
      <c r="P1027" s="27">
        <v>61343.7</v>
      </c>
    </row>
    <row r="1028" spans="1:16" hidden="1" x14ac:dyDescent="0.45">
      <c r="A1028" s="40" t="s">
        <v>429</v>
      </c>
      <c r="B1028" s="2" t="s">
        <v>322</v>
      </c>
      <c r="C1028" s="19">
        <v>42</v>
      </c>
      <c r="D1028" s="3" t="s">
        <v>459</v>
      </c>
      <c r="E1028" s="3" t="s">
        <v>319</v>
      </c>
      <c r="F1028" s="22">
        <v>249900</v>
      </c>
      <c r="G1028" s="15" t="s">
        <v>12</v>
      </c>
      <c r="H1028" s="27">
        <v>13.83</v>
      </c>
      <c r="I1028" s="27">
        <v>6.67</v>
      </c>
      <c r="J1028" s="27">
        <v>9299</v>
      </c>
      <c r="K1028" s="27">
        <v>797</v>
      </c>
      <c r="L1028" s="27">
        <v>144</v>
      </c>
      <c r="M1028" s="27">
        <f t="shared" ca="1" si="16"/>
        <v>2.0262238454423986</v>
      </c>
      <c r="N1028" s="27">
        <v>1116.7267999999999</v>
      </c>
      <c r="O1028" s="27">
        <v>44269</v>
      </c>
      <c r="P1028" s="27">
        <v>61343.7</v>
      </c>
    </row>
    <row r="1029" spans="1:16" hidden="1" x14ac:dyDescent="0.45">
      <c r="A1029" s="40" t="s">
        <v>429</v>
      </c>
      <c r="B1029" s="2" t="s">
        <v>322</v>
      </c>
      <c r="C1029" s="19">
        <v>42</v>
      </c>
      <c r="D1029" s="3" t="s">
        <v>459</v>
      </c>
      <c r="E1029" s="3" t="s">
        <v>319</v>
      </c>
      <c r="F1029" s="22">
        <v>249900</v>
      </c>
      <c r="G1029" s="15" t="s">
        <v>12</v>
      </c>
      <c r="H1029" s="27">
        <v>13.83</v>
      </c>
      <c r="I1029" s="27">
        <v>6.67</v>
      </c>
      <c r="J1029" s="27">
        <v>9299</v>
      </c>
      <c r="K1029" s="27">
        <v>797</v>
      </c>
      <c r="L1029" s="27">
        <v>144</v>
      </c>
      <c r="M1029" s="27">
        <f t="shared" ca="1" si="16"/>
        <v>2.0422768987460169</v>
      </c>
      <c r="N1029" s="27">
        <v>1116.7267999999999</v>
      </c>
      <c r="O1029" s="27">
        <v>44269</v>
      </c>
      <c r="P1029" s="27">
        <v>61343.7</v>
      </c>
    </row>
    <row r="1030" spans="1:16" hidden="1" x14ac:dyDescent="0.45">
      <c r="A1030" s="40" t="s">
        <v>378</v>
      </c>
      <c r="B1030" s="2" t="s">
        <v>391</v>
      </c>
      <c r="C1030" s="19">
        <v>47</v>
      </c>
      <c r="D1030" s="3" t="s">
        <v>460</v>
      </c>
      <c r="E1030" s="4" t="s">
        <v>25</v>
      </c>
      <c r="F1030" s="22">
        <v>503706</v>
      </c>
      <c r="G1030" s="15" t="s">
        <v>8</v>
      </c>
      <c r="H1030" s="27">
        <v>25.6</v>
      </c>
      <c r="I1030" s="27">
        <v>3.6</v>
      </c>
      <c r="J1030" s="27">
        <v>10841</v>
      </c>
      <c r="K1030" s="27">
        <v>1410</v>
      </c>
      <c r="L1030" s="27">
        <v>481</v>
      </c>
      <c r="M1030" s="27">
        <f t="shared" ca="1" si="16"/>
        <v>1.9099055067183688</v>
      </c>
      <c r="N1030" s="27">
        <v>188.92599593680674</v>
      </c>
      <c r="O1030" s="27">
        <v>16779.7</v>
      </c>
      <c r="P1030" s="27">
        <v>1073.48</v>
      </c>
    </row>
    <row r="1031" spans="1:16" hidden="1" x14ac:dyDescent="0.45">
      <c r="A1031" s="40" t="s">
        <v>408</v>
      </c>
      <c r="B1031" s="2">
        <v>48</v>
      </c>
      <c r="C1031" s="19">
        <v>48</v>
      </c>
      <c r="D1031" s="3" t="s">
        <v>460</v>
      </c>
      <c r="E1031" s="4" t="s">
        <v>46</v>
      </c>
      <c r="F1031" s="22">
        <v>508561</v>
      </c>
      <c r="G1031" s="15" t="s">
        <v>33</v>
      </c>
      <c r="H1031" s="27">
        <v>25.07</v>
      </c>
      <c r="I1031" s="27">
        <v>4.83</v>
      </c>
      <c r="J1031" s="27">
        <v>17000</v>
      </c>
      <c r="K1031" s="27">
        <v>1554</v>
      </c>
      <c r="L1031" s="27">
        <v>700</v>
      </c>
      <c r="M1031" s="27">
        <f t="shared" ca="1" si="16"/>
        <v>1.8639542628710748</v>
      </c>
      <c r="N1031" s="27">
        <v>57.472012426685303</v>
      </c>
      <c r="O1031" s="27">
        <v>11544.2</v>
      </c>
      <c r="P1031" s="27">
        <v>7827.84</v>
      </c>
    </row>
    <row r="1032" spans="1:16" hidden="1" x14ac:dyDescent="0.45">
      <c r="A1032" s="40" t="s">
        <v>415</v>
      </c>
      <c r="B1032" s="2" t="s">
        <v>416</v>
      </c>
      <c r="C1032" s="19">
        <v>53.5</v>
      </c>
      <c r="D1032" s="3" t="s">
        <v>460</v>
      </c>
      <c r="E1032" s="4" t="s">
        <v>15</v>
      </c>
      <c r="F1032" s="22">
        <v>790352</v>
      </c>
      <c r="G1032" s="15" t="s">
        <v>29</v>
      </c>
      <c r="H1032" s="27">
        <v>28.05</v>
      </c>
      <c r="I1032" s="27">
        <v>5.05</v>
      </c>
      <c r="J1032" s="27">
        <v>14900</v>
      </c>
      <c r="K1032" s="27">
        <v>1538</v>
      </c>
      <c r="L1032" s="27">
        <v>800</v>
      </c>
      <c r="M1032" s="27">
        <f t="shared" ca="1" si="16"/>
        <v>1.8937321169405872</v>
      </c>
      <c r="N1032" s="27">
        <v>1276.9626856482525</v>
      </c>
      <c r="O1032" s="27">
        <v>21333.9</v>
      </c>
      <c r="P1032" s="27">
        <v>4753.54</v>
      </c>
    </row>
    <row r="1033" spans="1:16" hidden="1" x14ac:dyDescent="0.45">
      <c r="A1033" s="40" t="s">
        <v>429</v>
      </c>
      <c r="B1033" s="2" t="s">
        <v>322</v>
      </c>
      <c r="C1033" s="19">
        <v>42</v>
      </c>
      <c r="D1033" s="3" t="s">
        <v>459</v>
      </c>
      <c r="E1033" s="3" t="s">
        <v>319</v>
      </c>
      <c r="F1033" s="22">
        <v>269900</v>
      </c>
      <c r="G1033" s="15" t="s">
        <v>4</v>
      </c>
      <c r="H1033" s="27">
        <v>13.83</v>
      </c>
      <c r="I1033" s="27">
        <v>6.67</v>
      </c>
      <c r="J1033" s="27">
        <v>9299</v>
      </c>
      <c r="K1033" s="27">
        <v>797</v>
      </c>
      <c r="L1033" s="27">
        <v>144</v>
      </c>
      <c r="M1033" s="27">
        <f t="shared" ca="1" si="16"/>
        <v>1.966242141171243</v>
      </c>
      <c r="N1033" s="27">
        <v>1116.7267999999999</v>
      </c>
      <c r="O1033" s="27">
        <v>44269</v>
      </c>
      <c r="P1033" s="27">
        <v>61343.7</v>
      </c>
    </row>
    <row r="1034" spans="1:16" hidden="1" x14ac:dyDescent="0.45">
      <c r="A1034" s="40" t="s">
        <v>378</v>
      </c>
      <c r="B1034" s="2" t="s">
        <v>391</v>
      </c>
      <c r="C1034" s="19">
        <v>47</v>
      </c>
      <c r="D1034" s="3" t="s">
        <v>460</v>
      </c>
      <c r="E1034" s="4" t="s">
        <v>25</v>
      </c>
      <c r="F1034" s="22">
        <v>376556</v>
      </c>
      <c r="G1034" s="15" t="s">
        <v>8</v>
      </c>
      <c r="H1034" s="27">
        <v>25.6</v>
      </c>
      <c r="I1034" s="27">
        <v>3.6</v>
      </c>
      <c r="J1034" s="27">
        <v>10841</v>
      </c>
      <c r="K1034" s="27">
        <v>1410</v>
      </c>
      <c r="L1034" s="27">
        <v>481</v>
      </c>
      <c r="M1034" s="27">
        <f t="shared" ca="1" si="16"/>
        <v>1.8949000129074198</v>
      </c>
      <c r="N1034" s="27">
        <v>188.92599593680674</v>
      </c>
      <c r="O1034" s="27">
        <v>16779.7</v>
      </c>
      <c r="P1034" s="27">
        <v>1073.48</v>
      </c>
    </row>
    <row r="1035" spans="1:16" hidden="1" x14ac:dyDescent="0.45">
      <c r="A1035" s="40" t="s">
        <v>429</v>
      </c>
      <c r="B1035" s="2" t="s">
        <v>430</v>
      </c>
      <c r="C1035" s="19">
        <v>42</v>
      </c>
      <c r="D1035" s="3" t="s">
        <v>459</v>
      </c>
      <c r="E1035" s="3" t="s">
        <v>319</v>
      </c>
      <c r="F1035" s="22">
        <v>270000</v>
      </c>
      <c r="G1035" s="15" t="s">
        <v>8</v>
      </c>
      <c r="H1035" s="27">
        <v>13.83</v>
      </c>
      <c r="I1035" s="27">
        <v>6.67</v>
      </c>
      <c r="J1035" s="27">
        <v>9299</v>
      </c>
      <c r="K1035" s="27">
        <v>797</v>
      </c>
      <c r="L1035" s="27">
        <v>144</v>
      </c>
      <c r="M1035" s="27">
        <f t="shared" ca="1" si="16"/>
        <v>1.9694597091370543</v>
      </c>
      <c r="N1035" s="27">
        <v>1116.7267999999999</v>
      </c>
      <c r="O1035" s="27">
        <v>44269</v>
      </c>
      <c r="P1035" s="27">
        <v>61343.7</v>
      </c>
    </row>
    <row r="1036" spans="1:16" hidden="1" x14ac:dyDescent="0.45">
      <c r="A1036" s="40" t="s">
        <v>429</v>
      </c>
      <c r="B1036" s="2" t="s">
        <v>430</v>
      </c>
      <c r="C1036" s="19">
        <v>42</v>
      </c>
      <c r="D1036" s="3" t="s">
        <v>459</v>
      </c>
      <c r="E1036" s="3" t="s">
        <v>319</v>
      </c>
      <c r="F1036" s="22">
        <v>270000</v>
      </c>
      <c r="G1036" s="15" t="s">
        <v>8</v>
      </c>
      <c r="H1036" s="27">
        <v>13.83</v>
      </c>
      <c r="I1036" s="27">
        <v>6.67</v>
      </c>
      <c r="J1036" s="27">
        <v>9299</v>
      </c>
      <c r="K1036" s="27">
        <v>797</v>
      </c>
      <c r="L1036" s="27">
        <v>144</v>
      </c>
      <c r="M1036" s="27">
        <f t="shared" ca="1" si="16"/>
        <v>1.9743846390977562</v>
      </c>
      <c r="N1036" s="27">
        <v>1116.7267999999999</v>
      </c>
      <c r="O1036" s="27">
        <v>44269</v>
      </c>
      <c r="P1036" s="27">
        <v>61343.7</v>
      </c>
    </row>
    <row r="1037" spans="1:16" hidden="1" x14ac:dyDescent="0.45">
      <c r="A1037" s="40" t="s">
        <v>408</v>
      </c>
      <c r="B1037" s="2">
        <v>48</v>
      </c>
      <c r="C1037" s="19">
        <v>48</v>
      </c>
      <c r="D1037" s="3" t="s">
        <v>460</v>
      </c>
      <c r="E1037" s="4" t="s">
        <v>25</v>
      </c>
      <c r="F1037" s="22">
        <v>508561</v>
      </c>
      <c r="G1037" s="15" t="s">
        <v>33</v>
      </c>
      <c r="H1037" s="27">
        <v>25.07</v>
      </c>
      <c r="I1037" s="27">
        <v>4.83</v>
      </c>
      <c r="J1037" s="27">
        <v>17000</v>
      </c>
      <c r="K1037" s="27">
        <v>1554</v>
      </c>
      <c r="L1037" s="27">
        <v>700</v>
      </c>
      <c r="M1037" s="27">
        <f t="shared" ca="1" si="16"/>
        <v>1.9194993667203577</v>
      </c>
      <c r="N1037" s="27">
        <v>188.92599593680674</v>
      </c>
      <c r="O1037" s="27">
        <v>16779.7</v>
      </c>
      <c r="P1037" s="27">
        <v>1073.48</v>
      </c>
    </row>
    <row r="1038" spans="1:16" hidden="1" x14ac:dyDescent="0.45">
      <c r="A1038" s="40" t="s">
        <v>408</v>
      </c>
      <c r="B1038" s="2">
        <v>48</v>
      </c>
      <c r="C1038" s="19">
        <v>48</v>
      </c>
      <c r="D1038" s="3" t="s">
        <v>460</v>
      </c>
      <c r="E1038" s="4" t="s">
        <v>76</v>
      </c>
      <c r="F1038" s="22">
        <v>479999</v>
      </c>
      <c r="G1038" s="15" t="s">
        <v>13</v>
      </c>
      <c r="H1038" s="27">
        <v>25.07</v>
      </c>
      <c r="I1038" s="27">
        <v>4.83</v>
      </c>
      <c r="J1038" s="27">
        <v>17000</v>
      </c>
      <c r="K1038" s="27">
        <v>1554</v>
      </c>
      <c r="L1038" s="27">
        <v>700</v>
      </c>
      <c r="M1038" s="27">
        <f t="shared" ca="1" si="16"/>
        <v>1.9451501746015369</v>
      </c>
      <c r="N1038" s="27">
        <v>720.28936833319051</v>
      </c>
      <c r="O1038" s="27">
        <v>6140.9</v>
      </c>
      <c r="P1038" s="27">
        <v>2659.28</v>
      </c>
    </row>
    <row r="1039" spans="1:16" hidden="1" x14ac:dyDescent="0.45">
      <c r="A1039" s="40" t="s">
        <v>436</v>
      </c>
      <c r="B1039" s="2" t="s">
        <v>457</v>
      </c>
      <c r="C1039" s="19">
        <v>50</v>
      </c>
      <c r="D1039" s="3" t="s">
        <v>461</v>
      </c>
      <c r="E1039" s="3" t="s">
        <v>346</v>
      </c>
      <c r="F1039" s="22">
        <v>617000</v>
      </c>
      <c r="G1039" s="15" t="s">
        <v>33</v>
      </c>
      <c r="H1039" s="27">
        <v>25.1</v>
      </c>
      <c r="I1039" s="27">
        <v>3.61</v>
      </c>
      <c r="J1039" s="27">
        <v>10450</v>
      </c>
      <c r="K1039" s="27">
        <v>1345.49</v>
      </c>
      <c r="L1039" s="27">
        <v>400</v>
      </c>
      <c r="M1039" s="27">
        <f t="shared" ca="1" si="16"/>
        <v>1.9744527722566367</v>
      </c>
      <c r="N1039" s="27">
        <v>96.621481289487278</v>
      </c>
      <c r="O1039" s="27">
        <v>21310.9</v>
      </c>
      <c r="P1039" s="27">
        <v>514.61516577032478</v>
      </c>
    </row>
    <row r="1040" spans="1:16" hidden="1" x14ac:dyDescent="0.45">
      <c r="A1040" s="40" t="s">
        <v>378</v>
      </c>
      <c r="B1040" s="2" t="s">
        <v>391</v>
      </c>
      <c r="C1040" s="19">
        <v>47</v>
      </c>
      <c r="D1040" s="3" t="s">
        <v>460</v>
      </c>
      <c r="E1040" s="4" t="s">
        <v>25</v>
      </c>
      <c r="F1040" s="22">
        <v>376262</v>
      </c>
      <c r="G1040" s="15" t="s">
        <v>8</v>
      </c>
      <c r="H1040" s="27">
        <v>25.6</v>
      </c>
      <c r="I1040" s="27">
        <v>3.6</v>
      </c>
      <c r="J1040" s="27">
        <v>10841</v>
      </c>
      <c r="K1040" s="27">
        <v>1410</v>
      </c>
      <c r="L1040" s="27">
        <v>481</v>
      </c>
      <c r="M1040" s="27">
        <f t="shared" ca="1" si="16"/>
        <v>1.9833624397958118</v>
      </c>
      <c r="N1040" s="27">
        <v>188.92599593680674</v>
      </c>
      <c r="O1040" s="27">
        <v>16779.7</v>
      </c>
      <c r="P1040" s="27">
        <v>1073.48</v>
      </c>
    </row>
    <row r="1041" spans="1:16" x14ac:dyDescent="0.45">
      <c r="A1041" s="40" t="s">
        <v>394</v>
      </c>
      <c r="B1041" s="3" t="s">
        <v>401</v>
      </c>
      <c r="C1041" s="19">
        <v>45.8</v>
      </c>
      <c r="D1041" s="3" t="s">
        <v>460</v>
      </c>
      <c r="E1041" s="4" t="s">
        <v>76</v>
      </c>
      <c r="F1041" s="22">
        <v>462084</v>
      </c>
      <c r="G1041" s="15" t="s">
        <v>20</v>
      </c>
      <c r="H1041" s="27">
        <v>25.1</v>
      </c>
      <c r="I1041" s="27">
        <v>4.4000000000000004</v>
      </c>
      <c r="J1041" s="27">
        <v>15100</v>
      </c>
      <c r="K1041" s="27">
        <v>872</v>
      </c>
      <c r="L1041" s="27">
        <v>1040</v>
      </c>
      <c r="M1041" s="27">
        <f t="shared" ca="1" si="16"/>
        <v>2.0005880561765332</v>
      </c>
      <c r="N1041" s="27">
        <v>720.28936833319051</v>
      </c>
      <c r="O1041" s="27">
        <v>6140.9</v>
      </c>
      <c r="P1041" s="27">
        <v>2659.28</v>
      </c>
    </row>
    <row r="1042" spans="1:16" hidden="1" x14ac:dyDescent="0.45">
      <c r="A1042" s="40" t="s">
        <v>433</v>
      </c>
      <c r="B1042" s="2">
        <v>1260</v>
      </c>
      <c r="C1042" s="19">
        <v>41</v>
      </c>
      <c r="D1042" s="3" t="s">
        <v>459</v>
      </c>
      <c r="E1042" s="3" t="s">
        <v>319</v>
      </c>
      <c r="F1042" s="22">
        <v>595000</v>
      </c>
      <c r="G1042" s="15" t="s">
        <v>37</v>
      </c>
      <c r="H1042" s="27">
        <v>22.4</v>
      </c>
      <c r="I1042" s="27">
        <v>3.9</v>
      </c>
      <c r="J1042" s="27">
        <v>8200</v>
      </c>
      <c r="K1042" s="27">
        <v>1014</v>
      </c>
      <c r="L1042" s="27">
        <v>480</v>
      </c>
      <c r="M1042" s="27">
        <f t="shared" ca="1" si="16"/>
        <v>1.9675307893507585</v>
      </c>
      <c r="N1042" s="27">
        <v>1116.7267999999999</v>
      </c>
      <c r="O1042" s="27">
        <v>44269</v>
      </c>
      <c r="P1042" s="27">
        <v>61343.7</v>
      </c>
    </row>
    <row r="1043" spans="1:16" hidden="1" x14ac:dyDescent="0.45">
      <c r="A1043" s="40" t="s">
        <v>378</v>
      </c>
      <c r="B1043" s="2" t="s">
        <v>391</v>
      </c>
      <c r="C1043" s="19">
        <v>47</v>
      </c>
      <c r="D1043" s="3" t="s">
        <v>460</v>
      </c>
      <c r="E1043" s="4" t="s">
        <v>25</v>
      </c>
      <c r="F1043" s="22">
        <v>346188</v>
      </c>
      <c r="G1043" s="15" t="s">
        <v>8</v>
      </c>
      <c r="H1043" s="27">
        <v>25.6</v>
      </c>
      <c r="I1043" s="27">
        <v>3.6</v>
      </c>
      <c r="J1043" s="27">
        <v>10841</v>
      </c>
      <c r="K1043" s="27">
        <v>1410</v>
      </c>
      <c r="L1043" s="27">
        <v>481</v>
      </c>
      <c r="M1043" s="27">
        <f t="shared" ca="1" si="16"/>
        <v>2.0394297764501146</v>
      </c>
      <c r="N1043" s="27">
        <v>188.92599593680674</v>
      </c>
      <c r="O1043" s="27">
        <v>16779.7</v>
      </c>
      <c r="P1043" s="27">
        <v>1073.48</v>
      </c>
    </row>
    <row r="1044" spans="1:16" hidden="1" x14ac:dyDescent="0.45">
      <c r="A1044" s="40" t="s">
        <v>418</v>
      </c>
      <c r="B1044" s="2" t="s">
        <v>419</v>
      </c>
      <c r="C1044" s="19">
        <v>44</v>
      </c>
      <c r="D1044" s="3" t="s">
        <v>459</v>
      </c>
      <c r="E1044" s="3" t="s">
        <v>319</v>
      </c>
      <c r="F1044" s="22">
        <v>525000</v>
      </c>
      <c r="G1044" s="15" t="s">
        <v>45</v>
      </c>
      <c r="H1044" s="27">
        <v>21.75</v>
      </c>
      <c r="I1044" s="27">
        <v>4</v>
      </c>
      <c r="J1044" s="27">
        <v>10206</v>
      </c>
      <c r="K1044" s="27">
        <v>849</v>
      </c>
      <c r="L1044" s="27">
        <v>454</v>
      </c>
      <c r="M1044" s="27">
        <f t="shared" ca="1" si="16"/>
        <v>1.9957292894662044</v>
      </c>
      <c r="N1044" s="27">
        <v>1116.7267999999999</v>
      </c>
      <c r="O1044" s="27">
        <v>44269</v>
      </c>
      <c r="P1044" s="27">
        <v>61343.7</v>
      </c>
    </row>
    <row r="1045" spans="1:16" hidden="1" x14ac:dyDescent="0.45">
      <c r="A1045" s="40" t="s">
        <v>418</v>
      </c>
      <c r="B1045" s="2" t="s">
        <v>419</v>
      </c>
      <c r="C1045" s="19">
        <v>44</v>
      </c>
      <c r="D1045" s="3" t="s">
        <v>459</v>
      </c>
      <c r="E1045" s="3" t="s">
        <v>319</v>
      </c>
      <c r="F1045" s="22">
        <v>495000</v>
      </c>
      <c r="G1045" s="15" t="s">
        <v>45</v>
      </c>
      <c r="H1045" s="27">
        <v>21.75</v>
      </c>
      <c r="I1045" s="27">
        <v>4</v>
      </c>
      <c r="J1045" s="27">
        <v>10206</v>
      </c>
      <c r="K1045" s="27">
        <v>849</v>
      </c>
      <c r="L1045" s="27">
        <v>454</v>
      </c>
      <c r="M1045" s="27">
        <f t="shared" ca="1" si="16"/>
        <v>1.9686413915314889</v>
      </c>
      <c r="N1045" s="27">
        <v>1116.7267999999999</v>
      </c>
      <c r="O1045" s="27">
        <v>44269</v>
      </c>
      <c r="P1045" s="27">
        <v>61343.7</v>
      </c>
    </row>
    <row r="1046" spans="1:16" hidden="1" x14ac:dyDescent="0.45">
      <c r="A1046" s="40" t="s">
        <v>436</v>
      </c>
      <c r="B1046" s="2" t="s">
        <v>458</v>
      </c>
      <c r="C1046" s="19">
        <v>52</v>
      </c>
      <c r="D1046" s="3" t="s">
        <v>461</v>
      </c>
      <c r="E1046" s="3" t="s">
        <v>473</v>
      </c>
      <c r="F1046" s="22">
        <v>675000</v>
      </c>
      <c r="G1046" s="15" t="s">
        <v>29</v>
      </c>
      <c r="H1046" s="27">
        <v>27</v>
      </c>
      <c r="I1046" s="27">
        <v>3.94</v>
      </c>
      <c r="J1046" s="27">
        <v>10300</v>
      </c>
      <c r="K1046" s="27">
        <v>1345.49</v>
      </c>
      <c r="L1046" s="27">
        <v>500</v>
      </c>
      <c r="M1046" s="27">
        <f t="shared" ca="1" si="16"/>
        <v>2.0423280824435497</v>
      </c>
      <c r="N1046" s="27">
        <v>9.6995000000000005</v>
      </c>
      <c r="O1046" s="27">
        <v>16666</v>
      </c>
      <c r="P1046" s="27">
        <v>1943.0922165047868</v>
      </c>
    </row>
    <row r="1047" spans="1:16" x14ac:dyDescent="0.45">
      <c r="A1047" s="40" t="s">
        <v>394</v>
      </c>
      <c r="B1047" s="3" t="s">
        <v>401</v>
      </c>
      <c r="C1047" s="19">
        <v>45.8</v>
      </c>
      <c r="D1047" s="3" t="s">
        <v>460</v>
      </c>
      <c r="E1047" s="4" t="s">
        <v>76</v>
      </c>
      <c r="F1047" s="22">
        <v>641439</v>
      </c>
      <c r="G1047" s="15" t="s">
        <v>38</v>
      </c>
      <c r="H1047" s="27">
        <v>25.1</v>
      </c>
      <c r="I1047" s="27">
        <v>4.4000000000000004</v>
      </c>
      <c r="J1047" s="27">
        <v>15100</v>
      </c>
      <c r="K1047" s="27">
        <v>872</v>
      </c>
      <c r="L1047" s="27">
        <v>1040</v>
      </c>
      <c r="M1047" s="27">
        <f t="shared" ca="1" si="16"/>
        <v>1.9394639680457932</v>
      </c>
      <c r="N1047" s="27">
        <v>720.28936833319051</v>
      </c>
      <c r="O1047" s="27">
        <v>6140.9</v>
      </c>
      <c r="P1047" s="27">
        <v>2659.28</v>
      </c>
    </row>
    <row r="1048" spans="1:16" x14ac:dyDescent="0.45">
      <c r="A1048" s="40" t="s">
        <v>394</v>
      </c>
      <c r="B1048" s="3" t="s">
        <v>401</v>
      </c>
      <c r="C1048" s="19">
        <v>45.8</v>
      </c>
      <c r="D1048" s="3" t="s">
        <v>459</v>
      </c>
      <c r="E1048" s="3" t="s">
        <v>319</v>
      </c>
      <c r="F1048" s="22">
        <v>499000</v>
      </c>
      <c r="G1048" s="15" t="s">
        <v>20</v>
      </c>
      <c r="H1048" s="27">
        <v>25.1</v>
      </c>
      <c r="I1048" s="27">
        <v>4.4000000000000004</v>
      </c>
      <c r="J1048" s="27">
        <v>15100</v>
      </c>
      <c r="K1048" s="27">
        <v>872</v>
      </c>
      <c r="L1048" s="27">
        <v>1040</v>
      </c>
      <c r="M1048" s="27">
        <f t="shared" ca="1" si="16"/>
        <v>1.9258163061964966</v>
      </c>
      <c r="N1048" s="27">
        <v>1116.7267999999999</v>
      </c>
      <c r="O1048" s="27">
        <v>44269</v>
      </c>
      <c r="P1048" s="27">
        <v>61343.7</v>
      </c>
    </row>
    <row r="1049" spans="1:16" x14ac:dyDescent="0.45">
      <c r="A1049" s="40" t="s">
        <v>407</v>
      </c>
      <c r="B1049" s="3" t="s">
        <v>401</v>
      </c>
      <c r="C1049" s="19">
        <v>45.8</v>
      </c>
      <c r="D1049" s="3" t="s">
        <v>459</v>
      </c>
      <c r="E1049" s="3" t="s">
        <v>319</v>
      </c>
      <c r="F1049" s="22">
        <v>499000</v>
      </c>
      <c r="G1049" s="15" t="s">
        <v>20</v>
      </c>
      <c r="H1049" s="27">
        <v>25.1</v>
      </c>
      <c r="I1049" s="27">
        <v>4.4000000000000004</v>
      </c>
      <c r="J1049" s="27">
        <v>15100</v>
      </c>
      <c r="K1049" s="27">
        <v>872</v>
      </c>
      <c r="L1049" s="27">
        <v>1040</v>
      </c>
      <c r="M1049" s="27">
        <f t="shared" ca="1" si="16"/>
        <v>1.9854172674094375</v>
      </c>
      <c r="N1049" s="27">
        <v>1116.7267999999999</v>
      </c>
      <c r="O1049" s="27">
        <v>44269</v>
      </c>
      <c r="P1049" s="27">
        <v>61343.7</v>
      </c>
    </row>
    <row r="1050" spans="1:16" hidden="1" x14ac:dyDescent="0.45">
      <c r="A1050" s="40" t="s">
        <v>408</v>
      </c>
      <c r="B1050" s="2">
        <v>48</v>
      </c>
      <c r="C1050" s="19">
        <v>48</v>
      </c>
      <c r="D1050" s="3" t="s">
        <v>460</v>
      </c>
      <c r="E1050" s="4" t="s">
        <v>76</v>
      </c>
      <c r="F1050" s="22">
        <v>479999</v>
      </c>
      <c r="G1050" s="15" t="s">
        <v>13</v>
      </c>
      <c r="H1050" s="27">
        <v>25.07</v>
      </c>
      <c r="I1050" s="27">
        <v>4.83</v>
      </c>
      <c r="J1050" s="27">
        <v>17000</v>
      </c>
      <c r="K1050" s="27">
        <v>1554</v>
      </c>
      <c r="L1050" s="27">
        <v>700</v>
      </c>
      <c r="M1050" s="27">
        <f t="shared" ca="1" si="16"/>
        <v>1.8974134083753049</v>
      </c>
      <c r="N1050" s="27">
        <v>720.28936833319051</v>
      </c>
      <c r="O1050" s="27">
        <v>6140.9</v>
      </c>
      <c r="P1050" s="27">
        <v>2659.28</v>
      </c>
    </row>
    <row r="1051" spans="1:16" hidden="1" x14ac:dyDescent="0.45">
      <c r="A1051" s="40" t="s">
        <v>408</v>
      </c>
      <c r="B1051" s="2" t="s">
        <v>449</v>
      </c>
      <c r="C1051" s="19">
        <v>37.5</v>
      </c>
      <c r="D1051" s="3" t="s">
        <v>461</v>
      </c>
      <c r="E1051" s="3" t="s">
        <v>346</v>
      </c>
      <c r="F1051" s="22">
        <v>185000</v>
      </c>
      <c r="G1051" s="15" t="s">
        <v>45</v>
      </c>
      <c r="H1051" s="27">
        <v>19.75</v>
      </c>
      <c r="I1051" s="27">
        <v>3.67</v>
      </c>
      <c r="J1051" s="27">
        <v>8977</v>
      </c>
      <c r="K1051" s="27">
        <v>991</v>
      </c>
      <c r="L1051" s="27">
        <v>348</v>
      </c>
      <c r="M1051" s="27">
        <f t="shared" ca="1" si="16"/>
        <v>1.8960043943747131</v>
      </c>
      <c r="N1051" s="27">
        <v>96.621481289487278</v>
      </c>
      <c r="O1051" s="27">
        <v>21310.9</v>
      </c>
      <c r="P1051" s="27">
        <v>514.61516577032478</v>
      </c>
    </row>
    <row r="1052" spans="1:16" hidden="1" x14ac:dyDescent="0.45">
      <c r="A1052" s="40" t="s">
        <v>408</v>
      </c>
      <c r="B1052" s="2" t="s">
        <v>397</v>
      </c>
      <c r="C1052" s="19">
        <v>37.5</v>
      </c>
      <c r="D1052" s="3" t="s">
        <v>461</v>
      </c>
      <c r="E1052" s="3" t="s">
        <v>475</v>
      </c>
      <c r="F1052" s="22">
        <v>245000</v>
      </c>
      <c r="G1052" s="15" t="s">
        <v>34</v>
      </c>
      <c r="H1052" s="27">
        <v>19.75</v>
      </c>
      <c r="I1052" s="27">
        <v>3.42</v>
      </c>
      <c r="J1052" s="27">
        <v>9126</v>
      </c>
      <c r="K1052" s="27">
        <v>991</v>
      </c>
      <c r="L1052" s="27">
        <v>348</v>
      </c>
      <c r="M1052" s="27">
        <f t="shared" ca="1" si="16"/>
        <v>1.9461216074616341</v>
      </c>
      <c r="N1052" s="27">
        <v>2.08</v>
      </c>
      <c r="O1052" s="27">
        <v>3599</v>
      </c>
      <c r="P1052" s="27">
        <v>1044.7996423945156</v>
      </c>
    </row>
    <row r="1053" spans="1:16" hidden="1" x14ac:dyDescent="0.45">
      <c r="A1053" s="40" t="s">
        <v>408</v>
      </c>
      <c r="B1053" s="2" t="s">
        <v>397</v>
      </c>
      <c r="C1053" s="19">
        <v>37.5</v>
      </c>
      <c r="D1053" s="3" t="s">
        <v>461</v>
      </c>
      <c r="E1053" s="3" t="s">
        <v>346</v>
      </c>
      <c r="F1053" s="22">
        <v>110000</v>
      </c>
      <c r="G1053" s="15" t="s">
        <v>34</v>
      </c>
      <c r="H1053" s="27">
        <v>19.75</v>
      </c>
      <c r="I1053" s="27">
        <v>3.42</v>
      </c>
      <c r="J1053" s="27">
        <v>9126</v>
      </c>
      <c r="K1053" s="27">
        <v>991</v>
      </c>
      <c r="L1053" s="27">
        <v>348</v>
      </c>
      <c r="M1053" s="27">
        <f t="shared" ca="1" si="16"/>
        <v>2.0222564123324482</v>
      </c>
      <c r="N1053" s="27">
        <v>96.621481289487278</v>
      </c>
      <c r="O1053" s="27">
        <v>21310.9</v>
      </c>
      <c r="P1053" s="27">
        <v>514.61516577032478</v>
      </c>
    </row>
    <row r="1054" spans="1:16" hidden="1" x14ac:dyDescent="0.45">
      <c r="A1054" s="40" t="s">
        <v>408</v>
      </c>
      <c r="B1054" s="2" t="s">
        <v>397</v>
      </c>
      <c r="C1054" s="19">
        <v>37.5</v>
      </c>
      <c r="D1054" s="3" t="s">
        <v>461</v>
      </c>
      <c r="E1054" s="3" t="s">
        <v>346</v>
      </c>
      <c r="F1054" s="22">
        <v>105000</v>
      </c>
      <c r="G1054" s="15" t="s">
        <v>34</v>
      </c>
      <c r="H1054" s="27">
        <v>19.75</v>
      </c>
      <c r="I1054" s="27">
        <v>3.42</v>
      </c>
      <c r="J1054" s="27">
        <v>9126</v>
      </c>
      <c r="K1054" s="27">
        <v>991</v>
      </c>
      <c r="L1054" s="27">
        <v>348</v>
      </c>
      <c r="M1054" s="27">
        <f t="shared" ca="1" si="16"/>
        <v>1.9063925442592036</v>
      </c>
      <c r="N1054" s="27">
        <v>96.621481289487278</v>
      </c>
      <c r="O1054" s="27">
        <v>21310.9</v>
      </c>
      <c r="P1054" s="27">
        <v>514.61516577032478</v>
      </c>
    </row>
    <row r="1055" spans="1:16" x14ac:dyDescent="0.45">
      <c r="A1055" s="40" t="s">
        <v>394</v>
      </c>
      <c r="B1055" s="3" t="s">
        <v>403</v>
      </c>
      <c r="C1055" s="19">
        <v>45.8</v>
      </c>
      <c r="D1055" s="3" t="s">
        <v>461</v>
      </c>
      <c r="E1055" s="3" t="s">
        <v>484</v>
      </c>
      <c r="F1055" s="22">
        <v>545000</v>
      </c>
      <c r="G1055" s="15" t="s">
        <v>37</v>
      </c>
      <c r="H1055" s="27">
        <v>25.1</v>
      </c>
      <c r="I1055" s="27">
        <v>4.4000000000000004</v>
      </c>
      <c r="J1055" s="27">
        <v>15000</v>
      </c>
      <c r="K1055" s="27">
        <v>872</v>
      </c>
      <c r="L1055" s="27">
        <v>1040</v>
      </c>
      <c r="M1055" s="27">
        <f t="shared" ca="1" si="16"/>
        <v>1.9206033318967228</v>
      </c>
      <c r="N1055" s="27">
        <v>103.02030000000001</v>
      </c>
      <c r="O1055" s="27">
        <v>25537.5</v>
      </c>
      <c r="P1055" s="27">
        <v>2809.3527501958388</v>
      </c>
    </row>
    <row r="1056" spans="1:16" x14ac:dyDescent="0.45">
      <c r="A1056" s="40" t="s">
        <v>407</v>
      </c>
      <c r="B1056" s="2" t="s">
        <v>403</v>
      </c>
      <c r="C1056" s="19">
        <v>45.8</v>
      </c>
      <c r="D1056" s="3" t="s">
        <v>460</v>
      </c>
      <c r="E1056" s="4" t="s">
        <v>3</v>
      </c>
      <c r="F1056" s="22">
        <v>516769</v>
      </c>
      <c r="G1056" s="15" t="s">
        <v>33</v>
      </c>
      <c r="H1056" s="27">
        <v>25.1</v>
      </c>
      <c r="I1056" s="27">
        <v>4.4000000000000004</v>
      </c>
      <c r="J1056" s="27">
        <v>15000</v>
      </c>
      <c r="K1056" s="27">
        <v>872</v>
      </c>
      <c r="L1056" s="27">
        <v>1040</v>
      </c>
      <c r="M1056" s="27">
        <f t="shared" ca="1" si="16"/>
        <v>1.9539545234865878</v>
      </c>
      <c r="N1056" s="27">
        <v>2639.0087016482562</v>
      </c>
      <c r="O1056" s="27">
        <v>30468.7</v>
      </c>
      <c r="P1056" s="27">
        <v>62827.83</v>
      </c>
    </row>
    <row r="1057" spans="1:16" x14ac:dyDescent="0.45">
      <c r="A1057" s="40" t="s">
        <v>394</v>
      </c>
      <c r="B1057" s="2" t="s">
        <v>404</v>
      </c>
      <c r="C1057" s="19">
        <v>45.8</v>
      </c>
      <c r="D1057" s="3" t="s">
        <v>460</v>
      </c>
      <c r="E1057" s="3" t="s">
        <v>3</v>
      </c>
      <c r="F1057" s="22">
        <v>516246</v>
      </c>
      <c r="G1057" s="15" t="s">
        <v>33</v>
      </c>
      <c r="H1057" s="27">
        <v>25.1</v>
      </c>
      <c r="I1057" s="27">
        <v>4.4000000000000004</v>
      </c>
      <c r="J1057" s="27">
        <v>15000</v>
      </c>
      <c r="K1057" s="27">
        <v>872</v>
      </c>
      <c r="L1057" s="27">
        <v>1040</v>
      </c>
      <c r="M1057" s="27">
        <f t="shared" ca="1" si="16"/>
        <v>1.9884976375956811</v>
      </c>
      <c r="N1057" s="27">
        <v>2639.0087016482562</v>
      </c>
      <c r="O1057" s="27">
        <v>30468.7</v>
      </c>
      <c r="P1057" s="27">
        <v>62827.83</v>
      </c>
    </row>
    <row r="1058" spans="1:16" hidden="1" x14ac:dyDescent="0.45">
      <c r="A1058" s="40" t="s">
        <v>418</v>
      </c>
      <c r="B1058" s="2" t="s">
        <v>419</v>
      </c>
      <c r="C1058" s="19">
        <v>44</v>
      </c>
      <c r="D1058" s="3" t="s">
        <v>459</v>
      </c>
      <c r="E1058" s="3" t="s">
        <v>319</v>
      </c>
      <c r="F1058" s="22">
        <v>749000</v>
      </c>
      <c r="G1058" s="15" t="s">
        <v>29</v>
      </c>
      <c r="H1058" s="27">
        <v>21.75</v>
      </c>
      <c r="I1058" s="27">
        <v>4</v>
      </c>
      <c r="J1058" s="27">
        <v>10206</v>
      </c>
      <c r="K1058" s="27">
        <v>849</v>
      </c>
      <c r="L1058" s="27">
        <v>454</v>
      </c>
      <c r="M1058" s="27">
        <f t="shared" ca="1" si="16"/>
        <v>1.8578078997532328</v>
      </c>
      <c r="N1058" s="27">
        <v>1116.7267999999999</v>
      </c>
      <c r="O1058" s="27">
        <v>44269</v>
      </c>
      <c r="P1058" s="27">
        <v>61343.7</v>
      </c>
    </row>
    <row r="1059" spans="1:16" x14ac:dyDescent="0.45">
      <c r="A1059" s="40" t="s">
        <v>394</v>
      </c>
      <c r="B1059" s="2" t="s">
        <v>403</v>
      </c>
      <c r="C1059" s="19">
        <v>45.8</v>
      </c>
      <c r="D1059" s="3" t="s">
        <v>460</v>
      </c>
      <c r="E1059" s="4" t="s">
        <v>3</v>
      </c>
      <c r="F1059" s="22">
        <v>515844</v>
      </c>
      <c r="G1059" s="15" t="s">
        <v>33</v>
      </c>
      <c r="H1059" s="27">
        <v>25.1</v>
      </c>
      <c r="I1059" s="27">
        <v>4.4000000000000004</v>
      </c>
      <c r="J1059" s="27">
        <v>15000</v>
      </c>
      <c r="K1059" s="27">
        <v>872</v>
      </c>
      <c r="L1059" s="27">
        <v>1040</v>
      </c>
      <c r="M1059" s="27">
        <f t="shared" ca="1" si="16"/>
        <v>1.9310862342766328</v>
      </c>
      <c r="N1059" s="27">
        <v>2639.0087016482562</v>
      </c>
      <c r="O1059" s="27">
        <v>30468.7</v>
      </c>
      <c r="P1059" s="27">
        <v>62827.83</v>
      </c>
    </row>
    <row r="1060" spans="1:16" x14ac:dyDescent="0.45">
      <c r="A1060" s="40" t="s">
        <v>394</v>
      </c>
      <c r="B1060" s="2" t="s">
        <v>403</v>
      </c>
      <c r="C1060" s="19">
        <v>45.8</v>
      </c>
      <c r="D1060" s="3" t="s">
        <v>460</v>
      </c>
      <c r="E1060" s="3" t="s">
        <v>3</v>
      </c>
      <c r="F1060" s="22">
        <v>504030</v>
      </c>
      <c r="G1060" s="15" t="s">
        <v>33</v>
      </c>
      <c r="H1060" s="27">
        <v>25.1</v>
      </c>
      <c r="I1060" s="27">
        <v>4.4000000000000004</v>
      </c>
      <c r="J1060" s="27">
        <v>15000</v>
      </c>
      <c r="K1060" s="27">
        <v>872</v>
      </c>
      <c r="L1060" s="27">
        <v>1040</v>
      </c>
      <c r="M1060" s="27">
        <f t="shared" ca="1" si="16"/>
        <v>2.0346315258213368</v>
      </c>
      <c r="N1060" s="27">
        <v>2639.0087016482562</v>
      </c>
      <c r="O1060" s="27">
        <v>30468.7</v>
      </c>
      <c r="P1060" s="27">
        <v>62827.83</v>
      </c>
    </row>
    <row r="1061" spans="1:16" x14ac:dyDescent="0.45">
      <c r="A1061" s="40" t="s">
        <v>394</v>
      </c>
      <c r="B1061" s="2" t="s">
        <v>403</v>
      </c>
      <c r="C1061" s="19">
        <v>45.8</v>
      </c>
      <c r="D1061" s="3" t="s">
        <v>460</v>
      </c>
      <c r="E1061" s="4" t="s">
        <v>3</v>
      </c>
      <c r="F1061" s="22">
        <v>503208</v>
      </c>
      <c r="G1061" s="15" t="s">
        <v>33</v>
      </c>
      <c r="H1061" s="27">
        <v>25.1</v>
      </c>
      <c r="I1061" s="27">
        <v>4.4000000000000004</v>
      </c>
      <c r="J1061" s="27">
        <v>15000</v>
      </c>
      <c r="K1061" s="27">
        <v>872</v>
      </c>
      <c r="L1061" s="27">
        <v>1040</v>
      </c>
      <c r="M1061" s="27">
        <f t="shared" ca="1" si="16"/>
        <v>1.9966022579084914</v>
      </c>
      <c r="N1061" s="27">
        <v>2639.0087016482562</v>
      </c>
      <c r="O1061" s="27">
        <v>30468.7</v>
      </c>
      <c r="P1061" s="27">
        <v>62827.83</v>
      </c>
    </row>
    <row r="1062" spans="1:16" x14ac:dyDescent="0.45">
      <c r="A1062" s="40" t="s">
        <v>394</v>
      </c>
      <c r="B1062" s="2" t="s">
        <v>403</v>
      </c>
      <c r="C1062" s="19">
        <v>45.8</v>
      </c>
      <c r="D1062" s="3" t="s">
        <v>460</v>
      </c>
      <c r="E1062" s="4" t="s">
        <v>3</v>
      </c>
      <c r="F1062" s="22">
        <v>582024</v>
      </c>
      <c r="G1062" s="15" t="s">
        <v>13</v>
      </c>
      <c r="H1062" s="27">
        <v>25.1</v>
      </c>
      <c r="I1062" s="27">
        <v>4.4000000000000004</v>
      </c>
      <c r="J1062" s="27">
        <v>15000</v>
      </c>
      <c r="K1062" s="27">
        <v>872</v>
      </c>
      <c r="L1062" s="27">
        <v>1040</v>
      </c>
      <c r="M1062" s="27">
        <f t="shared" ca="1" si="16"/>
        <v>1.8893610332064201</v>
      </c>
      <c r="N1062" s="27">
        <v>2639.0087016482562</v>
      </c>
      <c r="O1062" s="27">
        <v>30468.7</v>
      </c>
      <c r="P1062" s="27">
        <v>62827.83</v>
      </c>
    </row>
    <row r="1063" spans="1:16" x14ac:dyDescent="0.45">
      <c r="A1063" s="40" t="s">
        <v>394</v>
      </c>
      <c r="B1063" s="2" t="s">
        <v>403</v>
      </c>
      <c r="C1063" s="19">
        <v>45.8</v>
      </c>
      <c r="D1063" s="3" t="s">
        <v>460</v>
      </c>
      <c r="E1063" s="4" t="s">
        <v>239</v>
      </c>
      <c r="F1063" s="22">
        <v>600000</v>
      </c>
      <c r="G1063" s="15" t="s">
        <v>13</v>
      </c>
      <c r="H1063" s="27">
        <v>25.1</v>
      </c>
      <c r="I1063" s="27">
        <v>4.4000000000000004</v>
      </c>
      <c r="J1063" s="27">
        <v>15000</v>
      </c>
      <c r="K1063" s="27">
        <v>872</v>
      </c>
      <c r="L1063" s="27">
        <v>1040</v>
      </c>
      <c r="M1063" s="27">
        <f t="shared" ca="1" si="16"/>
        <v>1.9897153366280218</v>
      </c>
      <c r="N1063" s="27">
        <v>229.03186052077729</v>
      </c>
      <c r="O1063" s="27">
        <v>18683.400000000001</v>
      </c>
      <c r="P1063" s="27">
        <v>3353.62</v>
      </c>
    </row>
    <row r="1064" spans="1:16" x14ac:dyDescent="0.45">
      <c r="A1064" s="40" t="s">
        <v>394</v>
      </c>
      <c r="B1064" s="2" t="s">
        <v>403</v>
      </c>
      <c r="C1064" s="19">
        <v>45.8</v>
      </c>
      <c r="D1064" s="3" t="s">
        <v>460</v>
      </c>
      <c r="E1064" s="4" t="s">
        <v>239</v>
      </c>
      <c r="F1064" s="22">
        <v>600000</v>
      </c>
      <c r="G1064" s="15" t="s">
        <v>13</v>
      </c>
      <c r="H1064" s="27">
        <v>25.1</v>
      </c>
      <c r="I1064" s="27">
        <v>4.4000000000000004</v>
      </c>
      <c r="J1064" s="27">
        <v>15000</v>
      </c>
      <c r="K1064" s="27">
        <v>872</v>
      </c>
      <c r="L1064" s="27">
        <v>1040</v>
      </c>
      <c r="M1064" s="27">
        <f t="shared" ca="1" si="16"/>
        <v>1.9300052773837511</v>
      </c>
      <c r="N1064" s="27">
        <v>229.03186052077729</v>
      </c>
      <c r="O1064" s="27">
        <v>18683.400000000001</v>
      </c>
      <c r="P1064" s="27">
        <v>3353.62</v>
      </c>
    </row>
    <row r="1065" spans="1:16" x14ac:dyDescent="0.45">
      <c r="A1065" s="40" t="s">
        <v>394</v>
      </c>
      <c r="B1065" s="2" t="s">
        <v>403</v>
      </c>
      <c r="C1065" s="19">
        <v>45.8</v>
      </c>
      <c r="D1065" s="3" t="s">
        <v>460</v>
      </c>
      <c r="E1065" s="4" t="s">
        <v>15</v>
      </c>
      <c r="F1065" s="22">
        <v>582024</v>
      </c>
      <c r="G1065" s="15" t="s">
        <v>13</v>
      </c>
      <c r="H1065" s="27">
        <v>25.1</v>
      </c>
      <c r="I1065" s="27">
        <v>4.4000000000000004</v>
      </c>
      <c r="J1065" s="27">
        <v>15000</v>
      </c>
      <c r="K1065" s="27">
        <v>872</v>
      </c>
      <c r="L1065" s="27">
        <v>1040</v>
      </c>
      <c r="M1065" s="27">
        <f t="shared" ca="1" si="16"/>
        <v>2.0110520704905319</v>
      </c>
      <c r="N1065" s="27">
        <v>1276.96268564825</v>
      </c>
      <c r="O1065" s="27">
        <v>21333.9</v>
      </c>
      <c r="P1065" s="27">
        <v>4753.54</v>
      </c>
    </row>
    <row r="1066" spans="1:16" x14ac:dyDescent="0.45">
      <c r="A1066" s="40" t="s">
        <v>394</v>
      </c>
      <c r="B1066" s="2" t="s">
        <v>403</v>
      </c>
      <c r="C1066" s="19">
        <v>45.8</v>
      </c>
      <c r="D1066" s="3" t="s">
        <v>460</v>
      </c>
      <c r="E1066" s="4" t="s">
        <v>15</v>
      </c>
      <c r="F1066" s="22">
        <v>594150</v>
      </c>
      <c r="G1066" s="15" t="s">
        <v>38</v>
      </c>
      <c r="H1066" s="27">
        <v>25.1</v>
      </c>
      <c r="I1066" s="27">
        <v>4.4000000000000004</v>
      </c>
      <c r="J1066" s="27">
        <v>15000</v>
      </c>
      <c r="K1066" s="27">
        <v>872</v>
      </c>
      <c r="L1066" s="27">
        <v>1040</v>
      </c>
      <c r="M1066" s="27">
        <f t="shared" ca="1" si="16"/>
        <v>1.9572410718574653</v>
      </c>
      <c r="N1066" s="27">
        <v>1276.96268564825</v>
      </c>
      <c r="O1066" s="27">
        <v>21333.9</v>
      </c>
      <c r="P1066" s="27">
        <v>4753.54</v>
      </c>
    </row>
    <row r="1067" spans="1:16" x14ac:dyDescent="0.45">
      <c r="A1067" s="40" t="s">
        <v>394</v>
      </c>
      <c r="B1067" s="2" t="s">
        <v>403</v>
      </c>
      <c r="C1067" s="19">
        <v>45.8</v>
      </c>
      <c r="D1067" s="3" t="s">
        <v>459</v>
      </c>
      <c r="E1067" s="3" t="s">
        <v>319</v>
      </c>
      <c r="F1067" s="22">
        <v>649900</v>
      </c>
      <c r="G1067" s="15" t="s">
        <v>37</v>
      </c>
      <c r="H1067" s="27">
        <v>25.1</v>
      </c>
      <c r="I1067" s="27">
        <v>4.4000000000000004</v>
      </c>
      <c r="J1067" s="27">
        <v>15000</v>
      </c>
      <c r="K1067" s="27">
        <v>872</v>
      </c>
      <c r="L1067" s="27">
        <v>1040</v>
      </c>
      <c r="M1067" s="27">
        <f t="shared" ca="1" si="16"/>
        <v>1.8872162634605771</v>
      </c>
      <c r="N1067" s="27">
        <v>1116.7267999999999</v>
      </c>
      <c r="O1067" s="27">
        <v>44269</v>
      </c>
      <c r="P1067" s="27">
        <v>61343.7</v>
      </c>
    </row>
    <row r="1068" spans="1:16" x14ac:dyDescent="0.45">
      <c r="A1068" s="40" t="s">
        <v>407</v>
      </c>
      <c r="B1068" s="2" t="s">
        <v>403</v>
      </c>
      <c r="C1068" s="19">
        <v>45.8</v>
      </c>
      <c r="D1068" s="3" t="s">
        <v>459</v>
      </c>
      <c r="E1068" s="3" t="s">
        <v>319</v>
      </c>
      <c r="F1068" s="22">
        <v>649900</v>
      </c>
      <c r="G1068" s="15" t="s">
        <v>37</v>
      </c>
      <c r="H1068" s="27">
        <v>25.1</v>
      </c>
      <c r="I1068" s="27">
        <v>4.4000000000000004</v>
      </c>
      <c r="J1068" s="27">
        <v>15000</v>
      </c>
      <c r="K1068" s="27">
        <v>872</v>
      </c>
      <c r="L1068" s="27">
        <v>1040</v>
      </c>
      <c r="M1068" s="27">
        <f t="shared" ca="1" si="16"/>
        <v>2.0103795771314319</v>
      </c>
      <c r="N1068" s="27">
        <v>1116.7267999999999</v>
      </c>
      <c r="O1068" s="27">
        <v>44269</v>
      </c>
      <c r="P1068" s="27">
        <v>61343.7</v>
      </c>
    </row>
    <row r="1069" spans="1:16" hidden="1" x14ac:dyDescent="0.45">
      <c r="A1069" s="40" t="s">
        <v>378</v>
      </c>
      <c r="B1069" s="2" t="s">
        <v>391</v>
      </c>
      <c r="C1069" s="19">
        <v>47</v>
      </c>
      <c r="D1069" s="3" t="s">
        <v>460</v>
      </c>
      <c r="E1069" s="4" t="s">
        <v>25</v>
      </c>
      <c r="F1069" s="22">
        <v>345919</v>
      </c>
      <c r="G1069" s="15" t="s">
        <v>8</v>
      </c>
      <c r="H1069" s="27">
        <v>25.6</v>
      </c>
      <c r="I1069" s="27">
        <v>3.6</v>
      </c>
      <c r="J1069" s="27">
        <v>10841</v>
      </c>
      <c r="K1069" s="27">
        <v>1410</v>
      </c>
      <c r="L1069" s="27">
        <v>481</v>
      </c>
      <c r="M1069" s="27">
        <f t="shared" ca="1" si="16"/>
        <v>2.0174808195798408</v>
      </c>
      <c r="N1069" s="27">
        <v>188.92599593680674</v>
      </c>
      <c r="O1069" s="27">
        <v>16779.7</v>
      </c>
      <c r="P1069" s="27">
        <v>1073.48</v>
      </c>
    </row>
    <row r="1070" spans="1:16" x14ac:dyDescent="0.45">
      <c r="A1070" s="40" t="s">
        <v>394</v>
      </c>
      <c r="B1070" s="2" t="s">
        <v>402</v>
      </c>
      <c r="C1070" s="19">
        <v>45.8</v>
      </c>
      <c r="D1070" s="3" t="s">
        <v>460</v>
      </c>
      <c r="E1070" s="4" t="s">
        <v>25</v>
      </c>
      <c r="F1070" s="22">
        <v>472895</v>
      </c>
      <c r="G1070" s="15" t="s">
        <v>36</v>
      </c>
      <c r="H1070" s="27">
        <v>25.9</v>
      </c>
      <c r="I1070" s="27">
        <v>4.3</v>
      </c>
      <c r="J1070" s="27">
        <v>12152</v>
      </c>
      <c r="K1070" s="27">
        <v>952</v>
      </c>
      <c r="L1070" s="27">
        <v>520</v>
      </c>
      <c r="M1070" s="27">
        <f t="shared" ca="1" si="16"/>
        <v>1.9897081565558921</v>
      </c>
      <c r="N1070" s="27">
        <v>188.92599593680674</v>
      </c>
      <c r="O1070" s="27">
        <v>16779.7</v>
      </c>
      <c r="P1070" s="27">
        <v>1073.48</v>
      </c>
    </row>
    <row r="1071" spans="1:16" hidden="1" x14ac:dyDescent="0.45">
      <c r="A1071" s="40" t="s">
        <v>378</v>
      </c>
      <c r="B1071" s="2" t="s">
        <v>391</v>
      </c>
      <c r="C1071" s="19">
        <v>47</v>
      </c>
      <c r="D1071" s="3" t="s">
        <v>460</v>
      </c>
      <c r="E1071" s="4" t="s">
        <v>25</v>
      </c>
      <c r="F1071" s="22">
        <v>333781</v>
      </c>
      <c r="G1071" s="15" t="s">
        <v>8</v>
      </c>
      <c r="H1071" s="27">
        <v>25.6</v>
      </c>
      <c r="I1071" s="27">
        <v>3.6</v>
      </c>
      <c r="J1071" s="27">
        <v>10841</v>
      </c>
      <c r="K1071" s="27">
        <v>1410</v>
      </c>
      <c r="L1071" s="27">
        <v>481</v>
      </c>
      <c r="M1071" s="27">
        <f t="shared" ca="1" si="16"/>
        <v>1.8946795595754866</v>
      </c>
      <c r="N1071" s="27">
        <v>188.92599593680674</v>
      </c>
      <c r="O1071" s="27">
        <v>16779.7</v>
      </c>
      <c r="P1071" s="27">
        <v>1073.48</v>
      </c>
    </row>
    <row r="1072" spans="1:16" x14ac:dyDescent="0.45">
      <c r="A1072" s="40" t="s">
        <v>394</v>
      </c>
      <c r="B1072" s="2" t="s">
        <v>448</v>
      </c>
      <c r="C1072" s="19">
        <v>52</v>
      </c>
      <c r="D1072" s="3" t="s">
        <v>461</v>
      </c>
      <c r="E1072" s="3" t="s">
        <v>462</v>
      </c>
      <c r="F1072" s="22">
        <v>1273178</v>
      </c>
      <c r="G1072" s="15" t="s">
        <v>37</v>
      </c>
      <c r="H1072" s="27">
        <v>28.8</v>
      </c>
      <c r="I1072" s="27">
        <v>5.0999999999999996</v>
      </c>
      <c r="J1072" s="27">
        <v>26030</v>
      </c>
      <c r="K1072" s="27">
        <v>1906</v>
      </c>
      <c r="L1072" s="27">
        <v>992</v>
      </c>
      <c r="M1072" s="27">
        <f t="shared" ca="1" si="16"/>
        <v>1.9306169796478956</v>
      </c>
      <c r="N1072" s="27">
        <v>1090.5153897494101</v>
      </c>
      <c r="O1072" s="27">
        <v>6371.4</v>
      </c>
      <c r="P1072" s="27">
        <v>1782.16</v>
      </c>
    </row>
    <row r="1073" spans="1:16" hidden="1" x14ac:dyDescent="0.45">
      <c r="A1073" s="40" t="s">
        <v>408</v>
      </c>
      <c r="B1073" s="2" t="s">
        <v>397</v>
      </c>
      <c r="C1073" s="19">
        <v>37.5</v>
      </c>
      <c r="D1073" s="3" t="s">
        <v>460</v>
      </c>
      <c r="E1073" s="4" t="s">
        <v>46</v>
      </c>
      <c r="F1073" s="22">
        <v>265549</v>
      </c>
      <c r="G1073" s="15" t="s">
        <v>33</v>
      </c>
      <c r="H1073" s="27">
        <v>19.75</v>
      </c>
      <c r="I1073" s="27">
        <v>3.42</v>
      </c>
      <c r="J1073" s="27">
        <v>9126</v>
      </c>
      <c r="K1073" s="27">
        <v>991</v>
      </c>
      <c r="L1073" s="27">
        <v>348</v>
      </c>
      <c r="M1073" s="27">
        <f t="shared" ca="1" si="16"/>
        <v>2.0285482405741617</v>
      </c>
      <c r="N1073" s="27">
        <v>57.472012426685303</v>
      </c>
      <c r="O1073" s="27">
        <v>11544.2</v>
      </c>
      <c r="P1073" s="27">
        <v>7827.84</v>
      </c>
    </row>
    <row r="1074" spans="1:16" hidden="1" x14ac:dyDescent="0.45">
      <c r="A1074" s="40" t="s">
        <v>408</v>
      </c>
      <c r="B1074" s="2" t="s">
        <v>133</v>
      </c>
      <c r="C1074" s="19">
        <v>39</v>
      </c>
      <c r="D1074" s="3" t="s">
        <v>460</v>
      </c>
      <c r="E1074" s="4" t="s">
        <v>3</v>
      </c>
      <c r="F1074" s="22">
        <v>273094</v>
      </c>
      <c r="G1074" s="15" t="s">
        <v>8</v>
      </c>
      <c r="H1074" s="27">
        <v>22</v>
      </c>
      <c r="I1074" s="27">
        <v>4.5</v>
      </c>
      <c r="J1074" s="27">
        <v>10530</v>
      </c>
      <c r="K1074" s="27">
        <v>1032</v>
      </c>
      <c r="L1074" s="27">
        <v>360</v>
      </c>
      <c r="M1074" s="27">
        <f t="shared" ca="1" si="16"/>
        <v>1.9728360286408666</v>
      </c>
      <c r="N1074" s="27">
        <v>2639.0087016482562</v>
      </c>
      <c r="O1074" s="27">
        <v>30468.7</v>
      </c>
      <c r="P1074" s="27">
        <v>62827.83</v>
      </c>
    </row>
    <row r="1075" spans="1:16" hidden="1" x14ac:dyDescent="0.45">
      <c r="A1075" s="40" t="s">
        <v>408</v>
      </c>
      <c r="B1075" s="2" t="s">
        <v>133</v>
      </c>
      <c r="C1075" s="19">
        <v>39</v>
      </c>
      <c r="D1075" s="3" t="s">
        <v>460</v>
      </c>
      <c r="E1075" s="4" t="s">
        <v>35</v>
      </c>
      <c r="F1075" s="22">
        <v>460769</v>
      </c>
      <c r="G1075" s="15" t="s">
        <v>36</v>
      </c>
      <c r="H1075" s="27">
        <v>22</v>
      </c>
      <c r="I1075" s="27">
        <v>4.5</v>
      </c>
      <c r="J1075" s="27">
        <v>10530</v>
      </c>
      <c r="K1075" s="27">
        <v>1032</v>
      </c>
      <c r="L1075" s="27">
        <v>360</v>
      </c>
      <c r="M1075" s="27">
        <f t="shared" ca="1" si="16"/>
        <v>1.8721165737693293</v>
      </c>
      <c r="N1075" s="27">
        <v>1896.7553015181375</v>
      </c>
      <c r="O1075" s="27">
        <v>24592.6</v>
      </c>
      <c r="P1075" s="27">
        <v>42421.33</v>
      </c>
    </row>
    <row r="1076" spans="1:16" hidden="1" x14ac:dyDescent="0.45">
      <c r="A1076" s="40" t="s">
        <v>408</v>
      </c>
      <c r="B1076" s="2" t="s">
        <v>451</v>
      </c>
      <c r="C1076" s="19">
        <v>47</v>
      </c>
      <c r="D1076" s="3" t="s">
        <v>461</v>
      </c>
      <c r="E1076" s="3" t="s">
        <v>346</v>
      </c>
      <c r="F1076" s="22">
        <v>115000</v>
      </c>
      <c r="G1076" s="15" t="s">
        <v>8</v>
      </c>
      <c r="H1076" s="27">
        <v>24.25</v>
      </c>
      <c r="I1076" s="27">
        <v>4.33</v>
      </c>
      <c r="J1076" s="27">
        <v>10170</v>
      </c>
      <c r="K1076" s="27">
        <v>1334</v>
      </c>
      <c r="L1076" s="27">
        <v>598</v>
      </c>
      <c r="M1076" s="27">
        <f t="shared" ca="1" si="16"/>
        <v>1.9588902084103956</v>
      </c>
      <c r="N1076" s="27">
        <v>96.621481289487278</v>
      </c>
      <c r="O1076" s="27">
        <v>21310.9</v>
      </c>
      <c r="P1076" s="27">
        <v>514.61516577032478</v>
      </c>
    </row>
    <row r="1077" spans="1:16" hidden="1" x14ac:dyDescent="0.45">
      <c r="A1077" s="40" t="s">
        <v>367</v>
      </c>
      <c r="B1077" s="2" t="s">
        <v>421</v>
      </c>
      <c r="C1077" s="19">
        <v>43</v>
      </c>
      <c r="D1077" s="3" t="s">
        <v>459</v>
      </c>
      <c r="E1077" s="3" t="s">
        <v>479</v>
      </c>
      <c r="F1077" s="22">
        <v>549000</v>
      </c>
      <c r="G1077" s="15" t="s">
        <v>37</v>
      </c>
      <c r="H1077" s="27">
        <v>23.36</v>
      </c>
      <c r="I1077" s="27">
        <v>3.11</v>
      </c>
      <c r="J1077" s="27">
        <v>11300</v>
      </c>
      <c r="K1077" s="27">
        <v>1010</v>
      </c>
      <c r="L1077" s="27">
        <v>799</v>
      </c>
      <c r="M1077" s="27">
        <f t="shared" ca="1" si="16"/>
        <v>2.049958296602449</v>
      </c>
      <c r="N1077" s="27">
        <v>41.0931</v>
      </c>
      <c r="O1077" s="27">
        <v>43658</v>
      </c>
      <c r="P1077" s="27">
        <v>15144.94</v>
      </c>
    </row>
    <row r="1078" spans="1:16" hidden="1" x14ac:dyDescent="0.45">
      <c r="A1078" s="40" t="s">
        <v>378</v>
      </c>
      <c r="B1078" s="2" t="s">
        <v>391</v>
      </c>
      <c r="C1078" s="19">
        <v>47</v>
      </c>
      <c r="D1078" s="3" t="s">
        <v>460</v>
      </c>
      <c r="E1078" s="4" t="s">
        <v>35</v>
      </c>
      <c r="F1078" s="22">
        <v>418744</v>
      </c>
      <c r="G1078" s="15" t="s">
        <v>8</v>
      </c>
      <c r="H1078" s="27">
        <v>25.6</v>
      </c>
      <c r="I1078" s="27">
        <v>3.6</v>
      </c>
      <c r="J1078" s="27">
        <v>10841</v>
      </c>
      <c r="K1078" s="27">
        <v>1410</v>
      </c>
      <c r="L1078" s="27">
        <v>481</v>
      </c>
      <c r="M1078" s="27">
        <f t="shared" ca="1" si="16"/>
        <v>1.8755347781225462</v>
      </c>
      <c r="N1078" s="27">
        <v>1896.7553015181375</v>
      </c>
      <c r="O1078" s="27">
        <v>24592.6</v>
      </c>
      <c r="P1078" s="27">
        <v>42421.33</v>
      </c>
    </row>
    <row r="1079" spans="1:16" hidden="1" x14ac:dyDescent="0.45">
      <c r="A1079" s="40" t="s">
        <v>431</v>
      </c>
      <c r="B1079" s="2" t="s">
        <v>432</v>
      </c>
      <c r="C1079" s="19">
        <v>56</v>
      </c>
      <c r="D1079" s="3" t="s">
        <v>461</v>
      </c>
      <c r="E1079" s="3" t="s">
        <v>353</v>
      </c>
      <c r="F1079" s="22">
        <v>1094334</v>
      </c>
      <c r="G1079" s="15" t="s">
        <v>13</v>
      </c>
      <c r="H1079" s="27">
        <v>26.3</v>
      </c>
      <c r="I1079" s="27">
        <v>5.2</v>
      </c>
      <c r="J1079" s="27">
        <v>16800</v>
      </c>
      <c r="K1079" s="27">
        <v>1426.2</v>
      </c>
      <c r="L1079" s="27">
        <v>800</v>
      </c>
      <c r="M1079" s="27">
        <f t="shared" ca="1" si="16"/>
        <v>1.9721999392149643</v>
      </c>
      <c r="N1079" s="27">
        <v>96.621481289487278</v>
      </c>
      <c r="O1079" s="27">
        <v>16666</v>
      </c>
      <c r="P1079" s="27">
        <v>2854.6463757572787</v>
      </c>
    </row>
    <row r="1080" spans="1:16" hidden="1" x14ac:dyDescent="0.45">
      <c r="A1080" s="40" t="s">
        <v>431</v>
      </c>
      <c r="B1080" s="2" t="s">
        <v>432</v>
      </c>
      <c r="C1080" s="19">
        <v>56</v>
      </c>
      <c r="D1080" s="3" t="s">
        <v>459</v>
      </c>
      <c r="E1080" s="3" t="s">
        <v>319</v>
      </c>
      <c r="F1080" s="22">
        <v>1200000</v>
      </c>
      <c r="G1080" s="15" t="s">
        <v>33</v>
      </c>
      <c r="H1080" s="27">
        <v>26.3</v>
      </c>
      <c r="I1080" s="27">
        <v>5.2</v>
      </c>
      <c r="J1080" s="27">
        <v>16800</v>
      </c>
      <c r="K1080" s="27">
        <v>1426.2</v>
      </c>
      <c r="L1080" s="27">
        <v>800</v>
      </c>
      <c r="M1080" s="27">
        <f t="shared" ca="1" si="16"/>
        <v>2.0250822534358583</v>
      </c>
      <c r="N1080" s="27">
        <v>1116.7267999999999</v>
      </c>
      <c r="O1080" s="27">
        <v>44269</v>
      </c>
      <c r="P1080" s="27">
        <v>61343.7</v>
      </c>
    </row>
    <row r="1081" spans="1:16" x14ac:dyDescent="0.45">
      <c r="A1081" s="40" t="s">
        <v>407</v>
      </c>
      <c r="B1081" s="2" t="s">
        <v>448</v>
      </c>
      <c r="C1081" s="19">
        <v>52</v>
      </c>
      <c r="D1081" s="3" t="s">
        <v>461</v>
      </c>
      <c r="E1081" s="3" t="s">
        <v>462</v>
      </c>
      <c r="F1081" s="22">
        <v>1075000</v>
      </c>
      <c r="G1081" s="15" t="s">
        <v>37</v>
      </c>
      <c r="H1081" s="27">
        <v>28.8</v>
      </c>
      <c r="I1081" s="27">
        <v>5.0999999999999996</v>
      </c>
      <c r="J1081" s="27">
        <v>26030</v>
      </c>
      <c r="K1081" s="27">
        <v>1906</v>
      </c>
      <c r="L1081" s="27">
        <v>992</v>
      </c>
      <c r="M1081" s="27">
        <f t="shared" ca="1" si="16"/>
        <v>2.003125049215877</v>
      </c>
      <c r="N1081" s="27">
        <v>1090.5153897494101</v>
      </c>
      <c r="O1081" s="27">
        <v>6371.4</v>
      </c>
      <c r="P1081" s="27">
        <v>1782.16</v>
      </c>
    </row>
    <row r="1082" spans="1:16" hidden="1" x14ac:dyDescent="0.45">
      <c r="A1082" s="40" t="s">
        <v>428</v>
      </c>
      <c r="B1082" s="2">
        <v>41</v>
      </c>
      <c r="C1082" s="19">
        <v>41.6</v>
      </c>
      <c r="D1082" s="3" t="s">
        <v>459</v>
      </c>
      <c r="E1082" s="3" t="s">
        <v>319</v>
      </c>
      <c r="F1082" s="22">
        <v>499900</v>
      </c>
      <c r="G1082" s="15" t="s">
        <v>36</v>
      </c>
      <c r="H1082" s="27">
        <v>23</v>
      </c>
      <c r="I1082" s="27">
        <v>7</v>
      </c>
      <c r="J1082" s="27">
        <v>5534</v>
      </c>
      <c r="K1082" s="27">
        <v>996</v>
      </c>
      <c r="L1082" s="27">
        <v>348</v>
      </c>
      <c r="M1082" s="27">
        <f t="shared" ca="1" si="16"/>
        <v>1.9444511704342589</v>
      </c>
      <c r="N1082" s="27">
        <v>1116.7267999999999</v>
      </c>
      <c r="O1082" s="27">
        <v>44269</v>
      </c>
      <c r="P1082" s="27">
        <v>61343.7</v>
      </c>
    </row>
    <row r="1083" spans="1:16" hidden="1" x14ac:dyDescent="0.45">
      <c r="A1083" s="40" t="s">
        <v>378</v>
      </c>
      <c r="B1083" s="2" t="s">
        <v>391</v>
      </c>
      <c r="C1083" s="19">
        <v>47</v>
      </c>
      <c r="D1083" s="3" t="s">
        <v>460</v>
      </c>
      <c r="E1083" s="4" t="s">
        <v>76</v>
      </c>
      <c r="F1083" s="22">
        <v>345919</v>
      </c>
      <c r="G1083" s="15" t="s">
        <v>9</v>
      </c>
      <c r="H1083" s="27">
        <v>25.6</v>
      </c>
      <c r="I1083" s="27">
        <v>3.6</v>
      </c>
      <c r="J1083" s="27">
        <v>10841</v>
      </c>
      <c r="K1083" s="27">
        <v>1410</v>
      </c>
      <c r="L1083" s="27">
        <v>481</v>
      </c>
      <c r="M1083" s="27">
        <f t="shared" ca="1" si="16"/>
        <v>2.0122617692245779</v>
      </c>
      <c r="N1083" s="27">
        <v>720.28936833319051</v>
      </c>
      <c r="O1083" s="27">
        <v>6140.9</v>
      </c>
      <c r="P1083" s="27">
        <v>2659.28</v>
      </c>
    </row>
    <row r="1084" spans="1:16" hidden="1" x14ac:dyDescent="0.45">
      <c r="A1084" s="40" t="s">
        <v>378</v>
      </c>
      <c r="B1084" s="2" t="s">
        <v>391</v>
      </c>
      <c r="C1084" s="19">
        <v>47</v>
      </c>
      <c r="D1084" s="3" t="s">
        <v>459</v>
      </c>
      <c r="E1084" s="3" t="s">
        <v>319</v>
      </c>
      <c r="F1084" s="22">
        <v>485000</v>
      </c>
      <c r="G1084" s="15" t="s">
        <v>34</v>
      </c>
      <c r="H1084" s="27">
        <v>25.6</v>
      </c>
      <c r="I1084" s="27">
        <v>3.6</v>
      </c>
      <c r="J1084" s="27">
        <v>10841</v>
      </c>
      <c r="K1084" s="27">
        <v>1410</v>
      </c>
      <c r="L1084" s="27">
        <v>481</v>
      </c>
      <c r="M1084" s="27">
        <f t="shared" ca="1" si="16"/>
        <v>1.9526220383474344</v>
      </c>
      <c r="N1084" s="27">
        <v>1116.7267999999999</v>
      </c>
      <c r="O1084" s="27">
        <v>44269</v>
      </c>
      <c r="P1084" s="27">
        <v>61343.7</v>
      </c>
    </row>
    <row r="1085" spans="1:16" hidden="1" x14ac:dyDescent="0.45">
      <c r="A1085" s="40" t="s">
        <v>442</v>
      </c>
      <c r="B1085" s="3" t="s">
        <v>443</v>
      </c>
      <c r="C1085" s="19">
        <v>47</v>
      </c>
      <c r="D1085" s="3" t="s">
        <v>461</v>
      </c>
      <c r="E1085" s="3" t="s">
        <v>447</v>
      </c>
      <c r="F1085" s="22">
        <v>565040</v>
      </c>
      <c r="G1085" s="15" t="s">
        <v>34</v>
      </c>
      <c r="H1085" s="27">
        <v>25.6</v>
      </c>
      <c r="I1085" s="27">
        <v>3.6</v>
      </c>
      <c r="J1085" s="27">
        <v>10841</v>
      </c>
      <c r="K1085" s="27">
        <v>1410</v>
      </c>
      <c r="L1085" s="27">
        <v>481</v>
      </c>
      <c r="M1085" s="27">
        <f t="shared" ca="1" si="16"/>
        <v>1.9753657286314343</v>
      </c>
      <c r="N1085" s="27">
        <v>96.621481289487278</v>
      </c>
      <c r="O1085" s="27">
        <v>16666</v>
      </c>
      <c r="P1085" s="27">
        <v>521.5798800343282</v>
      </c>
    </row>
    <row r="1086" spans="1:16" hidden="1" x14ac:dyDescent="0.45">
      <c r="A1086" s="40" t="s">
        <v>378</v>
      </c>
      <c r="B1086" s="2" t="s">
        <v>388</v>
      </c>
      <c r="C1086" s="19">
        <v>45.7</v>
      </c>
      <c r="D1086" s="3" t="s">
        <v>460</v>
      </c>
      <c r="E1086" s="4" t="s">
        <v>25</v>
      </c>
      <c r="F1086" s="22">
        <v>778247</v>
      </c>
      <c r="G1086" s="15" t="s">
        <v>37</v>
      </c>
      <c r="H1086" s="27">
        <v>25.3</v>
      </c>
      <c r="I1086" s="27">
        <v>4.2</v>
      </c>
      <c r="J1086" s="27">
        <v>807</v>
      </c>
      <c r="K1086" s="27">
        <v>13800</v>
      </c>
      <c r="L1086" s="27">
        <v>939</v>
      </c>
      <c r="M1086" s="27">
        <f t="shared" ca="1" si="16"/>
        <v>1.9318444120435732</v>
      </c>
      <c r="N1086" s="27">
        <v>188.92599593680674</v>
      </c>
      <c r="O1086" s="27">
        <v>16779.7</v>
      </c>
      <c r="P1086" s="27">
        <v>1073.48</v>
      </c>
    </row>
    <row r="1087" spans="1:16" hidden="1" x14ac:dyDescent="0.45">
      <c r="A1087" s="40" t="s">
        <v>367</v>
      </c>
      <c r="B1087" s="2" t="s">
        <v>369</v>
      </c>
      <c r="C1087" s="19">
        <v>44.6</v>
      </c>
      <c r="D1087" s="3" t="s">
        <v>460</v>
      </c>
      <c r="E1087" s="4" t="s">
        <v>15</v>
      </c>
      <c r="F1087" s="22">
        <v>363154</v>
      </c>
      <c r="G1087" s="15" t="s">
        <v>36</v>
      </c>
      <c r="H1087" s="27">
        <v>24.34</v>
      </c>
      <c r="I1087" s="27">
        <v>4</v>
      </c>
      <c r="J1087" s="27">
        <v>11600</v>
      </c>
      <c r="K1087" s="27">
        <v>1625</v>
      </c>
      <c r="L1087" s="27">
        <v>800</v>
      </c>
      <c r="M1087" s="27">
        <f t="shared" ca="1" si="16"/>
        <v>1.8997856972379521</v>
      </c>
      <c r="N1087" s="27">
        <v>1276.96268564825</v>
      </c>
      <c r="O1087" s="27">
        <v>21333.9</v>
      </c>
      <c r="P1087" s="27">
        <v>4753.54</v>
      </c>
    </row>
    <row r="1088" spans="1:16" hidden="1" x14ac:dyDescent="0.45">
      <c r="A1088" s="40" t="s">
        <v>433</v>
      </c>
      <c r="B1088" s="2">
        <v>1260</v>
      </c>
      <c r="C1088" s="19">
        <v>41</v>
      </c>
      <c r="D1088" s="3" t="s">
        <v>459</v>
      </c>
      <c r="E1088" s="3" t="s">
        <v>319</v>
      </c>
      <c r="F1088" s="22">
        <v>595000</v>
      </c>
      <c r="G1088" s="15" t="s">
        <v>37</v>
      </c>
      <c r="H1088" s="27">
        <v>22.4</v>
      </c>
      <c r="I1088" s="27">
        <v>3.9</v>
      </c>
      <c r="J1088" s="27">
        <v>8200</v>
      </c>
      <c r="K1088" s="27">
        <v>1014</v>
      </c>
      <c r="L1088" s="27">
        <v>480</v>
      </c>
      <c r="M1088" s="27">
        <f t="shared" ca="1" si="16"/>
        <v>1.9986482363277494</v>
      </c>
      <c r="N1088" s="27">
        <v>1116.7267999999999</v>
      </c>
      <c r="O1088" s="27">
        <v>44269</v>
      </c>
      <c r="P1088" s="27">
        <v>61343.7</v>
      </c>
    </row>
    <row r="1089" spans="1:16" hidden="1" x14ac:dyDescent="0.45">
      <c r="A1089" s="40" t="s">
        <v>433</v>
      </c>
      <c r="B1089" s="2" t="s">
        <v>434</v>
      </c>
      <c r="C1089" s="19">
        <v>39</v>
      </c>
      <c r="D1089" s="3" t="s">
        <v>459</v>
      </c>
      <c r="E1089" s="3" t="s">
        <v>490</v>
      </c>
      <c r="F1089" s="22">
        <v>400000</v>
      </c>
      <c r="G1089" s="15" t="s">
        <v>13</v>
      </c>
      <c r="H1089" s="27">
        <v>21.4</v>
      </c>
      <c r="I1089" s="27">
        <v>2</v>
      </c>
      <c r="J1089" s="27">
        <v>6600</v>
      </c>
      <c r="K1089" s="27">
        <v>915</v>
      </c>
      <c r="L1089" s="27">
        <v>269</v>
      </c>
      <c r="M1089" s="27">
        <f t="shared" ca="1" si="16"/>
        <v>2.0101675656152138</v>
      </c>
      <c r="N1089" s="27">
        <v>612.96910000000003</v>
      </c>
      <c r="O1089" s="27">
        <v>46198</v>
      </c>
      <c r="P1089" s="27">
        <v>19947.16</v>
      </c>
    </row>
    <row r="1090" spans="1:16" x14ac:dyDescent="0.45">
      <c r="A1090" s="40" t="s">
        <v>394</v>
      </c>
      <c r="B1090" s="2" t="s">
        <v>406</v>
      </c>
      <c r="C1090" s="19">
        <v>52</v>
      </c>
      <c r="D1090" s="3" t="s">
        <v>461</v>
      </c>
      <c r="E1090" s="3" t="s">
        <v>353</v>
      </c>
      <c r="F1090" s="22">
        <v>776032</v>
      </c>
      <c r="G1090" s="15" t="s">
        <v>33</v>
      </c>
      <c r="H1090" s="27">
        <v>28.8</v>
      </c>
      <c r="I1090" s="27">
        <v>5.0999999999999996</v>
      </c>
      <c r="J1090" s="27">
        <v>26030</v>
      </c>
      <c r="K1090" s="27">
        <v>1152</v>
      </c>
      <c r="L1090" s="27">
        <v>992</v>
      </c>
      <c r="M1090" s="27">
        <f t="shared" ref="M1090:M1123" ca="1" si="17">RAND()*0.2+1.85</f>
        <v>1.9541414017162262</v>
      </c>
      <c r="N1090" s="27">
        <v>96.621481289487278</v>
      </c>
      <c r="O1090" s="27">
        <v>16666</v>
      </c>
      <c r="P1090" s="27">
        <v>2854.6463757572787</v>
      </c>
    </row>
    <row r="1091" spans="1:16" x14ac:dyDescent="0.45">
      <c r="A1091" s="40" t="s">
        <v>394</v>
      </c>
      <c r="B1091" s="2" t="s">
        <v>406</v>
      </c>
      <c r="C1091" s="19">
        <v>52</v>
      </c>
      <c r="D1091" s="3" t="s">
        <v>461</v>
      </c>
      <c r="E1091" s="3" t="s">
        <v>447</v>
      </c>
      <c r="F1091" s="22">
        <v>836660</v>
      </c>
      <c r="G1091" s="15" t="s">
        <v>33</v>
      </c>
      <c r="H1091" s="27">
        <v>28.8</v>
      </c>
      <c r="I1091" s="27">
        <v>5.0999999999999996</v>
      </c>
      <c r="J1091" s="27">
        <v>26030</v>
      </c>
      <c r="K1091" s="27">
        <v>1152</v>
      </c>
      <c r="L1091" s="27">
        <v>992</v>
      </c>
      <c r="M1091" s="27">
        <f t="shared" ca="1" si="17"/>
        <v>1.8500650926068924</v>
      </c>
      <c r="N1091" s="27">
        <v>96.621481289487278</v>
      </c>
      <c r="O1091" s="27">
        <v>16666</v>
      </c>
      <c r="P1091" s="27">
        <v>521.5798800343282</v>
      </c>
    </row>
    <row r="1092" spans="1:16" x14ac:dyDescent="0.45">
      <c r="A1092" s="40" t="s">
        <v>394</v>
      </c>
      <c r="B1092" s="2" t="s">
        <v>406</v>
      </c>
      <c r="C1092" s="19">
        <v>52</v>
      </c>
      <c r="D1092" s="3" t="s">
        <v>461</v>
      </c>
      <c r="E1092" s="3" t="s">
        <v>445</v>
      </c>
      <c r="F1092" s="22">
        <v>690000</v>
      </c>
      <c r="G1092" s="15" t="s">
        <v>36</v>
      </c>
      <c r="H1092" s="27">
        <v>28.8</v>
      </c>
      <c r="I1092" s="27">
        <v>5.0999999999999996</v>
      </c>
      <c r="J1092" s="27">
        <v>26030</v>
      </c>
      <c r="K1092" s="27">
        <v>1152</v>
      </c>
      <c r="L1092" s="27">
        <v>992</v>
      </c>
      <c r="M1092" s="27">
        <f t="shared" ca="1" si="17"/>
        <v>2.0183943288965511</v>
      </c>
      <c r="N1092" s="27">
        <v>53.976999999999997</v>
      </c>
      <c r="O1092" s="27">
        <v>7702.4</v>
      </c>
      <c r="P1092" s="27">
        <v>5816</v>
      </c>
    </row>
    <row r="1093" spans="1:16" hidden="1" x14ac:dyDescent="0.45">
      <c r="A1093" s="40" t="s">
        <v>378</v>
      </c>
      <c r="B1093" s="2" t="s">
        <v>388</v>
      </c>
      <c r="C1093" s="19">
        <v>45.7</v>
      </c>
      <c r="D1093" s="3" t="s">
        <v>460</v>
      </c>
      <c r="E1093" s="4" t="s">
        <v>25</v>
      </c>
      <c r="F1093" s="22">
        <v>778247</v>
      </c>
      <c r="G1093" s="15" t="s">
        <v>37</v>
      </c>
      <c r="H1093" s="27">
        <v>25.3</v>
      </c>
      <c r="I1093" s="27">
        <v>4.2</v>
      </c>
      <c r="J1093" s="27">
        <v>807</v>
      </c>
      <c r="K1093" s="27">
        <v>13800</v>
      </c>
      <c r="L1093" s="27">
        <v>939</v>
      </c>
      <c r="M1093" s="27">
        <f t="shared" ca="1" si="17"/>
        <v>1.8566171971361121</v>
      </c>
      <c r="N1093" s="27">
        <v>188.92599593680674</v>
      </c>
      <c r="O1093" s="27">
        <v>16779.7</v>
      </c>
      <c r="P1093" s="27">
        <v>1073.48</v>
      </c>
    </row>
    <row r="1094" spans="1:16" hidden="1" x14ac:dyDescent="0.45">
      <c r="A1094" s="40" t="s">
        <v>378</v>
      </c>
      <c r="B1094" s="2" t="s">
        <v>388</v>
      </c>
      <c r="C1094" s="19">
        <v>45.7</v>
      </c>
      <c r="D1094" s="3" t="s">
        <v>460</v>
      </c>
      <c r="E1094" s="4" t="s">
        <v>25</v>
      </c>
      <c r="F1094" s="22">
        <v>778247</v>
      </c>
      <c r="G1094" s="15" t="s">
        <v>37</v>
      </c>
      <c r="H1094" s="27">
        <v>25.3</v>
      </c>
      <c r="I1094" s="27">
        <v>4.2</v>
      </c>
      <c r="J1094" s="27">
        <v>807</v>
      </c>
      <c r="K1094" s="27">
        <v>13800</v>
      </c>
      <c r="L1094" s="27">
        <v>939</v>
      </c>
      <c r="M1094" s="27">
        <f t="shared" ca="1" si="17"/>
        <v>1.8782644417652197</v>
      </c>
      <c r="N1094" s="27">
        <v>188.92599593680674</v>
      </c>
      <c r="O1094" s="27">
        <v>16779.7</v>
      </c>
      <c r="P1094" s="27">
        <v>1073.48</v>
      </c>
    </row>
    <row r="1095" spans="1:16" hidden="1" x14ac:dyDescent="0.45">
      <c r="A1095" s="40" t="s">
        <v>378</v>
      </c>
      <c r="B1095" s="2" t="s">
        <v>388</v>
      </c>
      <c r="C1095" s="19">
        <v>45.7</v>
      </c>
      <c r="D1095" s="3" t="s">
        <v>460</v>
      </c>
      <c r="E1095" s="4" t="s">
        <v>25</v>
      </c>
      <c r="F1095" s="22">
        <v>777300</v>
      </c>
      <c r="G1095" s="15" t="s">
        <v>37</v>
      </c>
      <c r="H1095" s="27">
        <v>25.3</v>
      </c>
      <c r="I1095" s="27">
        <v>4.2</v>
      </c>
      <c r="J1095" s="27">
        <v>807</v>
      </c>
      <c r="K1095" s="27">
        <v>13800</v>
      </c>
      <c r="L1095" s="27">
        <v>939</v>
      </c>
      <c r="M1095" s="27">
        <f t="shared" ca="1" si="17"/>
        <v>1.8658133876916427</v>
      </c>
      <c r="N1095" s="27">
        <v>188.92599593680674</v>
      </c>
      <c r="O1095" s="27">
        <v>16779.7</v>
      </c>
      <c r="P1095" s="27">
        <v>1073.48</v>
      </c>
    </row>
    <row r="1096" spans="1:16" x14ac:dyDescent="0.45">
      <c r="A1096" s="40" t="s">
        <v>394</v>
      </c>
      <c r="B1096" s="2" t="s">
        <v>406</v>
      </c>
      <c r="C1096" s="19">
        <v>52</v>
      </c>
      <c r="D1096" s="3" t="s">
        <v>461</v>
      </c>
      <c r="E1096" s="3" t="s">
        <v>489</v>
      </c>
      <c r="F1096" s="22">
        <v>1100000</v>
      </c>
      <c r="G1096" s="15" t="s">
        <v>13</v>
      </c>
      <c r="H1096" s="27">
        <v>28.8</v>
      </c>
      <c r="I1096" s="27">
        <v>5.0999999999999996</v>
      </c>
      <c r="J1096" s="27">
        <v>26030</v>
      </c>
      <c r="K1096" s="27">
        <v>1152</v>
      </c>
      <c r="L1096" s="27">
        <v>992</v>
      </c>
      <c r="M1096" s="27">
        <f t="shared" ca="1" si="17"/>
        <v>1.9838697507725493</v>
      </c>
      <c r="N1096" s="27">
        <v>4.2039999999999997</v>
      </c>
      <c r="O1096" s="27">
        <v>16666</v>
      </c>
      <c r="P1096" s="27">
        <v>648.10692510432523</v>
      </c>
    </row>
    <row r="1097" spans="1:16" hidden="1" x14ac:dyDescent="0.45">
      <c r="A1097" s="40" t="s">
        <v>408</v>
      </c>
      <c r="B1097" s="2" t="s">
        <v>452</v>
      </c>
      <c r="C1097" s="19">
        <v>48</v>
      </c>
      <c r="D1097" s="3" t="s">
        <v>461</v>
      </c>
      <c r="E1097" s="3" t="s">
        <v>346</v>
      </c>
      <c r="F1097" s="22">
        <v>400000</v>
      </c>
      <c r="G1097" s="15" t="s">
        <v>34</v>
      </c>
      <c r="H1097" s="27">
        <v>24.93</v>
      </c>
      <c r="I1097" s="27">
        <v>4.26</v>
      </c>
      <c r="J1097" s="27">
        <v>17000</v>
      </c>
      <c r="K1097" s="27">
        <v>1554</v>
      </c>
      <c r="L1097" s="27">
        <v>700</v>
      </c>
      <c r="M1097" s="27">
        <f t="shared" ca="1" si="17"/>
        <v>1.9182533271018318</v>
      </c>
      <c r="N1097" s="27">
        <v>96.621481289487278</v>
      </c>
      <c r="O1097" s="27">
        <v>21310.9</v>
      </c>
      <c r="P1097" s="27">
        <v>514.61516577032478</v>
      </c>
    </row>
    <row r="1098" spans="1:16" hidden="1" x14ac:dyDescent="0.45">
      <c r="A1098" s="40" t="s">
        <v>408</v>
      </c>
      <c r="B1098" s="2" t="s">
        <v>452</v>
      </c>
      <c r="C1098" s="19">
        <v>48</v>
      </c>
      <c r="D1098" s="3" t="s">
        <v>461</v>
      </c>
      <c r="E1098" s="3" t="s">
        <v>346</v>
      </c>
      <c r="F1098" s="22">
        <v>465000</v>
      </c>
      <c r="G1098" s="15" t="s">
        <v>36</v>
      </c>
      <c r="H1098" s="27">
        <v>24.93</v>
      </c>
      <c r="I1098" s="27">
        <v>4.26</v>
      </c>
      <c r="J1098" s="27">
        <v>17000</v>
      </c>
      <c r="K1098" s="27">
        <v>1554</v>
      </c>
      <c r="L1098" s="27">
        <v>700</v>
      </c>
      <c r="M1098" s="27">
        <f t="shared" ca="1" si="17"/>
        <v>1.9294838656249385</v>
      </c>
      <c r="N1098" s="27">
        <v>96.621481289487278</v>
      </c>
      <c r="O1098" s="27">
        <v>21310.9</v>
      </c>
      <c r="P1098" s="27">
        <v>514.61516577032478</v>
      </c>
    </row>
    <row r="1099" spans="1:16" hidden="1" x14ac:dyDescent="0.45">
      <c r="A1099" s="40" t="s">
        <v>378</v>
      </c>
      <c r="B1099" s="2" t="s">
        <v>388</v>
      </c>
      <c r="C1099" s="19">
        <v>45.7</v>
      </c>
      <c r="D1099" s="3" t="s">
        <v>460</v>
      </c>
      <c r="E1099" s="4" t="s">
        <v>35</v>
      </c>
      <c r="F1099" s="22">
        <v>760007</v>
      </c>
      <c r="G1099" s="15" t="s">
        <v>38</v>
      </c>
      <c r="H1099" s="27">
        <v>25.3</v>
      </c>
      <c r="I1099" s="27">
        <v>4.2</v>
      </c>
      <c r="J1099" s="27">
        <v>807</v>
      </c>
      <c r="K1099" s="27">
        <v>13800</v>
      </c>
      <c r="L1099" s="27">
        <v>939</v>
      </c>
      <c r="M1099" s="27">
        <f t="shared" ca="1" si="17"/>
        <v>1.875541637727749</v>
      </c>
      <c r="N1099" s="27">
        <v>1896.7553015181375</v>
      </c>
      <c r="O1099" s="27">
        <v>24592.6</v>
      </c>
      <c r="P1099" s="27">
        <v>42421.33</v>
      </c>
    </row>
    <row r="1100" spans="1:16" hidden="1" x14ac:dyDescent="0.45">
      <c r="A1100" s="40" t="s">
        <v>378</v>
      </c>
      <c r="B1100" s="2" t="s">
        <v>388</v>
      </c>
      <c r="C1100" s="19">
        <v>45.7</v>
      </c>
      <c r="D1100" s="3" t="s">
        <v>460</v>
      </c>
      <c r="E1100" s="4" t="s">
        <v>76</v>
      </c>
      <c r="F1100" s="22">
        <v>789553</v>
      </c>
      <c r="G1100" s="15" t="s">
        <v>37</v>
      </c>
      <c r="H1100" s="27">
        <v>25.3</v>
      </c>
      <c r="I1100" s="27">
        <v>4.2</v>
      </c>
      <c r="J1100" s="27">
        <v>807</v>
      </c>
      <c r="K1100" s="27">
        <v>13800</v>
      </c>
      <c r="L1100" s="27">
        <v>939</v>
      </c>
      <c r="M1100" s="27">
        <f t="shared" ca="1" si="17"/>
        <v>1.8807390134869004</v>
      </c>
      <c r="N1100" s="27">
        <v>720.28936833319051</v>
      </c>
      <c r="O1100" s="27">
        <v>6140.9</v>
      </c>
      <c r="P1100" s="27">
        <v>2659.28</v>
      </c>
    </row>
    <row r="1101" spans="1:16" x14ac:dyDescent="0.45">
      <c r="A1101" s="40" t="s">
        <v>394</v>
      </c>
      <c r="B1101" s="2" t="s">
        <v>406</v>
      </c>
      <c r="C1101" s="19">
        <v>52</v>
      </c>
      <c r="D1101" s="3" t="s">
        <v>461</v>
      </c>
      <c r="E1101" s="3" t="s">
        <v>489</v>
      </c>
      <c r="F1101" s="22">
        <v>1260030</v>
      </c>
      <c r="G1101" s="15" t="s">
        <v>37</v>
      </c>
      <c r="H1101" s="27">
        <v>28.8</v>
      </c>
      <c r="I1101" s="27">
        <v>5.0999999999999996</v>
      </c>
      <c r="J1101" s="27">
        <v>26030</v>
      </c>
      <c r="K1101" s="27">
        <v>1152</v>
      </c>
      <c r="L1101" s="27">
        <v>992</v>
      </c>
      <c r="M1101" s="27">
        <f t="shared" ca="1" si="17"/>
        <v>1.8613275217009653</v>
      </c>
      <c r="N1101" s="27">
        <v>4.2039999999999997</v>
      </c>
      <c r="O1101" s="27">
        <v>16666</v>
      </c>
      <c r="P1101" s="27">
        <v>648.10692510432523</v>
      </c>
    </row>
    <row r="1102" spans="1:16" hidden="1" x14ac:dyDescent="0.45">
      <c r="A1102" s="40" t="s">
        <v>431</v>
      </c>
      <c r="B1102" s="2" t="s">
        <v>432</v>
      </c>
      <c r="C1102" s="19">
        <v>56</v>
      </c>
      <c r="D1102" s="3" t="s">
        <v>459</v>
      </c>
      <c r="E1102" s="3" t="s">
        <v>319</v>
      </c>
      <c r="F1102" s="22">
        <v>999000</v>
      </c>
      <c r="G1102" s="15" t="s">
        <v>33</v>
      </c>
      <c r="H1102" s="27">
        <v>26.3</v>
      </c>
      <c r="I1102" s="27">
        <v>5.2</v>
      </c>
      <c r="J1102" s="27">
        <v>16800</v>
      </c>
      <c r="K1102" s="27">
        <v>1426.2</v>
      </c>
      <c r="L1102" s="27">
        <v>800</v>
      </c>
      <c r="M1102" s="27">
        <f t="shared" ca="1" si="17"/>
        <v>2.0110381832528015</v>
      </c>
      <c r="N1102" s="27">
        <v>1116.7267999999999</v>
      </c>
      <c r="O1102" s="27">
        <v>44269</v>
      </c>
      <c r="P1102" s="27">
        <v>61343.7</v>
      </c>
    </row>
    <row r="1103" spans="1:16" x14ac:dyDescent="0.45">
      <c r="A1103" s="40" t="s">
        <v>407</v>
      </c>
      <c r="B1103" s="2" t="s">
        <v>406</v>
      </c>
      <c r="C1103" s="19">
        <v>52</v>
      </c>
      <c r="D1103" s="3" t="s">
        <v>460</v>
      </c>
      <c r="E1103" s="4" t="s">
        <v>46</v>
      </c>
      <c r="F1103" s="22">
        <v>911945</v>
      </c>
      <c r="G1103" s="15" t="s">
        <v>33</v>
      </c>
      <c r="H1103" s="27">
        <v>28.8</v>
      </c>
      <c r="I1103" s="27">
        <v>5.0999999999999996</v>
      </c>
      <c r="J1103" s="27">
        <v>26030</v>
      </c>
      <c r="K1103" s="27">
        <v>1152</v>
      </c>
      <c r="L1103" s="27">
        <v>992</v>
      </c>
      <c r="M1103" s="27">
        <f t="shared" ca="1" si="17"/>
        <v>1.9570517575953184</v>
      </c>
      <c r="N1103" s="27">
        <v>57.472012426685303</v>
      </c>
      <c r="O1103" s="27">
        <v>11544.2</v>
      </c>
      <c r="P1103" s="27">
        <v>7827.84</v>
      </c>
    </row>
    <row r="1104" spans="1:16" hidden="1" x14ac:dyDescent="0.45">
      <c r="A1104" s="40" t="s">
        <v>378</v>
      </c>
      <c r="B1104" s="2" t="s">
        <v>388</v>
      </c>
      <c r="C1104" s="19">
        <v>45.7</v>
      </c>
      <c r="D1104" s="3" t="s">
        <v>460</v>
      </c>
      <c r="E1104" s="4" t="s">
        <v>76</v>
      </c>
      <c r="F1104" s="22">
        <v>788158</v>
      </c>
      <c r="G1104" s="15" t="s">
        <v>37</v>
      </c>
      <c r="H1104" s="27">
        <v>25.3</v>
      </c>
      <c r="I1104" s="27">
        <v>4.2</v>
      </c>
      <c r="J1104" s="27">
        <v>807</v>
      </c>
      <c r="K1104" s="27">
        <v>13800</v>
      </c>
      <c r="L1104" s="27">
        <v>939</v>
      </c>
      <c r="M1104" s="27">
        <f t="shared" ca="1" si="17"/>
        <v>1.8550690068636184</v>
      </c>
      <c r="N1104" s="27">
        <v>720.28936833319051</v>
      </c>
      <c r="O1104" s="27">
        <v>6140.9</v>
      </c>
      <c r="P1104" s="27">
        <v>2659.28</v>
      </c>
    </row>
    <row r="1105" spans="1:16" x14ac:dyDescent="0.45">
      <c r="A1105" s="40" t="s">
        <v>394</v>
      </c>
      <c r="B1105" s="2" t="s">
        <v>406</v>
      </c>
      <c r="C1105" s="19">
        <v>52</v>
      </c>
      <c r="D1105" s="3" t="s">
        <v>460</v>
      </c>
      <c r="E1105" s="4" t="s">
        <v>46</v>
      </c>
      <c r="F1105" s="22">
        <v>911022</v>
      </c>
      <c r="G1105" s="15" t="s">
        <v>33</v>
      </c>
      <c r="H1105" s="27">
        <v>28.8</v>
      </c>
      <c r="I1105" s="27">
        <v>5.0999999999999996</v>
      </c>
      <c r="J1105" s="27">
        <v>26030</v>
      </c>
      <c r="K1105" s="27">
        <v>1152</v>
      </c>
      <c r="L1105" s="27">
        <v>992</v>
      </c>
      <c r="M1105" s="27">
        <f t="shared" ca="1" si="17"/>
        <v>1.9704333685897302</v>
      </c>
      <c r="N1105" s="27">
        <v>57.472012426685303</v>
      </c>
      <c r="O1105" s="27">
        <v>11544.2</v>
      </c>
      <c r="P1105" s="27">
        <v>7827.84</v>
      </c>
    </row>
    <row r="1106" spans="1:16" x14ac:dyDescent="0.45">
      <c r="A1106" s="40" t="s">
        <v>407</v>
      </c>
      <c r="B1106" s="2" t="s">
        <v>406</v>
      </c>
      <c r="C1106" s="19">
        <v>52</v>
      </c>
      <c r="D1106" s="3" t="s">
        <v>460</v>
      </c>
      <c r="E1106" s="4" t="s">
        <v>46</v>
      </c>
      <c r="F1106" s="22">
        <v>480291</v>
      </c>
      <c r="G1106" s="15" t="s">
        <v>13</v>
      </c>
      <c r="H1106" s="27">
        <v>28.8</v>
      </c>
      <c r="I1106" s="27">
        <v>5.0999999999999996</v>
      </c>
      <c r="J1106" s="27">
        <v>26030</v>
      </c>
      <c r="K1106" s="27">
        <v>1152</v>
      </c>
      <c r="L1106" s="27">
        <v>992</v>
      </c>
      <c r="M1106" s="27">
        <f t="shared" ca="1" si="17"/>
        <v>2.0364591386892288</v>
      </c>
      <c r="N1106" s="27">
        <v>57.472012426685303</v>
      </c>
      <c r="O1106" s="27">
        <v>11544.2</v>
      </c>
      <c r="P1106" s="27">
        <v>7827.84</v>
      </c>
    </row>
    <row r="1107" spans="1:16" x14ac:dyDescent="0.45">
      <c r="A1107" s="40" t="s">
        <v>394</v>
      </c>
      <c r="B1107" s="2" t="s">
        <v>406</v>
      </c>
      <c r="C1107" s="19">
        <v>52</v>
      </c>
      <c r="D1107" s="3" t="s">
        <v>460</v>
      </c>
      <c r="E1107" s="4" t="s">
        <v>46</v>
      </c>
      <c r="F1107" s="22">
        <v>479805</v>
      </c>
      <c r="G1107" s="15" t="s">
        <v>13</v>
      </c>
      <c r="H1107" s="27">
        <v>28.8</v>
      </c>
      <c r="I1107" s="27">
        <v>5.0999999999999996</v>
      </c>
      <c r="J1107" s="27">
        <v>26030</v>
      </c>
      <c r="K1107" s="27">
        <v>1152</v>
      </c>
      <c r="L1107" s="27">
        <v>992</v>
      </c>
      <c r="M1107" s="27">
        <f t="shared" ca="1" si="17"/>
        <v>2.0070462491894618</v>
      </c>
      <c r="N1107" s="27">
        <v>57.472012426685303</v>
      </c>
      <c r="O1107" s="27">
        <v>11544.2</v>
      </c>
      <c r="P1107" s="27">
        <v>7827.84</v>
      </c>
    </row>
    <row r="1108" spans="1:16" x14ac:dyDescent="0.45">
      <c r="A1108" s="40" t="s">
        <v>394</v>
      </c>
      <c r="B1108" s="2" t="s">
        <v>406</v>
      </c>
      <c r="C1108" s="19">
        <v>52</v>
      </c>
      <c r="D1108" s="3" t="s">
        <v>460</v>
      </c>
      <c r="E1108" s="4" t="s">
        <v>25</v>
      </c>
      <c r="F1108" s="22">
        <v>947207</v>
      </c>
      <c r="G1108" s="15" t="s">
        <v>30</v>
      </c>
      <c r="H1108" s="27">
        <v>28.8</v>
      </c>
      <c r="I1108" s="27">
        <v>5.0999999999999996</v>
      </c>
      <c r="J1108" s="27">
        <v>26030</v>
      </c>
      <c r="K1108" s="27">
        <v>1152</v>
      </c>
      <c r="L1108" s="27">
        <v>992</v>
      </c>
      <c r="M1108" s="27">
        <f t="shared" ca="1" si="17"/>
        <v>1.8502270519304824</v>
      </c>
      <c r="N1108" s="27">
        <v>188.92599593680674</v>
      </c>
      <c r="O1108" s="27">
        <v>16779.7</v>
      </c>
      <c r="P1108" s="27">
        <v>1073.48</v>
      </c>
    </row>
    <row r="1109" spans="1:16" hidden="1" x14ac:dyDescent="0.45">
      <c r="A1109" s="40" t="s">
        <v>378</v>
      </c>
      <c r="B1109" s="2" t="s">
        <v>388</v>
      </c>
      <c r="C1109" s="19">
        <v>45.7</v>
      </c>
      <c r="D1109" s="3" t="s">
        <v>459</v>
      </c>
      <c r="E1109" s="3" t="s">
        <v>319</v>
      </c>
      <c r="F1109" s="22">
        <v>828000</v>
      </c>
      <c r="G1109" s="15" t="s">
        <v>37</v>
      </c>
      <c r="H1109" s="27">
        <v>25.3</v>
      </c>
      <c r="I1109" s="27">
        <v>4.2</v>
      </c>
      <c r="J1109" s="27">
        <v>807</v>
      </c>
      <c r="K1109" s="27">
        <v>13800</v>
      </c>
      <c r="L1109" s="27">
        <v>939</v>
      </c>
      <c r="M1109" s="27">
        <f t="shared" ca="1" si="17"/>
        <v>1.8639875722185288</v>
      </c>
      <c r="N1109" s="27">
        <v>1116.7267999999999</v>
      </c>
      <c r="O1109" s="27">
        <v>44269</v>
      </c>
      <c r="P1109" s="27">
        <v>61343.7</v>
      </c>
    </row>
    <row r="1110" spans="1:16" x14ac:dyDescent="0.45">
      <c r="A1110" s="40" t="s">
        <v>394</v>
      </c>
      <c r="B1110" s="2" t="s">
        <v>406</v>
      </c>
      <c r="C1110" s="19">
        <v>52</v>
      </c>
      <c r="D1110" s="3" t="s">
        <v>460</v>
      </c>
      <c r="E1110" s="4" t="s">
        <v>25</v>
      </c>
      <c r="F1110" s="22">
        <v>946725</v>
      </c>
      <c r="G1110" s="15" t="s">
        <v>30</v>
      </c>
      <c r="H1110" s="27">
        <v>28.8</v>
      </c>
      <c r="I1110" s="27">
        <v>5.0999999999999996</v>
      </c>
      <c r="J1110" s="27">
        <v>26030</v>
      </c>
      <c r="K1110" s="27">
        <v>1152</v>
      </c>
      <c r="L1110" s="27">
        <v>992</v>
      </c>
      <c r="M1110" s="27">
        <f t="shared" ca="1" si="17"/>
        <v>1.9338307898910778</v>
      </c>
      <c r="N1110" s="27">
        <v>188.92599593680674</v>
      </c>
      <c r="O1110" s="27">
        <v>16779.7</v>
      </c>
      <c r="P1110" s="27">
        <v>1073.48</v>
      </c>
    </row>
    <row r="1111" spans="1:16" hidden="1" x14ac:dyDescent="0.45">
      <c r="A1111" s="40" t="s">
        <v>367</v>
      </c>
      <c r="B1111" s="2" t="s">
        <v>370</v>
      </c>
      <c r="C1111" s="19">
        <v>46.85</v>
      </c>
      <c r="D1111" s="3" t="s">
        <v>460</v>
      </c>
      <c r="E1111" s="4" t="s">
        <v>15</v>
      </c>
      <c r="F1111" s="22">
        <v>314051</v>
      </c>
      <c r="G1111" s="15" t="s">
        <v>13</v>
      </c>
      <c r="H1111" s="27">
        <v>25.13</v>
      </c>
      <c r="I1111" s="27">
        <v>4</v>
      </c>
      <c r="J1111" s="27">
        <v>13600</v>
      </c>
      <c r="K1111" s="27">
        <v>1722.23</v>
      </c>
      <c r="L1111" s="27">
        <v>800</v>
      </c>
      <c r="M1111" s="27">
        <f t="shared" ca="1" si="17"/>
        <v>1.9158599189369936</v>
      </c>
      <c r="N1111" s="27">
        <v>1276.96268564825</v>
      </c>
      <c r="O1111" s="27">
        <v>21333.9</v>
      </c>
      <c r="P1111" s="27">
        <v>4753.54</v>
      </c>
    </row>
    <row r="1112" spans="1:16" hidden="1" x14ac:dyDescent="0.45">
      <c r="A1112" s="40" t="s">
        <v>431</v>
      </c>
      <c r="B1112" s="2" t="s">
        <v>432</v>
      </c>
      <c r="C1112" s="19">
        <v>56</v>
      </c>
      <c r="D1112" s="3" t="s">
        <v>459</v>
      </c>
      <c r="E1112" s="3" t="s">
        <v>319</v>
      </c>
      <c r="F1112" s="22">
        <v>1495000</v>
      </c>
      <c r="G1112" s="15" t="s">
        <v>38</v>
      </c>
      <c r="H1112" s="27">
        <v>26.3</v>
      </c>
      <c r="I1112" s="27">
        <v>5.2</v>
      </c>
      <c r="J1112" s="27">
        <v>16800</v>
      </c>
      <c r="K1112" s="27">
        <v>1426.2</v>
      </c>
      <c r="L1112" s="27">
        <v>800</v>
      </c>
      <c r="M1112" s="27">
        <f t="shared" ca="1" si="17"/>
        <v>2.0417758478410946</v>
      </c>
      <c r="N1112" s="27">
        <v>1116.7267999999999</v>
      </c>
      <c r="O1112" s="27">
        <v>44269</v>
      </c>
      <c r="P1112" s="27">
        <v>61343.7</v>
      </c>
    </row>
    <row r="1113" spans="1:16" hidden="1" x14ac:dyDescent="0.45">
      <c r="A1113" s="40" t="s">
        <v>378</v>
      </c>
      <c r="B1113" s="2" t="s">
        <v>388</v>
      </c>
      <c r="C1113" s="19">
        <v>45.7</v>
      </c>
      <c r="D1113" s="3" t="s">
        <v>459</v>
      </c>
      <c r="E1113" s="3" t="s">
        <v>319</v>
      </c>
      <c r="F1113" s="22">
        <v>828000</v>
      </c>
      <c r="G1113" s="15" t="s">
        <v>37</v>
      </c>
      <c r="H1113" s="27">
        <v>25.3</v>
      </c>
      <c r="I1113" s="27">
        <v>4.2</v>
      </c>
      <c r="J1113" s="27">
        <v>807</v>
      </c>
      <c r="K1113" s="27">
        <v>13800</v>
      </c>
      <c r="L1113" s="27">
        <v>939</v>
      </c>
      <c r="M1113" s="27">
        <f t="shared" ca="1" si="17"/>
        <v>1.9380357552484373</v>
      </c>
      <c r="N1113" s="27">
        <v>1116.7267999999999</v>
      </c>
      <c r="O1113" s="27">
        <v>44269</v>
      </c>
      <c r="P1113" s="27">
        <v>61343.7</v>
      </c>
    </row>
    <row r="1114" spans="1:16" hidden="1" x14ac:dyDescent="0.45">
      <c r="A1114" s="40" t="s">
        <v>428</v>
      </c>
      <c r="B1114" s="2">
        <v>41</v>
      </c>
      <c r="C1114" s="19">
        <v>41.6</v>
      </c>
      <c r="D1114" s="3" t="s">
        <v>459</v>
      </c>
      <c r="E1114" s="3" t="s">
        <v>482</v>
      </c>
      <c r="F1114" s="22">
        <v>349000</v>
      </c>
      <c r="G1114" s="15" t="s">
        <v>4</v>
      </c>
      <c r="H1114" s="27">
        <v>23</v>
      </c>
      <c r="I1114" s="27">
        <v>7</v>
      </c>
      <c r="J1114" s="27">
        <v>5534</v>
      </c>
      <c r="K1114" s="27">
        <v>996</v>
      </c>
      <c r="L1114" s="27">
        <v>348</v>
      </c>
      <c r="M1114" s="27">
        <f t="shared" ca="1" si="17"/>
        <v>2.046500204290596</v>
      </c>
      <c r="N1114" s="27">
        <v>1740.8046999999999</v>
      </c>
      <c r="O1114" s="27">
        <v>47930</v>
      </c>
      <c r="P1114" s="27">
        <v>70426.880000000005</v>
      </c>
    </row>
    <row r="1115" spans="1:16" x14ac:dyDescent="0.45">
      <c r="A1115" s="40" t="s">
        <v>407</v>
      </c>
      <c r="B1115" s="2" t="s">
        <v>406</v>
      </c>
      <c r="C1115" s="19">
        <v>52</v>
      </c>
      <c r="D1115" s="3" t="s">
        <v>460</v>
      </c>
      <c r="E1115" s="4" t="s">
        <v>25</v>
      </c>
      <c r="F1115" s="22">
        <v>789136</v>
      </c>
      <c r="G1115" s="15" t="s">
        <v>30</v>
      </c>
      <c r="H1115" s="27">
        <v>28.8</v>
      </c>
      <c r="I1115" s="27">
        <v>5.0999999999999996</v>
      </c>
      <c r="J1115" s="27">
        <v>26030</v>
      </c>
      <c r="K1115" s="27">
        <v>1152</v>
      </c>
      <c r="L1115" s="27">
        <v>992</v>
      </c>
      <c r="M1115" s="27">
        <f t="shared" ca="1" si="17"/>
        <v>1.8895468522898191</v>
      </c>
      <c r="N1115" s="27">
        <v>188.92599593680674</v>
      </c>
      <c r="O1115" s="27">
        <v>16779.7</v>
      </c>
      <c r="P1115" s="27">
        <v>1073.48</v>
      </c>
    </row>
    <row r="1116" spans="1:16" x14ac:dyDescent="0.45">
      <c r="A1116" s="40" t="s">
        <v>407</v>
      </c>
      <c r="B1116" s="2" t="s">
        <v>406</v>
      </c>
      <c r="C1116" s="19">
        <v>52</v>
      </c>
      <c r="D1116" s="3" t="s">
        <v>460</v>
      </c>
      <c r="E1116" s="4" t="s">
        <v>25</v>
      </c>
      <c r="F1116" s="22">
        <v>1033538</v>
      </c>
      <c r="G1116" s="15" t="s">
        <v>34</v>
      </c>
      <c r="H1116" s="27">
        <v>28.8</v>
      </c>
      <c r="I1116" s="27">
        <v>5.0999999999999996</v>
      </c>
      <c r="J1116" s="27">
        <v>26030</v>
      </c>
      <c r="K1116" s="27">
        <v>1152</v>
      </c>
      <c r="L1116" s="27">
        <v>992</v>
      </c>
      <c r="M1116" s="27">
        <f t="shared" ca="1" si="17"/>
        <v>1.8528575664628124</v>
      </c>
      <c r="N1116" s="27">
        <v>188.92599593680674</v>
      </c>
      <c r="O1116" s="27">
        <v>16779.7</v>
      </c>
      <c r="P1116" s="27">
        <v>1073.48</v>
      </c>
    </row>
    <row r="1117" spans="1:16" x14ac:dyDescent="0.45">
      <c r="A1117" s="40" t="s">
        <v>407</v>
      </c>
      <c r="B1117" s="2" t="s">
        <v>406</v>
      </c>
      <c r="C1117" s="19">
        <v>52</v>
      </c>
      <c r="D1117" s="3" t="s">
        <v>460</v>
      </c>
      <c r="E1117" s="4" t="s">
        <v>25</v>
      </c>
      <c r="F1117" s="22">
        <v>1100414</v>
      </c>
      <c r="G1117" s="15" t="s">
        <v>33</v>
      </c>
      <c r="H1117" s="27">
        <v>28.8</v>
      </c>
      <c r="I1117" s="27">
        <v>5.0999999999999996</v>
      </c>
      <c r="J1117" s="27">
        <v>26030</v>
      </c>
      <c r="K1117" s="27">
        <v>1152</v>
      </c>
      <c r="L1117" s="27">
        <v>992</v>
      </c>
      <c r="M1117" s="27">
        <f t="shared" ca="1" si="17"/>
        <v>1.9453750296816239</v>
      </c>
      <c r="N1117" s="27">
        <v>188.92599593680674</v>
      </c>
      <c r="O1117" s="27">
        <v>16779.7</v>
      </c>
      <c r="P1117" s="27">
        <v>1073.48</v>
      </c>
    </row>
    <row r="1118" spans="1:16" hidden="1" x14ac:dyDescent="0.45">
      <c r="A1118" s="40" t="s">
        <v>410</v>
      </c>
      <c r="B1118" s="2" t="s">
        <v>412</v>
      </c>
      <c r="C1118" s="19">
        <v>39.5</v>
      </c>
      <c r="D1118" s="3" t="s">
        <v>460</v>
      </c>
      <c r="E1118" s="4" t="s">
        <v>15</v>
      </c>
      <c r="F1118" s="22">
        <v>364424</v>
      </c>
      <c r="G1118" s="15" t="s">
        <v>33</v>
      </c>
      <c r="H1118" s="27">
        <v>22.67</v>
      </c>
      <c r="I1118" s="27">
        <v>4.43</v>
      </c>
      <c r="J1118" s="27">
        <v>8502</v>
      </c>
      <c r="K1118" s="27">
        <v>979</v>
      </c>
      <c r="L1118" s="27">
        <v>430</v>
      </c>
      <c r="M1118" s="27">
        <f t="shared" ca="1" si="17"/>
        <v>1.9364603108650713</v>
      </c>
      <c r="N1118" s="27">
        <v>1276.96268564825</v>
      </c>
      <c r="O1118" s="27">
        <v>21333.9</v>
      </c>
      <c r="P1118" s="27">
        <v>4753.54</v>
      </c>
    </row>
    <row r="1119" spans="1:16" hidden="1" x14ac:dyDescent="0.45">
      <c r="A1119" s="40" t="s">
        <v>426</v>
      </c>
      <c r="B1119" s="2" t="s">
        <v>427</v>
      </c>
      <c r="C1119" s="19">
        <v>55</v>
      </c>
      <c r="D1119" s="3" t="s">
        <v>459</v>
      </c>
      <c r="E1119" s="3" t="s">
        <v>485</v>
      </c>
      <c r="F1119" s="22">
        <v>2890000</v>
      </c>
      <c r="G1119" s="15" t="s">
        <v>37</v>
      </c>
      <c r="H1119" s="27">
        <v>26.57</v>
      </c>
      <c r="I1119" s="27">
        <v>10.83</v>
      </c>
      <c r="J1119" s="27">
        <v>14200</v>
      </c>
      <c r="K1119" s="27">
        <v>2063</v>
      </c>
      <c r="L1119" s="27">
        <v>598</v>
      </c>
      <c r="M1119" s="27">
        <f t="shared" ca="1" si="17"/>
        <v>2.0437213037690527</v>
      </c>
      <c r="N1119" s="27">
        <v>60.770600000000002</v>
      </c>
      <c r="O1119" s="27">
        <v>41548</v>
      </c>
      <c r="P1119" s="27">
        <v>2875.28</v>
      </c>
    </row>
    <row r="1120" spans="1:16" hidden="1" x14ac:dyDescent="0.45">
      <c r="A1120" s="40" t="s">
        <v>378</v>
      </c>
      <c r="B1120" s="2" t="s">
        <v>388</v>
      </c>
      <c r="C1120" s="19">
        <v>45.7</v>
      </c>
      <c r="D1120" s="3" t="s">
        <v>459</v>
      </c>
      <c r="E1120" s="3" t="s">
        <v>319</v>
      </c>
      <c r="F1120" s="22">
        <v>874000</v>
      </c>
      <c r="G1120" s="15" t="s">
        <v>38</v>
      </c>
      <c r="H1120" s="27">
        <v>25.3</v>
      </c>
      <c r="I1120" s="27">
        <v>4.2</v>
      </c>
      <c r="J1120" s="27">
        <v>807</v>
      </c>
      <c r="K1120" s="27">
        <v>13800</v>
      </c>
      <c r="L1120" s="27">
        <v>939</v>
      </c>
      <c r="M1120" s="27">
        <f t="shared" ca="1" si="17"/>
        <v>2.0442588514063273</v>
      </c>
      <c r="N1120" s="27">
        <v>1116.7267999999999</v>
      </c>
      <c r="O1120" s="27">
        <v>44269</v>
      </c>
      <c r="P1120" s="27">
        <v>61343.7</v>
      </c>
    </row>
    <row r="1121" spans="1:16" x14ac:dyDescent="0.45">
      <c r="A1121" s="40" t="s">
        <v>407</v>
      </c>
      <c r="B1121" s="2" t="s">
        <v>406</v>
      </c>
      <c r="C1121" s="19">
        <v>52</v>
      </c>
      <c r="D1121" s="3" t="s">
        <v>460</v>
      </c>
      <c r="E1121" s="4" t="s">
        <v>25</v>
      </c>
      <c r="F1121" s="22">
        <v>1033538</v>
      </c>
      <c r="G1121" s="15" t="s">
        <v>33</v>
      </c>
      <c r="H1121" s="27">
        <v>28.8</v>
      </c>
      <c r="I1121" s="27">
        <v>5.0999999999999996</v>
      </c>
      <c r="J1121" s="27">
        <v>26030</v>
      </c>
      <c r="K1121" s="27">
        <v>1152</v>
      </c>
      <c r="L1121" s="27">
        <v>992</v>
      </c>
      <c r="M1121" s="27">
        <f t="shared" ca="1" si="17"/>
        <v>1.8750729800727313</v>
      </c>
      <c r="N1121" s="27">
        <v>188.92599593680674</v>
      </c>
      <c r="O1121" s="27">
        <v>16779.7</v>
      </c>
      <c r="P1121" s="27">
        <v>1073.48</v>
      </c>
    </row>
    <row r="1122" spans="1:16" x14ac:dyDescent="0.45">
      <c r="A1122" s="40" t="s">
        <v>394</v>
      </c>
      <c r="B1122" s="2" t="s">
        <v>406</v>
      </c>
      <c r="C1122" s="19">
        <v>52</v>
      </c>
      <c r="D1122" s="3" t="s">
        <v>460</v>
      </c>
      <c r="E1122" s="4" t="s">
        <v>25</v>
      </c>
      <c r="F1122" s="22">
        <v>1032492</v>
      </c>
      <c r="G1122" s="15" t="s">
        <v>33</v>
      </c>
      <c r="H1122" s="27">
        <v>28.8</v>
      </c>
      <c r="I1122" s="27">
        <v>5.0999999999999996</v>
      </c>
      <c r="J1122" s="27">
        <v>26030</v>
      </c>
      <c r="K1122" s="27">
        <v>1152</v>
      </c>
      <c r="L1122" s="27">
        <v>992</v>
      </c>
      <c r="M1122" s="27">
        <f t="shared" ca="1" si="17"/>
        <v>1.9089780384728747</v>
      </c>
      <c r="N1122" s="27">
        <v>188.92599593680674</v>
      </c>
      <c r="O1122" s="27">
        <v>16779.7</v>
      </c>
      <c r="P1122" s="27">
        <v>1073.48</v>
      </c>
    </row>
    <row r="1123" spans="1:16" x14ac:dyDescent="0.45">
      <c r="A1123" s="40" t="s">
        <v>394</v>
      </c>
      <c r="B1123" s="2" t="s">
        <v>406</v>
      </c>
      <c r="C1123" s="19">
        <v>52</v>
      </c>
      <c r="D1123" s="3" t="s">
        <v>460</v>
      </c>
      <c r="E1123" s="4" t="s">
        <v>132</v>
      </c>
      <c r="F1123" s="22">
        <v>547167</v>
      </c>
      <c r="G1123" s="15" t="s">
        <v>13</v>
      </c>
      <c r="H1123" s="27">
        <v>28.8</v>
      </c>
      <c r="I1123" s="27">
        <v>5.0999999999999996</v>
      </c>
      <c r="J1123" s="27">
        <v>26030</v>
      </c>
      <c r="K1123" s="27">
        <v>1152</v>
      </c>
      <c r="L1123" s="27">
        <v>992</v>
      </c>
      <c r="M1123" s="27">
        <f t="shared" ca="1" si="17"/>
        <v>2.0153738006507727</v>
      </c>
      <c r="N1123" s="27">
        <v>547.05417423587585</v>
      </c>
      <c r="O1123" s="27">
        <v>37825.800000000003</v>
      </c>
      <c r="P1123" s="27">
        <v>12220.24236</v>
      </c>
    </row>
    <row r="1124" spans="1:16" hidden="1" x14ac:dyDescent="0.45">
      <c r="A1124" s="40" t="s">
        <v>378</v>
      </c>
      <c r="B1124" s="2" t="s">
        <v>388</v>
      </c>
      <c r="C1124" s="19">
        <v>45.7</v>
      </c>
      <c r="D1124" s="3" t="s">
        <v>459</v>
      </c>
      <c r="E1124" s="3" t="s">
        <v>319</v>
      </c>
      <c r="F1124" s="22">
        <v>874000</v>
      </c>
      <c r="G1124" s="15" t="s">
        <v>38</v>
      </c>
      <c r="H1124" s="27">
        <v>25.3</v>
      </c>
      <c r="I1124" s="27">
        <v>4.2</v>
      </c>
      <c r="J1124" s="27">
        <v>807</v>
      </c>
      <c r="K1124" s="27">
        <v>13800</v>
      </c>
      <c r="L1124" s="27">
        <v>939</v>
      </c>
      <c r="M1124" s="27">
        <f t="shared" ref="M1124:M1128" ca="1" si="18">RAND()*0.2+1.85</f>
        <v>1.8910352175191028</v>
      </c>
      <c r="N1124" s="27">
        <v>1116.7267999999999</v>
      </c>
      <c r="O1124" s="27">
        <v>44269</v>
      </c>
      <c r="P1124" s="27">
        <v>61343.7</v>
      </c>
    </row>
    <row r="1125" spans="1:16" hidden="1" x14ac:dyDescent="0.45">
      <c r="A1125" s="40" t="s">
        <v>408</v>
      </c>
      <c r="B1125" s="2" t="s">
        <v>450</v>
      </c>
      <c r="C1125" s="19">
        <v>39</v>
      </c>
      <c r="D1125" s="3" t="s">
        <v>461</v>
      </c>
      <c r="E1125" s="3" t="s">
        <v>346</v>
      </c>
      <c r="F1125" s="22">
        <v>95000</v>
      </c>
      <c r="G1125" s="15" t="s">
        <v>33</v>
      </c>
      <c r="H1125" s="27">
        <v>22.1</v>
      </c>
      <c r="I1125" s="27">
        <v>4.0999999999999996</v>
      </c>
      <c r="J1125" s="27">
        <v>9340</v>
      </c>
      <c r="K1125" s="27">
        <v>1032</v>
      </c>
      <c r="L1125" s="27">
        <v>360</v>
      </c>
      <c r="M1125" s="27">
        <f t="shared" ca="1" si="18"/>
        <v>2.0361909330028625</v>
      </c>
      <c r="N1125" s="27">
        <v>96.621481289487278</v>
      </c>
      <c r="O1125" s="27">
        <v>21310.9</v>
      </c>
      <c r="P1125" s="27">
        <v>514.61516577032478</v>
      </c>
    </row>
    <row r="1126" spans="1:16" hidden="1" x14ac:dyDescent="0.45">
      <c r="A1126" s="40" t="s">
        <v>422</v>
      </c>
      <c r="B1126" s="2" t="s">
        <v>423</v>
      </c>
      <c r="C1126" s="19">
        <v>48.7</v>
      </c>
      <c r="D1126" s="3" t="s">
        <v>459</v>
      </c>
      <c r="E1126" s="3" t="s">
        <v>490</v>
      </c>
      <c r="F1126" s="22">
        <v>565000</v>
      </c>
      <c r="G1126" s="15" t="s">
        <v>45</v>
      </c>
      <c r="H1126" s="27">
        <v>26.3</v>
      </c>
      <c r="I1126" s="27">
        <v>7.8</v>
      </c>
      <c r="J1126" s="27">
        <v>9752</v>
      </c>
      <c r="K1126" s="27">
        <v>1280</v>
      </c>
      <c r="L1126" s="27">
        <v>240</v>
      </c>
      <c r="M1126" s="27">
        <f t="shared" ca="1" si="18"/>
        <v>1.9273313904297622</v>
      </c>
      <c r="N1126" s="27">
        <v>612.96910000000003</v>
      </c>
      <c r="O1126" s="27">
        <v>46198</v>
      </c>
      <c r="P1126" s="27">
        <v>19947.16</v>
      </c>
    </row>
    <row r="1127" spans="1:16" hidden="1" x14ac:dyDescent="0.45">
      <c r="A1127" s="40" t="s">
        <v>433</v>
      </c>
      <c r="B1127" s="2" t="s">
        <v>434</v>
      </c>
      <c r="C1127" s="19">
        <v>39</v>
      </c>
      <c r="D1127" s="3" t="s">
        <v>459</v>
      </c>
      <c r="E1127" s="3" t="s">
        <v>490</v>
      </c>
      <c r="F1127" s="22">
        <v>400000</v>
      </c>
      <c r="G1127" s="15" t="s">
        <v>13</v>
      </c>
      <c r="H1127" s="27">
        <v>21.4</v>
      </c>
      <c r="I1127" s="27">
        <v>2</v>
      </c>
      <c r="J1127" s="27">
        <v>6600</v>
      </c>
      <c r="K1127" s="27">
        <v>915</v>
      </c>
      <c r="L1127" s="27">
        <v>269</v>
      </c>
      <c r="M1127" s="27">
        <f t="shared" ca="1" si="18"/>
        <v>1.9537846872690443</v>
      </c>
      <c r="N1127" s="27">
        <v>612.96910000000003</v>
      </c>
      <c r="O1127" s="27">
        <v>46198</v>
      </c>
      <c r="P1127" s="27">
        <v>19947.16</v>
      </c>
    </row>
    <row r="1128" spans="1:16" hidden="1" x14ac:dyDescent="0.45">
      <c r="A1128" s="41" t="s">
        <v>435</v>
      </c>
      <c r="B1128" s="7">
        <v>1160</v>
      </c>
      <c r="C1128" s="20">
        <v>38</v>
      </c>
      <c r="D1128" s="8" t="s">
        <v>459</v>
      </c>
      <c r="E1128" s="3" t="s">
        <v>319</v>
      </c>
      <c r="F1128" s="23">
        <v>329950</v>
      </c>
      <c r="G1128" s="16" t="s">
        <v>45</v>
      </c>
      <c r="H1128" s="27">
        <v>21.5</v>
      </c>
      <c r="I1128" s="27">
        <v>3.8</v>
      </c>
      <c r="J1128" s="27">
        <v>6500</v>
      </c>
      <c r="K1128" s="27">
        <v>861</v>
      </c>
      <c r="L1128" s="27">
        <v>269</v>
      </c>
      <c r="M1128" s="34">
        <f t="shared" ca="1" si="18"/>
        <v>1.9457381642679046</v>
      </c>
      <c r="N1128" s="27">
        <v>1116.7267999999999</v>
      </c>
      <c r="O1128" s="27">
        <v>44269</v>
      </c>
      <c r="P1128" s="27">
        <v>61343.7</v>
      </c>
    </row>
  </sheetData>
  <phoneticPr fontId="7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EC07-E2F6-41F4-A606-A1FCB5188D9C}">
  <dimension ref="A1:R201"/>
  <sheetViews>
    <sheetView tabSelected="1" workbookViewId="0">
      <selection activeCell="O2" sqref="O2"/>
    </sheetView>
  </sheetViews>
  <sheetFormatPr defaultRowHeight="14.25" x14ac:dyDescent="0.45"/>
  <cols>
    <col min="2" max="2" width="14.33203125" customWidth="1"/>
    <col min="6" max="6" width="12.6640625" customWidth="1"/>
  </cols>
  <sheetData>
    <row r="1" spans="1:18" x14ac:dyDescent="0.45">
      <c r="A1" t="s">
        <v>560</v>
      </c>
      <c r="B1" t="s">
        <v>561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539</v>
      </c>
      <c r="M1" t="s">
        <v>571</v>
      </c>
      <c r="N1" t="s">
        <v>572</v>
      </c>
      <c r="O1" t="s">
        <v>573</v>
      </c>
      <c r="P1" s="69" t="s">
        <v>555</v>
      </c>
      <c r="Q1" s="69" t="s">
        <v>556</v>
      </c>
      <c r="R1" s="69" t="s">
        <v>557</v>
      </c>
    </row>
    <row r="2" spans="1:18" x14ac:dyDescent="0.45">
      <c r="A2" s="62" t="s">
        <v>2</v>
      </c>
      <c r="B2" s="63">
        <v>44</v>
      </c>
      <c r="C2" s="64">
        <v>44</v>
      </c>
      <c r="D2" s="62" t="s">
        <v>460</v>
      </c>
      <c r="E2" s="63" t="s">
        <v>3</v>
      </c>
      <c r="F2" s="65">
        <v>358287</v>
      </c>
      <c r="G2" s="66">
        <v>2006</v>
      </c>
      <c r="H2" s="67">
        <v>14</v>
      </c>
      <c r="I2" s="47">
        <v>8.5299999999999994</v>
      </c>
      <c r="J2" s="47">
        <v>12000</v>
      </c>
      <c r="K2" s="47">
        <v>899</v>
      </c>
      <c r="L2" s="47">
        <v>700</v>
      </c>
      <c r="M2" s="68">
        <v>2639.0087016482562</v>
      </c>
      <c r="N2" s="68">
        <v>30468.7</v>
      </c>
      <c r="O2" s="68">
        <v>62827.83</v>
      </c>
      <c r="P2" s="68">
        <v>414878.66619999969</v>
      </c>
      <c r="Q2" s="68">
        <v>0.15795065464278549</v>
      </c>
      <c r="R2" s="68">
        <v>0.15795065464278549</v>
      </c>
    </row>
    <row r="3" spans="1:18" x14ac:dyDescent="0.45">
      <c r="A3" s="62" t="s">
        <v>2</v>
      </c>
      <c r="B3" s="63" t="s">
        <v>5</v>
      </c>
      <c r="C3" s="64">
        <v>55</v>
      </c>
      <c r="D3" s="62" t="s">
        <v>460</v>
      </c>
      <c r="E3" s="63" t="s">
        <v>3</v>
      </c>
      <c r="F3" s="65">
        <v>601299</v>
      </c>
      <c r="G3" s="66">
        <v>2009</v>
      </c>
      <c r="H3" s="47">
        <v>15.75</v>
      </c>
      <c r="I3" s="47">
        <v>9.85</v>
      </c>
      <c r="J3" s="47">
        <v>16000</v>
      </c>
      <c r="K3" s="47">
        <v>1092</v>
      </c>
      <c r="L3" s="47">
        <v>680</v>
      </c>
      <c r="M3" s="68">
        <v>2639.0087016482562</v>
      </c>
      <c r="N3" s="68">
        <v>30468.7</v>
      </c>
      <c r="O3" s="68">
        <v>62827.83</v>
      </c>
      <c r="P3" s="68">
        <v>544677.77520000073</v>
      </c>
      <c r="Q3" s="68">
        <v>9.4164841118976203E-2</v>
      </c>
      <c r="R3" s="68">
        <v>9.4164841118976203E-2</v>
      </c>
    </row>
    <row r="4" spans="1:18" x14ac:dyDescent="0.45">
      <c r="A4" s="62" t="s">
        <v>7</v>
      </c>
      <c r="B4" s="63">
        <v>44</v>
      </c>
      <c r="C4" s="64">
        <v>44</v>
      </c>
      <c r="D4" s="62" t="s">
        <v>460</v>
      </c>
      <c r="E4" s="63" t="s">
        <v>3</v>
      </c>
      <c r="F4" s="65">
        <v>290312</v>
      </c>
      <c r="G4" s="66">
        <v>2007</v>
      </c>
      <c r="H4" s="47">
        <v>13.94</v>
      </c>
      <c r="I4" s="47">
        <v>9.84</v>
      </c>
      <c r="J4" s="47">
        <v>10500</v>
      </c>
      <c r="K4" s="47">
        <v>1022</v>
      </c>
      <c r="L4" s="47">
        <v>549</v>
      </c>
      <c r="M4" s="68">
        <v>2639.0087016482562</v>
      </c>
      <c r="N4" s="68">
        <v>30468.7</v>
      </c>
      <c r="O4" s="68">
        <v>62827.83</v>
      </c>
      <c r="P4" s="68">
        <v>331858.54020000127</v>
      </c>
      <c r="Q4" s="68">
        <v>0.14310996514095617</v>
      </c>
      <c r="R4" s="68">
        <v>0.18821713192746012</v>
      </c>
    </row>
    <row r="5" spans="1:18" x14ac:dyDescent="0.45">
      <c r="A5" s="62" t="s">
        <v>7</v>
      </c>
      <c r="B5" s="63">
        <v>44</v>
      </c>
      <c r="C5" s="64">
        <v>44</v>
      </c>
      <c r="D5" s="62" t="s">
        <v>460</v>
      </c>
      <c r="E5" s="63" t="s">
        <v>3</v>
      </c>
      <c r="F5" s="65">
        <v>289098</v>
      </c>
      <c r="G5" s="66">
        <v>2008</v>
      </c>
      <c r="H5" s="47">
        <v>13.94</v>
      </c>
      <c r="I5" s="47">
        <v>9.84</v>
      </c>
      <c r="J5" s="47">
        <v>10500</v>
      </c>
      <c r="K5" s="47">
        <v>1022</v>
      </c>
      <c r="L5" s="47">
        <v>549</v>
      </c>
      <c r="M5" s="68">
        <v>2639.0087016482562</v>
      </c>
      <c r="N5" s="68">
        <v>30468.7</v>
      </c>
      <c r="O5" s="68">
        <v>62827.83</v>
      </c>
      <c r="P5" s="68">
        <v>344806.24319999915</v>
      </c>
      <c r="Q5" s="68">
        <v>0.1926967436647751</v>
      </c>
      <c r="R5" s="68">
        <v>0.18821713192746012</v>
      </c>
    </row>
    <row r="6" spans="1:18" x14ac:dyDescent="0.45">
      <c r="A6" s="62" t="s">
        <v>7</v>
      </c>
      <c r="B6" s="63">
        <v>44</v>
      </c>
      <c r="C6" s="64">
        <v>44</v>
      </c>
      <c r="D6" s="62" t="s">
        <v>460</v>
      </c>
      <c r="E6" s="63" t="s">
        <v>15</v>
      </c>
      <c r="F6" s="65">
        <v>425144</v>
      </c>
      <c r="G6" s="66">
        <v>2008</v>
      </c>
      <c r="H6" s="47">
        <v>13.94</v>
      </c>
      <c r="I6" s="47">
        <v>9.84</v>
      </c>
      <c r="J6" s="47">
        <v>10500</v>
      </c>
      <c r="K6" s="47">
        <v>1022</v>
      </c>
      <c r="L6" s="47">
        <v>549</v>
      </c>
      <c r="M6" s="68">
        <v>1276.9626856482525</v>
      </c>
      <c r="N6" s="68">
        <v>21333.9</v>
      </c>
      <c r="O6" s="68">
        <v>4753.54</v>
      </c>
      <c r="P6" s="68">
        <v>327852.0543999995</v>
      </c>
      <c r="Q6" s="68">
        <v>0.22884468697664909</v>
      </c>
      <c r="R6" s="68">
        <v>0.18821713192746012</v>
      </c>
    </row>
    <row r="7" spans="1:18" x14ac:dyDescent="0.45">
      <c r="A7" s="62" t="s">
        <v>10</v>
      </c>
      <c r="B7" s="63" t="s">
        <v>14</v>
      </c>
      <c r="C7" s="64">
        <v>54</v>
      </c>
      <c r="D7" s="62" t="s">
        <v>460</v>
      </c>
      <c r="E7" s="63" t="s">
        <v>15</v>
      </c>
      <c r="F7" s="65">
        <v>352262</v>
      </c>
      <c r="G7" s="66">
        <v>2007</v>
      </c>
      <c r="H7" s="47">
        <v>15.75</v>
      </c>
      <c r="I7" s="47">
        <v>8.07</v>
      </c>
      <c r="J7" s="47">
        <v>11500</v>
      </c>
      <c r="K7" s="47">
        <v>1529.55</v>
      </c>
      <c r="L7" s="47">
        <v>400</v>
      </c>
      <c r="M7" s="68">
        <v>1276.9626856482525</v>
      </c>
      <c r="N7" s="68">
        <v>21333.9</v>
      </c>
      <c r="O7" s="68">
        <v>4753.54</v>
      </c>
      <c r="P7" s="68">
        <v>296381.4774000016</v>
      </c>
      <c r="Q7" s="68">
        <v>0.15863341092708949</v>
      </c>
      <c r="R7" s="68">
        <v>0.15863341092708949</v>
      </c>
    </row>
    <row r="8" spans="1:18" x14ac:dyDescent="0.45">
      <c r="A8" s="62" t="s">
        <v>10</v>
      </c>
      <c r="B8" s="63" t="s">
        <v>11</v>
      </c>
      <c r="C8" s="64">
        <v>41</v>
      </c>
      <c r="D8" s="62" t="s">
        <v>460</v>
      </c>
      <c r="E8" s="63" t="s">
        <v>3</v>
      </c>
      <c r="F8" s="65">
        <v>267233</v>
      </c>
      <c r="G8" s="66">
        <v>2005</v>
      </c>
      <c r="H8" s="67">
        <v>13.48</v>
      </c>
      <c r="I8" s="67">
        <v>6.89</v>
      </c>
      <c r="J8" s="67">
        <v>10000</v>
      </c>
      <c r="K8" s="67">
        <v>894.5</v>
      </c>
      <c r="L8" s="67">
        <v>250</v>
      </c>
      <c r="M8" s="68">
        <v>2639.0087016482562</v>
      </c>
      <c r="N8" s="68">
        <v>30468.7</v>
      </c>
      <c r="O8" s="68">
        <v>62827.83</v>
      </c>
      <c r="P8" s="68">
        <v>253331.76020000177</v>
      </c>
      <c r="Q8" s="68">
        <v>5.2019173530208601E-2</v>
      </c>
      <c r="R8" s="68">
        <v>0.14762664452379934</v>
      </c>
    </row>
    <row r="9" spans="1:18" x14ac:dyDescent="0.45">
      <c r="A9" s="62" t="s">
        <v>10</v>
      </c>
      <c r="B9" s="63" t="s">
        <v>11</v>
      </c>
      <c r="C9" s="64">
        <v>41</v>
      </c>
      <c r="D9" s="62" t="s">
        <v>460</v>
      </c>
      <c r="E9" s="63" t="s">
        <v>3</v>
      </c>
      <c r="F9" s="65">
        <v>412941</v>
      </c>
      <c r="G9" s="66">
        <v>2017</v>
      </c>
      <c r="H9" s="67">
        <v>13.48</v>
      </c>
      <c r="I9" s="67">
        <v>6.89</v>
      </c>
      <c r="J9" s="67">
        <v>10000</v>
      </c>
      <c r="K9" s="67">
        <v>894.5</v>
      </c>
      <c r="L9" s="67">
        <v>250</v>
      </c>
      <c r="M9" s="68">
        <v>2639.0087016482562</v>
      </c>
      <c r="N9" s="68">
        <v>30468.7</v>
      </c>
      <c r="O9" s="68">
        <v>62827.83</v>
      </c>
      <c r="P9" s="68">
        <v>408704.19619999873</v>
      </c>
      <c r="Q9" s="68">
        <v>1.0260070566984811E-2</v>
      </c>
      <c r="R9" s="68">
        <v>0.14762664452379934</v>
      </c>
    </row>
    <row r="10" spans="1:18" x14ac:dyDescent="0.45">
      <c r="A10" s="62" t="s">
        <v>10</v>
      </c>
      <c r="B10" s="63" t="s">
        <v>11</v>
      </c>
      <c r="C10" s="64">
        <v>41</v>
      </c>
      <c r="D10" s="62" t="s">
        <v>460</v>
      </c>
      <c r="E10" s="63" t="s">
        <v>35</v>
      </c>
      <c r="F10" s="65">
        <v>194351</v>
      </c>
      <c r="G10" s="66">
        <v>2007</v>
      </c>
      <c r="H10" s="67">
        <v>13.48</v>
      </c>
      <c r="I10" s="67">
        <v>6.89</v>
      </c>
      <c r="J10" s="67">
        <v>10000</v>
      </c>
      <c r="K10" s="67">
        <v>894.5</v>
      </c>
      <c r="L10" s="67">
        <v>250</v>
      </c>
      <c r="M10" s="68">
        <v>1896.7553015181375</v>
      </c>
      <c r="N10" s="68">
        <v>24592.6</v>
      </c>
      <c r="O10" s="68">
        <v>42421.33</v>
      </c>
      <c r="P10" s="68">
        <v>268321.12460000115</v>
      </c>
      <c r="Q10" s="68">
        <v>0.38060068947420461</v>
      </c>
      <c r="R10" s="68">
        <v>0.14762664452379934</v>
      </c>
    </row>
    <row r="11" spans="1:18" x14ac:dyDescent="0.45">
      <c r="A11" s="62" t="s">
        <v>16</v>
      </c>
      <c r="B11" s="62">
        <v>54</v>
      </c>
      <c r="C11" s="64">
        <v>56</v>
      </c>
      <c r="D11" s="62" t="s">
        <v>461</v>
      </c>
      <c r="E11" s="63" t="s">
        <v>470</v>
      </c>
      <c r="F11" s="65">
        <v>495000</v>
      </c>
      <c r="G11" s="66">
        <v>2006</v>
      </c>
      <c r="H11" s="47">
        <v>15.75</v>
      </c>
      <c r="I11" s="47">
        <v>6.89</v>
      </c>
      <c r="J11" s="47">
        <v>17500</v>
      </c>
      <c r="K11" s="47">
        <v>1506</v>
      </c>
      <c r="L11" s="47">
        <v>901</v>
      </c>
      <c r="M11" s="68">
        <v>1.3702814814814799</v>
      </c>
      <c r="N11" s="68">
        <v>8400.2000000000007</v>
      </c>
      <c r="O11" s="68">
        <v>2915.9007634038121</v>
      </c>
      <c r="P11" s="68">
        <v>488307.03119999974</v>
      </c>
      <c r="Q11" s="68">
        <v>1.3521149090909625E-2</v>
      </c>
      <c r="R11" s="68">
        <v>2.7152232695681681E-2</v>
      </c>
    </row>
    <row r="12" spans="1:18" x14ac:dyDescent="0.45">
      <c r="A12" s="62" t="s">
        <v>16</v>
      </c>
      <c r="B12" s="63">
        <v>54</v>
      </c>
      <c r="C12" s="64">
        <v>56</v>
      </c>
      <c r="D12" s="62" t="s">
        <v>460</v>
      </c>
      <c r="E12" s="63" t="s">
        <v>35</v>
      </c>
      <c r="F12" s="65">
        <v>558760</v>
      </c>
      <c r="G12" s="66">
        <v>2008</v>
      </c>
      <c r="H12" s="47">
        <v>15.75</v>
      </c>
      <c r="I12" s="47">
        <v>6.89</v>
      </c>
      <c r="J12" s="47">
        <v>17500</v>
      </c>
      <c r="K12" s="47">
        <v>1506</v>
      </c>
      <c r="L12" s="47">
        <v>901</v>
      </c>
      <c r="M12" s="68">
        <v>1896.7553015181375</v>
      </c>
      <c r="N12" s="68">
        <v>24592.6</v>
      </c>
      <c r="O12" s="68">
        <v>42421.33</v>
      </c>
      <c r="P12" s="68">
        <v>544255.53159999906</v>
      </c>
      <c r="Q12" s="68">
        <v>2.5958315555875411E-2</v>
      </c>
      <c r="R12" s="68">
        <v>2.7152232695681681E-2</v>
      </c>
    </row>
    <row r="13" spans="1:18" x14ac:dyDescent="0.45">
      <c r="A13" s="62" t="s">
        <v>16</v>
      </c>
      <c r="B13" s="63">
        <v>54</v>
      </c>
      <c r="C13" s="64">
        <v>56</v>
      </c>
      <c r="D13" s="62" t="s">
        <v>460</v>
      </c>
      <c r="E13" s="63" t="s">
        <v>15</v>
      </c>
      <c r="F13" s="65">
        <v>504099</v>
      </c>
      <c r="G13" s="66">
        <v>2007</v>
      </c>
      <c r="H13" s="47">
        <v>15.75</v>
      </c>
      <c r="I13" s="47">
        <v>6.89</v>
      </c>
      <c r="J13" s="47">
        <v>17500</v>
      </c>
      <c r="K13" s="47">
        <v>1506</v>
      </c>
      <c r="L13" s="47">
        <v>901</v>
      </c>
      <c r="M13" s="68">
        <v>1276.9626856482525</v>
      </c>
      <c r="N13" s="68">
        <v>21333.9</v>
      </c>
      <c r="O13" s="68">
        <v>4753.54</v>
      </c>
      <c r="P13" s="68">
        <v>525259.68140000163</v>
      </c>
      <c r="Q13" s="68">
        <v>4.1977233440260012E-2</v>
      </c>
      <c r="R13" s="68">
        <v>2.7152232695681681E-2</v>
      </c>
    </row>
    <row r="14" spans="1:18" x14ac:dyDescent="0.45">
      <c r="A14" s="62" t="s">
        <v>17</v>
      </c>
      <c r="B14" s="63" t="s">
        <v>18</v>
      </c>
      <c r="C14" s="64">
        <v>39</v>
      </c>
      <c r="D14" s="62" t="s">
        <v>460</v>
      </c>
      <c r="E14" s="63" t="s">
        <v>3</v>
      </c>
      <c r="F14" s="70">
        <v>127543</v>
      </c>
      <c r="G14" s="64">
        <v>2008</v>
      </c>
      <c r="H14" s="47">
        <v>12.3</v>
      </c>
      <c r="I14" s="47">
        <v>8.14</v>
      </c>
      <c r="J14" s="47">
        <v>6650</v>
      </c>
      <c r="K14" s="47">
        <v>847</v>
      </c>
      <c r="L14" s="47">
        <v>76</v>
      </c>
      <c r="M14" s="68">
        <v>2639.0087016482562</v>
      </c>
      <c r="N14" s="68">
        <v>30468.7</v>
      </c>
      <c r="O14" s="68">
        <v>62827.83</v>
      </c>
      <c r="P14" s="68">
        <f t="shared" ref="P14:P19" si="0">J14*22.739+12947.703*G14+1.856*N14-26169390+103234.815</f>
        <v>140596.69620000065</v>
      </c>
      <c r="Q14" s="68">
        <f>ABS(Table_7[[#This Row],[列1]]-Table_7[[#This Row],[Listing Price (USD)]])/Table_7[[#This Row],[Listing Price (USD)]]</f>
        <v>0.45072606666664272</v>
      </c>
      <c r="R14" s="68">
        <v>0.11769300000000001</v>
      </c>
    </row>
    <row r="15" spans="1:18" x14ac:dyDescent="0.45">
      <c r="A15" s="62" t="s">
        <v>17</v>
      </c>
      <c r="B15" s="63" t="s">
        <v>18</v>
      </c>
      <c r="C15" s="64">
        <v>39</v>
      </c>
      <c r="D15" s="62" t="s">
        <v>460</v>
      </c>
      <c r="E15" s="63" t="s">
        <v>3</v>
      </c>
      <c r="F15" s="70">
        <v>127526</v>
      </c>
      <c r="G15" s="64">
        <v>2008</v>
      </c>
      <c r="H15" s="47">
        <v>12.3</v>
      </c>
      <c r="I15" s="47">
        <v>8.14</v>
      </c>
      <c r="J15" s="47">
        <v>6650</v>
      </c>
      <c r="K15" s="47">
        <v>847</v>
      </c>
      <c r="L15" s="47">
        <v>76</v>
      </c>
      <c r="M15" s="68">
        <v>2639.0087016482562</v>
      </c>
      <c r="N15" s="68">
        <v>30468.7</v>
      </c>
      <c r="O15" s="68">
        <v>62827.83</v>
      </c>
      <c r="P15" s="68">
        <f t="shared" si="0"/>
        <v>140596.69620000065</v>
      </c>
      <c r="Q15" s="68">
        <f>ABS(Table_7[[#This Row],[列1]]-Table_7[[#This Row],[Listing Price (USD)]])/Table_7[[#This Row],[Listing Price (USD)]]</f>
        <v>6.6021504201677447E-2</v>
      </c>
      <c r="R15" s="68">
        <v>0.11769300000000001</v>
      </c>
    </row>
    <row r="16" spans="1:18" x14ac:dyDescent="0.45">
      <c r="A16" s="62" t="s">
        <v>17</v>
      </c>
      <c r="B16" s="63" t="s">
        <v>18</v>
      </c>
      <c r="C16" s="64">
        <v>39</v>
      </c>
      <c r="D16" s="62" t="s">
        <v>460</v>
      </c>
      <c r="E16" s="63" t="s">
        <v>3</v>
      </c>
      <c r="F16" s="70">
        <v>132436</v>
      </c>
      <c r="G16" s="64">
        <v>2009</v>
      </c>
      <c r="H16" s="47">
        <v>12.3</v>
      </c>
      <c r="I16" s="47">
        <v>8.14</v>
      </c>
      <c r="J16" s="47">
        <v>6650</v>
      </c>
      <c r="K16" s="47">
        <v>847</v>
      </c>
      <c r="L16" s="47">
        <v>76</v>
      </c>
      <c r="M16" s="68">
        <v>2639.0087016482562</v>
      </c>
      <c r="N16" s="68">
        <v>30468.7</v>
      </c>
      <c r="O16" s="68">
        <v>62827.83</v>
      </c>
      <c r="P16" s="68">
        <f t="shared" si="0"/>
        <v>153544.39920000226</v>
      </c>
      <c r="Q16" s="68">
        <f>ABS(Table_7[[#This Row],[列1]]-Table_7[[#This Row],[Listing Price (USD)]])/Table_7[[#This Row],[Listing Price (USD)]]</f>
        <v>0.82206584057972054</v>
      </c>
      <c r="R16" s="68">
        <v>0.11769300000000001</v>
      </c>
    </row>
    <row r="17" spans="1:18" x14ac:dyDescent="0.45">
      <c r="A17" s="62" t="s">
        <v>542</v>
      </c>
      <c r="B17" s="63" t="s">
        <v>18</v>
      </c>
      <c r="C17" s="64">
        <v>39</v>
      </c>
      <c r="D17" s="62" t="s">
        <v>460</v>
      </c>
      <c r="E17" s="63" t="s">
        <v>25</v>
      </c>
      <c r="F17" s="70">
        <v>119024</v>
      </c>
      <c r="G17" s="64">
        <v>2007</v>
      </c>
      <c r="H17" s="47">
        <v>12.3</v>
      </c>
      <c r="I17" s="47">
        <v>8.14</v>
      </c>
      <c r="J17" s="47">
        <v>6650</v>
      </c>
      <c r="K17" s="47">
        <v>847</v>
      </c>
      <c r="L17" s="47">
        <v>76</v>
      </c>
      <c r="M17" s="68">
        <v>188.92599593680674</v>
      </c>
      <c r="N17" s="68">
        <v>16779.7</v>
      </c>
      <c r="O17" s="68">
        <v>1073.48</v>
      </c>
      <c r="P17" s="68">
        <f t="shared" si="0"/>
        <v>102242.20920000091</v>
      </c>
      <c r="Q17" s="68">
        <f>ABS(Table_7[[#This Row],[列1]]-Table_7[[#This Row],[Listing Price (USD)]])/Table_7[[#This Row],[Listing Price (USD)]]</f>
        <v>0.34112729324566671</v>
      </c>
      <c r="R17" s="68">
        <v>0.11769300000000001</v>
      </c>
    </row>
    <row r="18" spans="1:18" x14ac:dyDescent="0.45">
      <c r="A18" s="62" t="s">
        <v>17</v>
      </c>
      <c r="B18" s="63" t="s">
        <v>18</v>
      </c>
      <c r="C18" s="64">
        <v>39</v>
      </c>
      <c r="D18" s="62" t="s">
        <v>460</v>
      </c>
      <c r="E18" s="63" t="s">
        <v>15</v>
      </c>
      <c r="F18" s="70">
        <v>151876</v>
      </c>
      <c r="G18" s="64">
        <v>2009</v>
      </c>
      <c r="H18" s="47">
        <v>12.3</v>
      </c>
      <c r="I18" s="47">
        <v>8.14</v>
      </c>
      <c r="J18" s="47">
        <v>6650</v>
      </c>
      <c r="K18" s="47">
        <v>847</v>
      </c>
      <c r="L18" s="47">
        <v>76</v>
      </c>
      <c r="M18" s="68">
        <v>1276.9626856482525</v>
      </c>
      <c r="N18" s="68">
        <v>21333.9</v>
      </c>
      <c r="O18" s="68">
        <v>4753.54</v>
      </c>
      <c r="P18" s="68">
        <f t="shared" si="0"/>
        <v>136590.2104000026</v>
      </c>
      <c r="Q18" s="68">
        <f>ABS(Table_7[[#This Row],[列1]]-Table_7[[#This Row],[Listing Price (USD)]])/Table_7[[#This Row],[Listing Price (USD)]]</f>
        <v>0.25420334756741508</v>
      </c>
      <c r="R18" s="68">
        <v>0.11769300000000001</v>
      </c>
    </row>
    <row r="19" spans="1:18" x14ac:dyDescent="0.45">
      <c r="A19" s="62" t="s">
        <v>17</v>
      </c>
      <c r="B19" s="63" t="s">
        <v>18</v>
      </c>
      <c r="C19" s="64">
        <v>39</v>
      </c>
      <c r="D19" s="62" t="s">
        <v>460</v>
      </c>
      <c r="E19" s="63" t="s">
        <v>15</v>
      </c>
      <c r="F19" s="70">
        <v>151816</v>
      </c>
      <c r="G19" s="64">
        <v>2009</v>
      </c>
      <c r="H19" s="47">
        <v>12.3</v>
      </c>
      <c r="I19" s="47">
        <v>8.14</v>
      </c>
      <c r="J19" s="47">
        <v>6650</v>
      </c>
      <c r="K19" s="47">
        <v>847</v>
      </c>
      <c r="L19" s="47">
        <v>76</v>
      </c>
      <c r="M19" s="68">
        <v>1276.9626856482525</v>
      </c>
      <c r="N19" s="68">
        <v>21333.9</v>
      </c>
      <c r="O19" s="68">
        <v>4753.54</v>
      </c>
      <c r="P19" s="68">
        <f t="shared" si="0"/>
        <v>136590.2104000026</v>
      </c>
      <c r="Q19" s="68">
        <f>ABS(Table_7[[#This Row],[列1]]-Table_7[[#This Row],[Listing Price (USD)]])/Table_7[[#This Row],[Listing Price (USD)]]</f>
        <v>0.70311577142855941</v>
      </c>
      <c r="R19" s="68">
        <v>0.11769300000000001</v>
      </c>
    </row>
    <row r="20" spans="1:18" x14ac:dyDescent="0.45">
      <c r="A20" s="62" t="s">
        <v>19</v>
      </c>
      <c r="B20" s="63">
        <v>40</v>
      </c>
      <c r="C20" s="64">
        <v>40</v>
      </c>
      <c r="D20" s="62" t="s">
        <v>460</v>
      </c>
      <c r="E20" s="63" t="s">
        <v>76</v>
      </c>
      <c r="F20" s="65">
        <v>127543</v>
      </c>
      <c r="G20" s="66">
        <v>2011</v>
      </c>
      <c r="H20" s="47">
        <v>13.85</v>
      </c>
      <c r="I20" s="47">
        <v>7.15</v>
      </c>
      <c r="J20" s="47">
        <v>7380</v>
      </c>
      <c r="K20" s="47">
        <v>968</v>
      </c>
      <c r="L20" s="47">
        <v>121</v>
      </c>
      <c r="M20" s="68">
        <v>720.28936833319051</v>
      </c>
      <c r="N20" s="68">
        <v>6140.9</v>
      </c>
      <c r="O20" s="68">
        <v>2659.28</v>
      </c>
      <c r="P20" s="68">
        <v>213038.62340000033</v>
      </c>
      <c r="Q20" s="68">
        <v>0.67032783767043536</v>
      </c>
      <c r="R20" s="68">
        <v>0.67032783767043536</v>
      </c>
    </row>
    <row r="21" spans="1:18" x14ac:dyDescent="0.45">
      <c r="A21" s="62" t="s">
        <v>19</v>
      </c>
      <c r="B21" s="63">
        <v>46</v>
      </c>
      <c r="C21" s="64">
        <v>46</v>
      </c>
      <c r="D21" s="62" t="s">
        <v>460</v>
      </c>
      <c r="E21" s="63" t="s">
        <v>15</v>
      </c>
      <c r="F21" s="65">
        <v>479927</v>
      </c>
      <c r="G21" s="66">
        <v>2017</v>
      </c>
      <c r="H21" s="47">
        <v>13.94</v>
      </c>
      <c r="I21" s="47">
        <v>8.5299999999999994</v>
      </c>
      <c r="J21" s="47">
        <v>10700</v>
      </c>
      <c r="K21" s="47">
        <v>1334</v>
      </c>
      <c r="L21" s="47">
        <v>216</v>
      </c>
      <c r="M21" s="68">
        <v>1276.9626856482525</v>
      </c>
      <c r="N21" s="68">
        <v>21333.9</v>
      </c>
      <c r="O21" s="68">
        <v>4753.54</v>
      </c>
      <c r="P21" s="68">
        <v>394416.52939999982</v>
      </c>
      <c r="Q21" s="68">
        <v>0.17817391103230321</v>
      </c>
      <c r="R21" s="68">
        <v>0.17817391103230321</v>
      </c>
    </row>
    <row r="22" spans="1:18" x14ac:dyDescent="0.45">
      <c r="A22" s="62" t="s">
        <v>59</v>
      </c>
      <c r="B22" s="62">
        <v>40</v>
      </c>
      <c r="C22" s="64">
        <v>40</v>
      </c>
      <c r="D22" s="62" t="s">
        <v>459</v>
      </c>
      <c r="E22" s="63" t="s">
        <v>490</v>
      </c>
      <c r="F22" s="65">
        <v>159000</v>
      </c>
      <c r="G22" s="66">
        <v>2009</v>
      </c>
      <c r="H22" s="74">
        <v>12.8248</v>
      </c>
      <c r="I22" s="67">
        <v>5.0839999999999996</v>
      </c>
      <c r="J22" s="67">
        <v>6280</v>
      </c>
      <c r="K22" s="74">
        <v>678.02436</v>
      </c>
      <c r="L22" s="67">
        <v>201</v>
      </c>
      <c r="M22" s="68">
        <v>612.96910000000003</v>
      </c>
      <c r="N22" s="68">
        <v>46198</v>
      </c>
      <c r="O22" s="68">
        <v>19947.16</v>
      </c>
      <c r="P22" s="68">
        <v>127076.38500000312</v>
      </c>
      <c r="Q22" s="68">
        <v>0.20077745283016904</v>
      </c>
      <c r="R22" s="68">
        <v>0.20077745283016904</v>
      </c>
    </row>
    <row r="23" spans="1:18" x14ac:dyDescent="0.45">
      <c r="A23" s="62" t="s">
        <v>59</v>
      </c>
      <c r="B23" s="62">
        <v>43</v>
      </c>
      <c r="C23" s="64">
        <v>43</v>
      </c>
      <c r="D23" s="62" t="s">
        <v>459</v>
      </c>
      <c r="E23" s="63" t="s">
        <v>464</v>
      </c>
      <c r="F23" s="65">
        <v>189500</v>
      </c>
      <c r="G23" s="66">
        <v>2008</v>
      </c>
      <c r="H23" s="74">
        <v>12.8248</v>
      </c>
      <c r="I23" s="67">
        <v>5.0839999999999996</v>
      </c>
      <c r="J23" s="67">
        <v>6280</v>
      </c>
      <c r="K23" s="74">
        <v>678.02436</v>
      </c>
      <c r="L23" s="67">
        <v>201</v>
      </c>
      <c r="M23" s="68">
        <v>3020.1734000000001</v>
      </c>
      <c r="N23" s="68">
        <v>46802</v>
      </c>
      <c r="O23" s="68">
        <v>122950</v>
      </c>
      <c r="P23" s="68">
        <v>115249.705999998</v>
      </c>
      <c r="Q23" s="68">
        <v>0.39182213192613197</v>
      </c>
      <c r="R23" s="68">
        <v>0.2943843190484316</v>
      </c>
    </row>
    <row r="24" spans="1:18" x14ac:dyDescent="0.45">
      <c r="A24" s="62" t="s">
        <v>59</v>
      </c>
      <c r="B24" s="62">
        <v>43</v>
      </c>
      <c r="C24" s="64">
        <v>43</v>
      </c>
      <c r="D24" s="62" t="s">
        <v>459</v>
      </c>
      <c r="E24" s="63" t="s">
        <v>464</v>
      </c>
      <c r="F24" s="65">
        <v>185000</v>
      </c>
      <c r="G24" s="66">
        <v>2010</v>
      </c>
      <c r="H24" s="74">
        <v>12.8248</v>
      </c>
      <c r="I24" s="67">
        <v>5.0839999999999996</v>
      </c>
      <c r="J24" s="67">
        <v>6280</v>
      </c>
      <c r="K24" s="74">
        <v>678.02436</v>
      </c>
      <c r="L24" s="67">
        <v>201</v>
      </c>
      <c r="M24" s="68">
        <v>3020.1734000000001</v>
      </c>
      <c r="N24" s="68">
        <v>46802</v>
      </c>
      <c r="O24" s="68">
        <v>122950</v>
      </c>
      <c r="P24" s="68">
        <v>141145.11199999749</v>
      </c>
      <c r="Q24" s="68">
        <v>0.23705344864866221</v>
      </c>
      <c r="R24" s="68">
        <v>0.2943843190484316</v>
      </c>
    </row>
    <row r="25" spans="1:18" x14ac:dyDescent="0.45">
      <c r="A25" s="62" t="s">
        <v>59</v>
      </c>
      <c r="B25" s="62">
        <v>43</v>
      </c>
      <c r="C25" s="64">
        <v>43</v>
      </c>
      <c r="D25" s="62" t="s">
        <v>459</v>
      </c>
      <c r="E25" s="63" t="s">
        <v>319</v>
      </c>
      <c r="F25" s="65">
        <v>159500</v>
      </c>
      <c r="G25" s="66">
        <v>2008</v>
      </c>
      <c r="H25" s="74">
        <v>12.8248</v>
      </c>
      <c r="I25" s="67">
        <v>5.0839999999999996</v>
      </c>
      <c r="J25" s="67">
        <v>6280</v>
      </c>
      <c r="K25" s="74">
        <v>678.02436</v>
      </c>
      <c r="L25" s="67">
        <v>201</v>
      </c>
      <c r="M25" s="68">
        <v>1116.7267999999999</v>
      </c>
      <c r="N25" s="68">
        <v>44269</v>
      </c>
      <c r="O25" s="68">
        <v>61343.7</v>
      </c>
      <c r="P25" s="68">
        <v>110548.45799999833</v>
      </c>
      <c r="Q25" s="68">
        <v>0.3069062194357472</v>
      </c>
      <c r="R25" s="68">
        <v>0.2943843190484316</v>
      </c>
    </row>
    <row r="26" spans="1:18" x14ac:dyDescent="0.45">
      <c r="A26" s="62" t="s">
        <v>59</v>
      </c>
      <c r="B26" s="62">
        <v>43</v>
      </c>
      <c r="C26" s="64">
        <v>43</v>
      </c>
      <c r="D26" s="62" t="s">
        <v>459</v>
      </c>
      <c r="E26" s="63" t="s">
        <v>319</v>
      </c>
      <c r="F26" s="65">
        <v>154000</v>
      </c>
      <c r="G26" s="66">
        <v>2008</v>
      </c>
      <c r="H26" s="74">
        <v>12.8248</v>
      </c>
      <c r="I26" s="67">
        <v>5.0839999999999996</v>
      </c>
      <c r="J26" s="67">
        <v>6280</v>
      </c>
      <c r="K26" s="74">
        <v>678.02436</v>
      </c>
      <c r="L26" s="67">
        <v>201</v>
      </c>
      <c r="M26" s="68">
        <v>1116.7267999999999</v>
      </c>
      <c r="N26" s="68">
        <v>44269</v>
      </c>
      <c r="O26" s="68">
        <v>61343.7</v>
      </c>
      <c r="P26" s="68">
        <v>110548.45799999833</v>
      </c>
      <c r="Q26" s="68">
        <v>0.28215287012988099</v>
      </c>
      <c r="R26" s="68">
        <v>0.2943843190484316</v>
      </c>
    </row>
    <row r="27" spans="1:18" x14ac:dyDescent="0.45">
      <c r="A27" s="62" t="s">
        <v>59</v>
      </c>
      <c r="B27" s="62">
        <v>43</v>
      </c>
      <c r="C27" s="64">
        <v>43</v>
      </c>
      <c r="D27" s="62" t="s">
        <v>459</v>
      </c>
      <c r="E27" s="63" t="s">
        <v>504</v>
      </c>
      <c r="F27" s="65">
        <v>159900</v>
      </c>
      <c r="G27" s="66">
        <v>2008</v>
      </c>
      <c r="H27" s="74">
        <v>12.8248</v>
      </c>
      <c r="I27" s="67">
        <v>5.0839999999999996</v>
      </c>
      <c r="J27" s="67">
        <v>6280</v>
      </c>
      <c r="K27" s="74">
        <v>678.02436</v>
      </c>
      <c r="L27" s="67">
        <v>201</v>
      </c>
      <c r="M27" s="68">
        <v>232.52780000000001</v>
      </c>
      <c r="N27" s="68">
        <v>37388</v>
      </c>
      <c r="O27" s="68">
        <v>10619.72</v>
      </c>
      <c r="P27" s="68">
        <v>97777.321999998385</v>
      </c>
      <c r="Q27" s="68">
        <v>0.38850955597249293</v>
      </c>
      <c r="R27" s="68">
        <v>0.2943843190484316</v>
      </c>
    </row>
    <row r="28" spans="1:18" x14ac:dyDescent="0.45">
      <c r="A28" s="62" t="s">
        <v>59</v>
      </c>
      <c r="B28" s="62">
        <v>43</v>
      </c>
      <c r="C28" s="64">
        <v>43</v>
      </c>
      <c r="D28" s="62" t="s">
        <v>459</v>
      </c>
      <c r="E28" s="63" t="s">
        <v>483</v>
      </c>
      <c r="F28" s="65">
        <v>165000</v>
      </c>
      <c r="G28" s="66">
        <v>2008</v>
      </c>
      <c r="H28" s="74">
        <v>12.8248</v>
      </c>
      <c r="I28" s="67">
        <v>5.0839999999999996</v>
      </c>
      <c r="J28" s="67">
        <v>6280</v>
      </c>
      <c r="K28" s="74">
        <v>678.02436</v>
      </c>
      <c r="L28" s="67">
        <v>201</v>
      </c>
      <c r="M28" s="68">
        <v>598.91589999999997</v>
      </c>
      <c r="N28" s="68">
        <v>38979</v>
      </c>
      <c r="O28" s="68">
        <v>20630.52</v>
      </c>
      <c r="P28" s="68">
        <v>100730.21799999996</v>
      </c>
      <c r="Q28" s="68">
        <v>0.38951383030303049</v>
      </c>
      <c r="R28" s="68">
        <v>0.2943843190484316</v>
      </c>
    </row>
    <row r="29" spans="1:18" x14ac:dyDescent="0.45">
      <c r="A29" s="62" t="s">
        <v>59</v>
      </c>
      <c r="B29" s="62">
        <v>43</v>
      </c>
      <c r="C29" s="64">
        <v>43</v>
      </c>
      <c r="D29" s="62" t="s">
        <v>459</v>
      </c>
      <c r="E29" s="63" t="s">
        <v>513</v>
      </c>
      <c r="F29" s="75">
        <v>130000</v>
      </c>
      <c r="G29" s="76">
        <v>2011</v>
      </c>
      <c r="H29" s="67">
        <v>12.8248</v>
      </c>
      <c r="I29" s="67">
        <v>5.0839999999999996</v>
      </c>
      <c r="J29" s="67">
        <v>6280</v>
      </c>
      <c r="K29" s="67">
        <v>678.02436</v>
      </c>
      <c r="L29" s="67">
        <v>201</v>
      </c>
      <c r="M29" s="68">
        <v>245.3595</v>
      </c>
      <c r="N29" s="68">
        <v>38355</v>
      </c>
      <c r="O29" s="68">
        <v>10819.52</v>
      </c>
      <c r="P29" s="68">
        <v>138415.18299999982</v>
      </c>
      <c r="Q29" s="68">
        <v>6.4732176923075507E-2</v>
      </c>
      <c r="R29" s="68">
        <v>0.2943843190484316</v>
      </c>
    </row>
    <row r="30" spans="1:18" x14ac:dyDescent="0.45">
      <c r="A30" s="62" t="s">
        <v>59</v>
      </c>
      <c r="B30" s="62">
        <v>423</v>
      </c>
      <c r="C30" s="64">
        <v>43</v>
      </c>
      <c r="D30" s="62" t="s">
        <v>461</v>
      </c>
      <c r="E30" s="63" t="s">
        <v>364</v>
      </c>
      <c r="F30" s="70">
        <v>125000</v>
      </c>
      <c r="G30" s="64">
        <v>2007</v>
      </c>
      <c r="H30" s="74">
        <v>12.9</v>
      </c>
      <c r="I30" s="67">
        <v>6.9</v>
      </c>
      <c r="J30" s="47">
        <v>8618</v>
      </c>
      <c r="K30" s="74">
        <v>720</v>
      </c>
      <c r="L30" s="47">
        <v>200</v>
      </c>
      <c r="M30" s="68">
        <v>1.0434148148148099</v>
      </c>
      <c r="N30" s="68">
        <v>8551.2000000000007</v>
      </c>
      <c r="O30" s="68">
        <v>2109.5004966750644</v>
      </c>
      <c r="P30" s="68">
        <f t="shared" ref="P30:P93" si="1">J30*22.739+12947.703*G30+1.856*N30-26169390+55986.65</f>
        <v>84472.300199998164</v>
      </c>
      <c r="Q30" s="68">
        <f>ABS(Table_7[[#This Row],[列1]]-Table_7[[#This Row],[Listing Price (USD)]])/Table_7[[#This Row],[Listing Price (USD)]]</f>
        <v>9.2319512605034779E-2</v>
      </c>
      <c r="R30" s="68">
        <f>(Q30+Q31+Q32+Q33)/4</f>
        <v>0.28665283406263642</v>
      </c>
    </row>
    <row r="31" spans="1:18" x14ac:dyDescent="0.45">
      <c r="A31" s="62" t="s">
        <v>59</v>
      </c>
      <c r="B31" s="62">
        <v>423</v>
      </c>
      <c r="C31" s="64">
        <v>43</v>
      </c>
      <c r="D31" s="62" t="s">
        <v>461</v>
      </c>
      <c r="E31" s="63" t="s">
        <v>488</v>
      </c>
      <c r="F31" s="70">
        <v>85000</v>
      </c>
      <c r="G31" s="64">
        <v>2006</v>
      </c>
      <c r="H31" s="74">
        <v>12.9</v>
      </c>
      <c r="I31" s="67">
        <v>6.9</v>
      </c>
      <c r="J31" s="47">
        <v>8618</v>
      </c>
      <c r="K31" s="74">
        <v>720</v>
      </c>
      <c r="L31" s="47">
        <v>200</v>
      </c>
      <c r="M31" s="68">
        <v>21.059428851488249</v>
      </c>
      <c r="N31" s="68">
        <v>13800.6</v>
      </c>
      <c r="O31" s="68">
        <v>2042.3397008422817</v>
      </c>
      <c r="P31" s="68">
        <f t="shared" si="1"/>
        <v>81267.483599999541</v>
      </c>
      <c r="Q31" s="68">
        <f>ABS(Table_7[[#This Row],[列1]]-Table_7[[#This Row],[Listing Price (USD)]])/Table_7[[#This Row],[Listing Price (USD)]]</f>
        <v>0.45388207692308419</v>
      </c>
      <c r="R31" s="68">
        <f>(Q30+Q31+Q32+Q33)/4</f>
        <v>0.28665283406263642</v>
      </c>
    </row>
    <row r="32" spans="1:18" x14ac:dyDescent="0.45">
      <c r="A32" s="62" t="s">
        <v>59</v>
      </c>
      <c r="B32" s="62">
        <v>423</v>
      </c>
      <c r="C32" s="64">
        <v>43</v>
      </c>
      <c r="D32" s="62" t="s">
        <v>461</v>
      </c>
      <c r="E32" s="63" t="s">
        <v>534</v>
      </c>
      <c r="F32" s="70">
        <v>125000</v>
      </c>
      <c r="G32" s="64">
        <v>2007</v>
      </c>
      <c r="H32" s="74">
        <v>12.9</v>
      </c>
      <c r="I32" s="67">
        <v>6.9</v>
      </c>
      <c r="J32" s="47">
        <v>8618</v>
      </c>
      <c r="K32" s="74">
        <v>720</v>
      </c>
      <c r="L32" s="47">
        <v>200</v>
      </c>
      <c r="M32" s="68">
        <v>96.621481289487278</v>
      </c>
      <c r="N32" s="68">
        <v>16666</v>
      </c>
      <c r="O32" s="68">
        <v>564.65766888706003</v>
      </c>
      <c r="P32" s="68">
        <f t="shared" si="1"/>
        <v>99533.369000000501</v>
      </c>
      <c r="Q32" s="68">
        <f>ABS(Table_7[[#This Row],[列1]]-Table_7[[#This Row],[Listing Price (USD)]])/Table_7[[#This Row],[Listing Price (USD)]]</f>
        <v>0.34434721338910401</v>
      </c>
      <c r="R32" s="68">
        <f>(Q30+Q31+Q32+Q33)/4</f>
        <v>0.28665283406263642</v>
      </c>
    </row>
    <row r="33" spans="1:18" x14ac:dyDescent="0.45">
      <c r="A33" s="62" t="s">
        <v>59</v>
      </c>
      <c r="B33" s="62">
        <v>423</v>
      </c>
      <c r="C33" s="64">
        <v>43</v>
      </c>
      <c r="D33" s="62" t="s">
        <v>459</v>
      </c>
      <c r="E33" s="63" t="s">
        <v>496</v>
      </c>
      <c r="F33" s="70">
        <v>176000</v>
      </c>
      <c r="G33" s="64">
        <v>2006</v>
      </c>
      <c r="H33" s="74">
        <v>12.9</v>
      </c>
      <c r="I33" s="67">
        <v>6.9</v>
      </c>
      <c r="J33" s="47">
        <v>8618</v>
      </c>
      <c r="K33" s="74">
        <v>720</v>
      </c>
      <c r="L33" s="47">
        <v>200</v>
      </c>
      <c r="M33" s="68">
        <v>230.8921</v>
      </c>
      <c r="N33" s="68">
        <v>42583</v>
      </c>
      <c r="O33" s="68">
        <v>6949</v>
      </c>
      <c r="P33" s="68">
        <f t="shared" si="1"/>
        <v>134687.61799999847</v>
      </c>
      <c r="Q33" s="68">
        <f>ABS(Table_7[[#This Row],[列1]]-Table_7[[#This Row],[Listing Price (USD)]])/Table_7[[#This Row],[Listing Price (USD)]]</f>
        <v>0.25606253333332274</v>
      </c>
      <c r="R33" s="68">
        <f>(Q30+Q31+Q32+Q33)/4</f>
        <v>0.28665283406263642</v>
      </c>
    </row>
    <row r="34" spans="1:18" x14ac:dyDescent="0.45">
      <c r="A34" s="62" t="s">
        <v>59</v>
      </c>
      <c r="B34" s="62">
        <v>523</v>
      </c>
      <c r="C34" s="64">
        <v>53</v>
      </c>
      <c r="D34" s="62" t="s">
        <v>459</v>
      </c>
      <c r="E34" s="63" t="s">
        <v>464</v>
      </c>
      <c r="F34" s="70">
        <v>337000</v>
      </c>
      <c r="G34" s="64">
        <v>2006</v>
      </c>
      <c r="H34" s="74">
        <v>16.010000000000002</v>
      </c>
      <c r="I34" s="67">
        <v>7.71</v>
      </c>
      <c r="J34" s="47">
        <v>14000</v>
      </c>
      <c r="K34" s="74">
        <v>1624</v>
      </c>
      <c r="L34" s="47">
        <v>750</v>
      </c>
      <c r="M34" s="68">
        <v>3020.1734000000001</v>
      </c>
      <c r="N34" s="68">
        <v>46802</v>
      </c>
      <c r="O34" s="68">
        <v>122950</v>
      </c>
      <c r="P34" s="68">
        <f t="shared" si="1"/>
        <v>264899.37999999675</v>
      </c>
      <c r="Q34" s="68">
        <f>ABS(Table_7[[#This Row],[列1]]-Table_7[[#This Row],[Listing Price (USD)]])/Table_7[[#This Row],[Listing Price (USD)]]</f>
        <v>0.43568673339397979</v>
      </c>
      <c r="R34" s="68">
        <f>(Q34+Q35)/2</f>
        <v>0.46227596943670501</v>
      </c>
    </row>
    <row r="35" spans="1:18" x14ac:dyDescent="0.45">
      <c r="A35" s="62" t="s">
        <v>59</v>
      </c>
      <c r="B35" s="62">
        <v>523</v>
      </c>
      <c r="C35" s="64">
        <v>53</v>
      </c>
      <c r="D35" s="62" t="s">
        <v>459</v>
      </c>
      <c r="E35" s="63" t="s">
        <v>319</v>
      </c>
      <c r="F35" s="70">
        <v>279000</v>
      </c>
      <c r="G35" s="64">
        <v>2007</v>
      </c>
      <c r="H35" s="74">
        <v>16.010000000000002</v>
      </c>
      <c r="I35" s="67">
        <v>7.71</v>
      </c>
      <c r="J35" s="47">
        <v>14000</v>
      </c>
      <c r="K35" s="74">
        <v>1624</v>
      </c>
      <c r="L35" s="47">
        <v>750</v>
      </c>
      <c r="M35" s="68">
        <v>1116.7267999999999</v>
      </c>
      <c r="N35" s="68">
        <v>44269</v>
      </c>
      <c r="O35" s="68">
        <v>61343.7</v>
      </c>
      <c r="P35" s="68">
        <f t="shared" si="1"/>
        <v>273145.83499999868</v>
      </c>
      <c r="Q35" s="68">
        <f>ABS(Table_7[[#This Row],[列1]]-Table_7[[#This Row],[Listing Price (USD)]])/Table_7[[#This Row],[Listing Price (USD)]]</f>
        <v>0.48886520547943019</v>
      </c>
      <c r="R35" s="68">
        <f>(Q34+Q35)/2</f>
        <v>0.46227596943670501</v>
      </c>
    </row>
    <row r="36" spans="1:18" x14ac:dyDescent="0.45">
      <c r="A36" s="62" t="s">
        <v>59</v>
      </c>
      <c r="B36" s="62" t="s">
        <v>351</v>
      </c>
      <c r="C36" s="64">
        <v>50</v>
      </c>
      <c r="D36" s="62" t="s">
        <v>461</v>
      </c>
      <c r="E36" s="63" t="s">
        <v>353</v>
      </c>
      <c r="F36" s="65">
        <v>54681</v>
      </c>
      <c r="G36" s="66">
        <v>2010</v>
      </c>
      <c r="H36" s="74">
        <v>14.8</v>
      </c>
      <c r="I36" s="67">
        <v>5.9</v>
      </c>
      <c r="J36" s="47">
        <v>13000</v>
      </c>
      <c r="K36" s="74">
        <v>2152</v>
      </c>
      <c r="L36" s="47">
        <v>234.7</v>
      </c>
      <c r="M36" s="68">
        <v>96.621481289487278</v>
      </c>
      <c r="N36" s="68">
        <v>16666</v>
      </c>
      <c r="O36" s="68">
        <v>2854.6463757572787</v>
      </c>
      <c r="P36" s="68">
        <f t="shared" si="1"/>
        <v>238018.7759999983</v>
      </c>
      <c r="Q36" s="68">
        <f>ABS(Table_7[[#This Row],[列1]]-Table_7[[#This Row],[Listing Price (USD)]])/Table_7[[#This Row],[Listing Price (USD)]]</f>
        <v>0.21781036563070524</v>
      </c>
      <c r="R36" s="68">
        <f>Table_7[[#This Row],[列2]]</f>
        <v>0.21781036563070524</v>
      </c>
    </row>
    <row r="37" spans="1:18" x14ac:dyDescent="0.45">
      <c r="A37" s="62" t="s">
        <v>59</v>
      </c>
      <c r="B37" s="62" t="s">
        <v>310</v>
      </c>
      <c r="C37" s="64">
        <v>39</v>
      </c>
      <c r="D37" s="62" t="s">
        <v>461</v>
      </c>
      <c r="E37" s="63" t="s">
        <v>462</v>
      </c>
      <c r="F37" s="65">
        <v>99000</v>
      </c>
      <c r="G37" s="66">
        <v>2005</v>
      </c>
      <c r="H37" s="74">
        <v>13.12</v>
      </c>
      <c r="I37" s="67">
        <v>6.2319999999999993</v>
      </c>
      <c r="J37" s="67">
        <v>7095</v>
      </c>
      <c r="K37" s="74">
        <v>639.38159999999993</v>
      </c>
      <c r="L37" s="67">
        <v>220</v>
      </c>
      <c r="M37" s="68">
        <v>1090.5153897494101</v>
      </c>
      <c r="N37" s="68">
        <v>6371.4</v>
      </c>
      <c r="O37" s="68">
        <v>1782.16</v>
      </c>
      <c r="P37" s="68">
        <f t="shared" si="1"/>
        <v>19899.6883999981</v>
      </c>
      <c r="Q37" s="68">
        <f>ABS(Table_7[[#This Row],[列1]]-Table_7[[#This Row],[Listing Price (USD)]])/Table_7[[#This Row],[Listing Price (USD)]]</f>
        <v>0.48047813534531847</v>
      </c>
      <c r="R37" s="68">
        <f>(Q37+Q38+Q39+Q40+Q41+Q42+Q43+Q44+Q45+Q46+Q47+Q48+Q49+Q50+Q51+Q52+Q53+Q54+Q54+Q56+Q57+Q58+Q59+Q60+Q61)/25</f>
        <v>0.35146639827779547</v>
      </c>
    </row>
    <row r="38" spans="1:18" x14ac:dyDescent="0.45">
      <c r="A38" s="62" t="s">
        <v>59</v>
      </c>
      <c r="B38" s="62" t="s">
        <v>310</v>
      </c>
      <c r="C38" s="64">
        <v>39</v>
      </c>
      <c r="D38" s="62" t="s">
        <v>459</v>
      </c>
      <c r="E38" s="63" t="s">
        <v>464</v>
      </c>
      <c r="F38" s="65">
        <v>149000</v>
      </c>
      <c r="G38" s="66">
        <v>2006</v>
      </c>
      <c r="H38" s="74">
        <v>13.12</v>
      </c>
      <c r="I38" s="67">
        <v>6.2319999999999993</v>
      </c>
      <c r="J38" s="67">
        <v>7095</v>
      </c>
      <c r="K38" s="74">
        <v>639.38159999999993</v>
      </c>
      <c r="L38" s="67">
        <v>220</v>
      </c>
      <c r="M38" s="68">
        <v>3020.1734000000001</v>
      </c>
      <c r="N38" s="68">
        <v>46802</v>
      </c>
      <c r="O38" s="68">
        <v>122950</v>
      </c>
      <c r="P38" s="68">
        <f t="shared" si="1"/>
        <v>107886.58499999493</v>
      </c>
      <c r="Q38" s="68">
        <f>ABS(Table_7[[#This Row],[列1]]-Table_7[[#This Row],[Listing Price (USD)]])/Table_7[[#This Row],[Listing Price (USD)]]</f>
        <v>5.7767114667911901E-2</v>
      </c>
      <c r="R38" s="68">
        <f>(Q37+Q38+Q39+Q40+Q41+Q42+Q43+Q44+Q45+Q46+Q47+Q48+Q49+Q50+Q51+Q52+Q53+Q54+Q54+Q56+Q57+Q58+Q59+Q60+Q61)/25</f>
        <v>0.35146639827779547</v>
      </c>
    </row>
    <row r="39" spans="1:18" x14ac:dyDescent="0.45">
      <c r="A39" s="62" t="s">
        <v>59</v>
      </c>
      <c r="B39" s="62" t="s">
        <v>310</v>
      </c>
      <c r="C39" s="64">
        <v>39</v>
      </c>
      <c r="D39" s="62" t="s">
        <v>459</v>
      </c>
      <c r="E39" s="63" t="s">
        <v>319</v>
      </c>
      <c r="F39" s="65">
        <v>72900</v>
      </c>
      <c r="G39" s="66">
        <v>2005</v>
      </c>
      <c r="H39" s="74">
        <v>13.12</v>
      </c>
      <c r="I39" s="67">
        <v>6.2319999999999993</v>
      </c>
      <c r="J39" s="67">
        <v>7095</v>
      </c>
      <c r="K39" s="74">
        <v>639.38159999999993</v>
      </c>
      <c r="L39" s="67">
        <v>220</v>
      </c>
      <c r="M39" s="68">
        <v>1116.7267999999999</v>
      </c>
      <c r="N39" s="68">
        <v>44269</v>
      </c>
      <c r="O39" s="68">
        <v>61343.7</v>
      </c>
      <c r="P39" s="68">
        <f t="shared" si="1"/>
        <v>90237.633999997372</v>
      </c>
      <c r="Q39" s="68">
        <f>ABS(Table_7[[#This Row],[列1]]-Table_7[[#This Row],[Listing Price (USD)]])/Table_7[[#This Row],[Listing Price (USD)]]</f>
        <v>2.7614321937361269E-2</v>
      </c>
      <c r="R39" s="68">
        <f>(Q37+Q38+Q39+Q40+Q41+Q42+Q43+Q44+Q45+Q46+Q47+Q48+Q49+Q50+Q51+Q52+Q53+Q54+Q54+Q56+Q57+Q58+Q59+Q60+Q61)/25</f>
        <v>0.35146639827779547</v>
      </c>
    </row>
    <row r="40" spans="1:18" x14ac:dyDescent="0.45">
      <c r="A40" s="62" t="s">
        <v>59</v>
      </c>
      <c r="B40" s="62" t="s">
        <v>310</v>
      </c>
      <c r="C40" s="64">
        <v>39</v>
      </c>
      <c r="D40" s="62" t="s">
        <v>459</v>
      </c>
      <c r="E40" s="63" t="s">
        <v>483</v>
      </c>
      <c r="F40" s="65">
        <v>99000</v>
      </c>
      <c r="G40" s="66">
        <v>2006</v>
      </c>
      <c r="H40" s="74">
        <v>13.12</v>
      </c>
      <c r="I40" s="67">
        <v>6.2319999999999993</v>
      </c>
      <c r="J40" s="67">
        <v>7095</v>
      </c>
      <c r="K40" s="74">
        <v>639.38159999999993</v>
      </c>
      <c r="L40" s="67">
        <v>220</v>
      </c>
      <c r="M40" s="68">
        <v>598.91589999999997</v>
      </c>
      <c r="N40" s="68">
        <v>38979</v>
      </c>
      <c r="O40" s="68">
        <v>20630.52</v>
      </c>
      <c r="P40" s="68">
        <f t="shared" si="1"/>
        <v>93367.096999996895</v>
      </c>
      <c r="Q40" s="68">
        <f>ABS(Table_7[[#This Row],[列1]]-Table_7[[#This Row],[Listing Price (USD)]])/Table_7[[#This Row],[Listing Price (USD)]]</f>
        <v>0.61543656244898637</v>
      </c>
      <c r="R40" s="68">
        <f>(Q37+Q38+Q39+Q40+Q41+Q42+Q43+Q44+Q45+Q46+Q47+Q48+Q49+Q50+Q51+Q52+Q53+Q54+Q54+Q56+Q57+Q58+Q59+Q60+Q61)/25</f>
        <v>0.35146639827779547</v>
      </c>
    </row>
    <row r="41" spans="1:18" x14ac:dyDescent="0.45">
      <c r="A41" s="62" t="s">
        <v>59</v>
      </c>
      <c r="B41" s="63" t="s">
        <v>62</v>
      </c>
      <c r="C41" s="64">
        <v>39</v>
      </c>
      <c r="D41" s="62" t="s">
        <v>460</v>
      </c>
      <c r="E41" s="63" t="s">
        <v>46</v>
      </c>
      <c r="F41" s="65">
        <v>74115</v>
      </c>
      <c r="G41" s="66">
        <v>2006</v>
      </c>
      <c r="H41" s="74">
        <v>13.12</v>
      </c>
      <c r="I41" s="67">
        <v>6.2319999999999993</v>
      </c>
      <c r="J41" s="67">
        <v>7095</v>
      </c>
      <c r="K41" s="74">
        <v>639.38159999999993</v>
      </c>
      <c r="L41" s="67">
        <v>220</v>
      </c>
      <c r="M41" s="68">
        <v>57.472012426685268</v>
      </c>
      <c r="N41" s="68">
        <v>11544.2</v>
      </c>
      <c r="O41" s="68">
        <v>7827.84</v>
      </c>
      <c r="P41" s="68">
        <f t="shared" si="1"/>
        <v>42448.108199996503</v>
      </c>
      <c r="Q41" s="68">
        <f>ABS(Table_7[[#This Row],[列1]]-Table_7[[#This Row],[Listing Price (USD)]])/Table_7[[#This Row],[Listing Price (USD)]]</f>
        <v>0.27443383769727131</v>
      </c>
      <c r="R41" s="68">
        <f>(Q37+Q38+Q39+Q40+Q41+Q42+Q43+Q44+Q45+Q46+Q47+Q48+Q49+Q50+Q51+Q52+Q53+Q54+Q54+Q56+Q57+Q58+Q59+Q60+Q61)/25</f>
        <v>0.35146639827779547</v>
      </c>
    </row>
    <row r="42" spans="1:18" x14ac:dyDescent="0.45">
      <c r="A42" s="62" t="s">
        <v>59</v>
      </c>
      <c r="B42" s="63" t="s">
        <v>62</v>
      </c>
      <c r="C42" s="64">
        <v>39</v>
      </c>
      <c r="D42" s="62" t="s">
        <v>460</v>
      </c>
      <c r="E42" s="63" t="s">
        <v>46</v>
      </c>
      <c r="F42" s="65">
        <v>72639</v>
      </c>
      <c r="G42" s="66">
        <v>2006</v>
      </c>
      <c r="H42" s="74">
        <v>13.12</v>
      </c>
      <c r="I42" s="67">
        <v>6.2319999999999993</v>
      </c>
      <c r="J42" s="67">
        <v>7095</v>
      </c>
      <c r="K42" s="74">
        <v>639.38159999999993</v>
      </c>
      <c r="L42" s="67">
        <v>220</v>
      </c>
      <c r="M42" s="68">
        <v>57.472012426685268</v>
      </c>
      <c r="N42" s="68">
        <v>11544.2</v>
      </c>
      <c r="O42" s="68">
        <v>7827.84</v>
      </c>
      <c r="P42" s="68">
        <f t="shared" si="1"/>
        <v>42448.108199996503</v>
      </c>
      <c r="Q42" s="68">
        <f>ABS(Table_7[[#This Row],[列1]]-Table_7[[#This Row],[Listing Price (USD)]])/Table_7[[#This Row],[Listing Price (USD)]]</f>
        <v>0.34033078172838782</v>
      </c>
      <c r="R42" s="68">
        <f>(Q37+Q38+Q39+Q40+Q41+Q42+Q43+Q44+Q45+Q46+Q47+Q48+Q49+Q50+Q51+Q52+Q53+Q54+Q54+Q56+Q57+Q58+Q59+Q60+Q61)/25</f>
        <v>0.35146639827779547</v>
      </c>
    </row>
    <row r="43" spans="1:18" x14ac:dyDescent="0.45">
      <c r="A43" s="62" t="s">
        <v>59</v>
      </c>
      <c r="B43" s="63" t="s">
        <v>62</v>
      </c>
      <c r="C43" s="64">
        <v>39</v>
      </c>
      <c r="D43" s="62" t="s">
        <v>460</v>
      </c>
      <c r="E43" s="63" t="s">
        <v>46</v>
      </c>
      <c r="F43" s="65">
        <v>78955</v>
      </c>
      <c r="G43" s="66">
        <v>2007</v>
      </c>
      <c r="H43" s="74">
        <v>13.12</v>
      </c>
      <c r="I43" s="67">
        <v>6.2319999999999993</v>
      </c>
      <c r="J43" s="67">
        <v>7095</v>
      </c>
      <c r="K43" s="74">
        <v>639.38159999999993</v>
      </c>
      <c r="L43" s="67">
        <v>220</v>
      </c>
      <c r="M43" s="68">
        <v>57.472012426685268</v>
      </c>
      <c r="N43" s="68">
        <v>11544.2</v>
      </c>
      <c r="O43" s="68">
        <v>7827.84</v>
      </c>
      <c r="P43" s="68">
        <f t="shared" si="1"/>
        <v>55395.811199998112</v>
      </c>
      <c r="Q43" s="68">
        <f>ABS(Table_7[[#This Row],[列1]]-Table_7[[#This Row],[Listing Price (USD)]])/Table_7[[#This Row],[Listing Price (USD)]]</f>
        <v>0.33235706451611646</v>
      </c>
      <c r="R43" s="68">
        <f>(Q37+Q38+Q39+Q40+Q41+Q42+Q43+Q44+Q45+Q46+Q47+Q48+Q49+Q50+Q51+Q52+Q53+Q54+Q54+Q56+Q57+Q58+Q59+Q60+Q61)/25</f>
        <v>0.35146639827779547</v>
      </c>
    </row>
    <row r="44" spans="1:18" x14ac:dyDescent="0.45">
      <c r="A44" s="62" t="s">
        <v>59</v>
      </c>
      <c r="B44" s="63" t="s">
        <v>62</v>
      </c>
      <c r="C44" s="64">
        <v>39</v>
      </c>
      <c r="D44" s="62" t="s">
        <v>460</v>
      </c>
      <c r="E44" s="63" t="s">
        <v>46</v>
      </c>
      <c r="F44" s="65">
        <v>72639</v>
      </c>
      <c r="G44" s="66">
        <v>2007</v>
      </c>
      <c r="H44" s="74">
        <v>13.12</v>
      </c>
      <c r="I44" s="67">
        <v>6.2319999999999993</v>
      </c>
      <c r="J44" s="67">
        <v>7095</v>
      </c>
      <c r="K44" s="74">
        <v>639.38159999999993</v>
      </c>
      <c r="L44" s="67">
        <v>220</v>
      </c>
      <c r="M44" s="68">
        <v>57.472012426685268</v>
      </c>
      <c r="N44" s="68">
        <v>11544.2</v>
      </c>
      <c r="O44" s="68">
        <v>7827.84</v>
      </c>
      <c r="P44" s="68">
        <f t="shared" si="1"/>
        <v>55395.811199998112</v>
      </c>
      <c r="Q44" s="68">
        <f>ABS(Table_7[[#This Row],[列1]]-Table_7[[#This Row],[Listing Price (USD)]])/Table_7[[#This Row],[Listing Price (USD)]]</f>
        <v>0.24878328502414196</v>
      </c>
      <c r="R44" s="68">
        <f>(Q37+Q38+Q39+Q40+Q41+Q42+Q43+Q44+Q45+Q46+Q47+Q48+Q49+Q50+Q51+Q52+Q53+Q54+Q54+Q56+Q57+Q58+Q59+Q60+Q61)/25</f>
        <v>0.35146639827779547</v>
      </c>
    </row>
    <row r="45" spans="1:18" x14ac:dyDescent="0.45">
      <c r="A45" s="62" t="s">
        <v>59</v>
      </c>
      <c r="B45" s="63" t="s">
        <v>62</v>
      </c>
      <c r="C45" s="64">
        <v>39</v>
      </c>
      <c r="D45" s="62" t="s">
        <v>460</v>
      </c>
      <c r="E45" s="63" t="s">
        <v>46</v>
      </c>
      <c r="F45" s="65">
        <v>66808</v>
      </c>
      <c r="G45" s="66">
        <v>2007</v>
      </c>
      <c r="H45" s="74">
        <v>13.12</v>
      </c>
      <c r="I45" s="67">
        <v>6.2319999999999993</v>
      </c>
      <c r="J45" s="67">
        <v>7095</v>
      </c>
      <c r="K45" s="74">
        <v>639.38159999999993</v>
      </c>
      <c r="L45" s="67">
        <v>220</v>
      </c>
      <c r="M45" s="68">
        <v>57.472012426685268</v>
      </c>
      <c r="N45" s="68">
        <v>11544.2</v>
      </c>
      <c r="O45" s="68">
        <v>7827.84</v>
      </c>
      <c r="P45" s="68">
        <f t="shared" si="1"/>
        <v>55395.811199998112</v>
      </c>
      <c r="Q45" s="68">
        <f>ABS(Table_7[[#This Row],[列1]]-Table_7[[#This Row],[Listing Price (USD)]])/Table_7[[#This Row],[Listing Price (USD)]]</f>
        <v>7.8668347517865986E-2</v>
      </c>
      <c r="R45" s="68">
        <f>(Q37+Q38+Q39+Q40+Q41+Q42+Q43+Q44+Q45+Q46+Q47+Q48+Q49+Q50+Q51+Q52+Q53+Q54+Q54+Q56+Q57+Q58+Q59+Q60+Q61)/25</f>
        <v>0.35146639827779547</v>
      </c>
    </row>
    <row r="46" spans="1:18" x14ac:dyDescent="0.45">
      <c r="A46" s="62" t="s">
        <v>59</v>
      </c>
      <c r="B46" s="63" t="s">
        <v>62</v>
      </c>
      <c r="C46" s="64">
        <v>39</v>
      </c>
      <c r="D46" s="62" t="s">
        <v>460</v>
      </c>
      <c r="E46" s="63" t="s">
        <v>3</v>
      </c>
      <c r="F46" s="65">
        <v>87458</v>
      </c>
      <c r="G46" s="66">
        <v>2007</v>
      </c>
      <c r="H46" s="74">
        <v>13.12</v>
      </c>
      <c r="I46" s="67">
        <v>6.2319999999999993</v>
      </c>
      <c r="J46" s="67">
        <v>7095</v>
      </c>
      <c r="K46" s="74">
        <v>639.38159999999993</v>
      </c>
      <c r="L46" s="67">
        <v>220</v>
      </c>
      <c r="M46" s="68">
        <v>2639.0087016482562</v>
      </c>
      <c r="N46" s="68">
        <v>30468.7</v>
      </c>
      <c r="O46" s="68">
        <v>62827.83</v>
      </c>
      <c r="P46" s="68">
        <f t="shared" si="1"/>
        <v>90519.683199999476</v>
      </c>
      <c r="Q46" s="68">
        <f>ABS(Table_7[[#This Row],[列1]]-Table_7[[#This Row],[Listing Price (USD)]])/Table_7[[#This Row],[Listing Price (USD)]]</f>
        <v>0.54073236796424573</v>
      </c>
      <c r="R46" s="68">
        <f>(Q37+Q38+Q39+Q40+Q41+Q42+Q43+Q44+Q45+Q46+Q47+Q48+Q49+Q50+Q51+Q52+Q53+Q54+Q54+Q56+Q57+Q58+Q59+Q60+Q61)/25</f>
        <v>0.35146639827779547</v>
      </c>
    </row>
    <row r="47" spans="1:18" x14ac:dyDescent="0.45">
      <c r="A47" s="62" t="s">
        <v>59</v>
      </c>
      <c r="B47" s="63" t="s">
        <v>62</v>
      </c>
      <c r="C47" s="64">
        <v>39</v>
      </c>
      <c r="D47" s="62" t="s">
        <v>460</v>
      </c>
      <c r="E47" s="63" t="s">
        <v>25</v>
      </c>
      <c r="F47" s="65">
        <v>78975</v>
      </c>
      <c r="G47" s="66">
        <v>2005</v>
      </c>
      <c r="H47" s="74">
        <v>13.12</v>
      </c>
      <c r="I47" s="67">
        <v>6.2319999999999993</v>
      </c>
      <c r="J47" s="67">
        <v>7095</v>
      </c>
      <c r="K47" s="74">
        <v>639.38159999999993</v>
      </c>
      <c r="L47" s="67">
        <v>220</v>
      </c>
      <c r="M47" s="68">
        <v>188.92599593680674</v>
      </c>
      <c r="N47" s="68">
        <v>16779.7</v>
      </c>
      <c r="O47" s="68">
        <v>1073.48</v>
      </c>
      <c r="P47" s="68">
        <f t="shared" si="1"/>
        <v>39217.493199998142</v>
      </c>
      <c r="Q47" s="68">
        <f>ABS(Table_7[[#This Row],[列1]]-Table_7[[#This Row],[Listing Price (USD)]])/Table_7[[#This Row],[Listing Price (USD)]]</f>
        <v>0.16708297471367206</v>
      </c>
      <c r="R47" s="68">
        <f>(Q37+Q38+Q39+Q40+Q41+Q42+Q43+Q44+Q45+Q46+Q47+Q48+Q49+Q50+Q51+Q52+Q53+Q54+Q54+Q56+Q57+Q58+Q59+Q60+Q61)/25</f>
        <v>0.35146639827779547</v>
      </c>
    </row>
    <row r="48" spans="1:18" x14ac:dyDescent="0.45">
      <c r="A48" s="62" t="s">
        <v>59</v>
      </c>
      <c r="B48" s="63" t="s">
        <v>62</v>
      </c>
      <c r="C48" s="64">
        <v>39</v>
      </c>
      <c r="D48" s="62" t="s">
        <v>460</v>
      </c>
      <c r="E48" s="63" t="s">
        <v>25</v>
      </c>
      <c r="F48" s="65">
        <v>71667</v>
      </c>
      <c r="G48" s="66">
        <v>2006</v>
      </c>
      <c r="H48" s="74">
        <v>13.12</v>
      </c>
      <c r="I48" s="67">
        <v>6.2319999999999993</v>
      </c>
      <c r="J48" s="67">
        <v>7095</v>
      </c>
      <c r="K48" s="74">
        <v>639.38159999999993</v>
      </c>
      <c r="L48" s="67">
        <v>220</v>
      </c>
      <c r="M48" s="68">
        <v>188.92599593680674</v>
      </c>
      <c r="N48" s="68">
        <v>16779.7</v>
      </c>
      <c r="O48" s="68">
        <v>1073.48</v>
      </c>
      <c r="P48" s="68">
        <f t="shared" si="1"/>
        <v>52165.196199996026</v>
      </c>
      <c r="Q48" s="68">
        <f>ABS(Table_7[[#This Row],[列1]]-Table_7[[#This Row],[Listing Price (USD)]])/Table_7[[#This Row],[Listing Price (USD)]]</f>
        <v>0.36465629048195425</v>
      </c>
      <c r="R48" s="68">
        <f>(Q37+Q38+Q39+Q40+Q41+Q42+Q43+Q44+Q45+Q46+Q47+Q48+Q49+Q50+Q51+Q52+Q53+Q54+Q54+Q56+Q57+Q58+Q59+Q60+Q61)/25</f>
        <v>0.35146639827779547</v>
      </c>
    </row>
    <row r="49" spans="1:18" x14ac:dyDescent="0.45">
      <c r="A49" s="62" t="s">
        <v>59</v>
      </c>
      <c r="B49" s="63" t="s">
        <v>62</v>
      </c>
      <c r="C49" s="64">
        <v>39</v>
      </c>
      <c r="D49" s="62" t="s">
        <v>460</v>
      </c>
      <c r="E49" s="63" t="s">
        <v>25</v>
      </c>
      <c r="F49" s="65">
        <v>70452</v>
      </c>
      <c r="G49" s="66">
        <v>2007</v>
      </c>
      <c r="H49" s="74">
        <v>13.12</v>
      </c>
      <c r="I49" s="67">
        <v>6.2319999999999993</v>
      </c>
      <c r="J49" s="67">
        <v>7095</v>
      </c>
      <c r="K49" s="74">
        <v>639.38159999999993</v>
      </c>
      <c r="L49" s="67">
        <v>220</v>
      </c>
      <c r="M49" s="68">
        <v>188.92599593680674</v>
      </c>
      <c r="N49" s="68">
        <v>16779.7</v>
      </c>
      <c r="O49" s="68">
        <v>1073.48</v>
      </c>
      <c r="P49" s="68">
        <f t="shared" si="1"/>
        <v>65112.899199997635</v>
      </c>
      <c r="Q49" s="68">
        <f>ABS(Table_7[[#This Row],[列1]]-Table_7[[#This Row],[Listing Price (USD)]])/Table_7[[#This Row],[Listing Price (USD)]]</f>
        <v>0.17140155343977684</v>
      </c>
      <c r="R49" s="68">
        <f>(Q37+Q38+Q39+Q40+Q41+Q42+Q43+Q44+Q45+Q46+Q47+Q48+Q49+Q50+Q51+Q52+Q53+Q54+Q54+Q56+Q57+Q58+Q59+Q60+Q61)/25</f>
        <v>0.35146639827779547</v>
      </c>
    </row>
    <row r="50" spans="1:18" x14ac:dyDescent="0.45">
      <c r="A50" s="62" t="s">
        <v>59</v>
      </c>
      <c r="B50" s="63" t="s">
        <v>62</v>
      </c>
      <c r="C50" s="64">
        <v>39</v>
      </c>
      <c r="D50" s="62" t="s">
        <v>460</v>
      </c>
      <c r="E50" s="63" t="s">
        <v>25</v>
      </c>
      <c r="F50" s="65">
        <v>78955</v>
      </c>
      <c r="G50" s="66">
        <v>2008</v>
      </c>
      <c r="H50" s="74">
        <v>13.12</v>
      </c>
      <c r="I50" s="67">
        <v>6.2319999999999993</v>
      </c>
      <c r="J50" s="67">
        <v>7095</v>
      </c>
      <c r="K50" s="74">
        <v>639.38159999999993</v>
      </c>
      <c r="L50" s="67">
        <v>220</v>
      </c>
      <c r="M50" s="68">
        <v>188.92599593680674</v>
      </c>
      <c r="N50" s="68">
        <v>16779.7</v>
      </c>
      <c r="O50" s="68">
        <v>1073.48</v>
      </c>
      <c r="P50" s="68">
        <f t="shared" si="1"/>
        <v>78060.602199995512</v>
      </c>
      <c r="Q50" s="68">
        <f>ABS(Table_7[[#This Row],[列1]]-Table_7[[#This Row],[Listing Price (USD)]])/Table_7[[#This Row],[Listing Price (USD)]]</f>
        <v>0.25690080668696003</v>
      </c>
      <c r="R50" s="68">
        <f>(Q37+Q38+Q39+Q40+Q41+Q42+Q43+Q44+Q45+Q46+Q47+Q48+Q49+Q50+Q51+Q52+Q53+Q54+Q54+Q56+Q57+Q58+Q59+Q60+Q61)/25</f>
        <v>0.35146639827779547</v>
      </c>
    </row>
    <row r="51" spans="1:18" x14ac:dyDescent="0.45">
      <c r="A51" s="62" t="s">
        <v>59</v>
      </c>
      <c r="B51" s="63" t="s">
        <v>62</v>
      </c>
      <c r="C51" s="64">
        <v>39</v>
      </c>
      <c r="D51" s="62" t="s">
        <v>460</v>
      </c>
      <c r="E51" s="63" t="s">
        <v>35</v>
      </c>
      <c r="F51" s="65">
        <v>103275</v>
      </c>
      <c r="G51" s="66">
        <v>2005</v>
      </c>
      <c r="H51" s="74">
        <v>13.12</v>
      </c>
      <c r="I51" s="67">
        <v>6.2319999999999993</v>
      </c>
      <c r="J51" s="67">
        <v>7095</v>
      </c>
      <c r="K51" s="74">
        <v>639.38159999999993</v>
      </c>
      <c r="L51" s="67">
        <v>220</v>
      </c>
      <c r="M51" s="68">
        <v>1896.7553015181375</v>
      </c>
      <c r="N51" s="68">
        <v>24592.6</v>
      </c>
      <c r="O51" s="68">
        <v>42421.33</v>
      </c>
      <c r="P51" s="68">
        <f t="shared" si="1"/>
        <v>53718.235599999876</v>
      </c>
      <c r="Q51" s="68">
        <f>ABS(Table_7[[#This Row],[列1]]-Table_7[[#This Row],[Listing Price (USD)]])/Table_7[[#This Row],[Listing Price (USD)]]</f>
        <v>0.5445271430695463</v>
      </c>
      <c r="R51" s="68">
        <f>(Q37+Q38+Q39+Q40+Q41+Q42+Q43+Q44+Q45+Q46+Q47+Q48+Q49+Q50+Q51+Q52+Q53+Q54+Q54+Q56+Q57+Q58+Q59+Q60+Q61)/25</f>
        <v>0.35146639827779547</v>
      </c>
    </row>
    <row r="52" spans="1:18" x14ac:dyDescent="0.45">
      <c r="A52" s="62" t="s">
        <v>59</v>
      </c>
      <c r="B52" s="63" t="s">
        <v>62</v>
      </c>
      <c r="C52" s="64">
        <v>39</v>
      </c>
      <c r="D52" s="62" t="s">
        <v>460</v>
      </c>
      <c r="E52" s="63" t="s">
        <v>35</v>
      </c>
      <c r="F52" s="65">
        <v>82620</v>
      </c>
      <c r="G52" s="66">
        <v>2005</v>
      </c>
      <c r="H52" s="74">
        <v>13.12</v>
      </c>
      <c r="I52" s="67">
        <v>6.2319999999999993</v>
      </c>
      <c r="J52" s="67">
        <v>7095</v>
      </c>
      <c r="K52" s="74">
        <v>639.38159999999993</v>
      </c>
      <c r="L52" s="67">
        <v>220</v>
      </c>
      <c r="M52" s="68">
        <v>1896.7553015181375</v>
      </c>
      <c r="N52" s="68">
        <v>24592.6</v>
      </c>
      <c r="O52" s="68">
        <v>42421.33</v>
      </c>
      <c r="P52" s="68">
        <f t="shared" si="1"/>
        <v>53718.235599999876</v>
      </c>
      <c r="Q52" s="68">
        <f>ABS(Table_7[[#This Row],[列1]]-Table_7[[#This Row],[Listing Price (USD)]])/Table_7[[#This Row],[Listing Price (USD)]]</f>
        <v>0.58125503429354719</v>
      </c>
      <c r="R52" s="68">
        <f>(Q37+Q38+Q39+Q40+Q41+Q42+Q43+Q44+Q45+Q46+Q47+Q48+Q49+Q50+Q51+Q52+Q53+Q54+Q54+Q56+Q57+Q58+Q59+Q60+Q61)/25</f>
        <v>0.35146639827779547</v>
      </c>
    </row>
    <row r="53" spans="1:18" x14ac:dyDescent="0.45">
      <c r="A53" s="62" t="s">
        <v>59</v>
      </c>
      <c r="B53" s="63" t="s">
        <v>62</v>
      </c>
      <c r="C53" s="64">
        <v>39</v>
      </c>
      <c r="D53" s="62" t="s">
        <v>460</v>
      </c>
      <c r="E53" s="63" t="s">
        <v>239</v>
      </c>
      <c r="F53" s="65">
        <v>101427</v>
      </c>
      <c r="G53" s="66">
        <v>2005</v>
      </c>
      <c r="H53" s="74">
        <v>13.12</v>
      </c>
      <c r="I53" s="67">
        <v>6.2319999999999993</v>
      </c>
      <c r="J53" s="67">
        <v>7095</v>
      </c>
      <c r="K53" s="74">
        <v>639.38159999999993</v>
      </c>
      <c r="L53" s="67">
        <v>220</v>
      </c>
      <c r="M53" s="68">
        <v>229.03186052077729</v>
      </c>
      <c r="N53" s="68">
        <v>18683.400000000001</v>
      </c>
      <c r="O53" s="68">
        <v>3353.62</v>
      </c>
      <c r="P53" s="68">
        <f t="shared" si="1"/>
        <v>42750.760399998726</v>
      </c>
      <c r="Q53" s="68">
        <f>ABS(Table_7[[#This Row],[列1]]-Table_7[[#This Row],[Listing Price (USD)]])/Table_7[[#This Row],[Listing Price (USD)]]</f>
        <v>0.5349609623370325</v>
      </c>
      <c r="R53" s="68">
        <f>(Q37+Q38+Q39+Q40+Q41+Q42+Q43+Q44+Q45+Q46+Q47+Q48+Q49+Q50+Q51+Q52+Q53+Q54+Q54+Q56+Q57+Q58+Q59+Q60+Q61)/25</f>
        <v>0.35146639827779547</v>
      </c>
    </row>
    <row r="54" spans="1:18" x14ac:dyDescent="0.45">
      <c r="A54" s="62" t="s">
        <v>59</v>
      </c>
      <c r="B54" s="63" t="s">
        <v>62</v>
      </c>
      <c r="C54" s="64">
        <v>39</v>
      </c>
      <c r="D54" s="62" t="s">
        <v>460</v>
      </c>
      <c r="E54" s="63" t="s">
        <v>239</v>
      </c>
      <c r="F54" s="65">
        <v>99630</v>
      </c>
      <c r="G54" s="66">
        <v>2006</v>
      </c>
      <c r="H54" s="74">
        <v>13.12</v>
      </c>
      <c r="I54" s="67">
        <v>6.2319999999999993</v>
      </c>
      <c r="J54" s="67">
        <v>7095</v>
      </c>
      <c r="K54" s="74">
        <v>639.38159999999993</v>
      </c>
      <c r="L54" s="67">
        <v>220</v>
      </c>
      <c r="M54" s="68">
        <v>229.03186052077729</v>
      </c>
      <c r="N54" s="68">
        <v>18683.400000000001</v>
      </c>
      <c r="O54" s="68">
        <v>3353.62</v>
      </c>
      <c r="P54" s="68">
        <f t="shared" si="1"/>
        <v>55698.46339999661</v>
      </c>
      <c r="Q54" s="68">
        <f>ABS(Table_7[[#This Row],[列1]]-Table_7[[#This Row],[Listing Price (USD)]])/Table_7[[#This Row],[Listing Price (USD)]]</f>
        <v>0.51374439088503943</v>
      </c>
      <c r="R54" s="68">
        <f>(Q37+Q38+Q39+Q40+Q41+Q42+Q43+Q44+Q45+Q46+Q47+Q48+Q49+Q50+Q51+Q52+Q53+Q54+Q54+Q56+Q57+Q58+Q59+Q60+Q61)/25</f>
        <v>0.35146639827779547</v>
      </c>
    </row>
    <row r="55" spans="1:18" x14ac:dyDescent="0.45">
      <c r="A55" s="62" t="s">
        <v>59</v>
      </c>
      <c r="B55" s="63" t="s">
        <v>62</v>
      </c>
      <c r="C55" s="64">
        <v>39</v>
      </c>
      <c r="D55" s="62" t="s">
        <v>460</v>
      </c>
      <c r="E55" s="63" t="s">
        <v>15</v>
      </c>
      <c r="F55" s="65">
        <v>108108</v>
      </c>
      <c r="G55" s="66">
        <v>2005</v>
      </c>
      <c r="H55" s="74">
        <v>13.12</v>
      </c>
      <c r="I55" s="67">
        <v>6.2319999999999993</v>
      </c>
      <c r="J55" s="67">
        <v>7095</v>
      </c>
      <c r="K55" s="74">
        <v>639.38159999999993</v>
      </c>
      <c r="L55" s="67">
        <v>220</v>
      </c>
      <c r="M55" s="68">
        <v>1276.9626856482525</v>
      </c>
      <c r="N55" s="68">
        <v>21333.9</v>
      </c>
      <c r="O55" s="68">
        <v>4753.54</v>
      </c>
      <c r="P55" s="68">
        <f t="shared" si="1"/>
        <v>47670.088400000335</v>
      </c>
      <c r="Q55" s="68">
        <f>ABS(Table_7[[#This Row],[列1]]-Table_7[[#This Row],[Listing Price (USD)]])/Table_7[[#This Row],[Listing Price (USD)]]</f>
        <v>0.32298106176962393</v>
      </c>
      <c r="R55" s="68">
        <f>(Q37+Q38+Q39+Q40+Q41+Q42+Q43+Q44+Q45+Q46+Q47+Q48+Q49+Q50+Q51+Q52+Q53+Q54+Q54+Q56+Q57+Q58+Q59+Q60+Q61)/25</f>
        <v>0.35146639827779547</v>
      </c>
    </row>
    <row r="56" spans="1:18" x14ac:dyDescent="0.45">
      <c r="A56" s="62" t="s">
        <v>59</v>
      </c>
      <c r="B56" s="63" t="s">
        <v>62</v>
      </c>
      <c r="C56" s="64">
        <v>39</v>
      </c>
      <c r="D56" s="62" t="s">
        <v>460</v>
      </c>
      <c r="E56" s="63" t="s">
        <v>15</v>
      </c>
      <c r="F56" s="65">
        <v>103249</v>
      </c>
      <c r="G56" s="66">
        <v>2005</v>
      </c>
      <c r="H56" s="74">
        <v>13.12</v>
      </c>
      <c r="I56" s="67">
        <v>6.2319999999999993</v>
      </c>
      <c r="J56" s="67">
        <v>7095</v>
      </c>
      <c r="K56" s="74">
        <v>639.38159999999993</v>
      </c>
      <c r="L56" s="67">
        <v>220</v>
      </c>
      <c r="M56" s="68">
        <v>1276.9626856482525</v>
      </c>
      <c r="N56" s="68">
        <v>21333.9</v>
      </c>
      <c r="O56" s="68">
        <v>4753.54</v>
      </c>
      <c r="P56" s="68">
        <f t="shared" si="1"/>
        <v>47670.088400000335</v>
      </c>
      <c r="Q56" s="68">
        <f>ABS(Table_7[[#This Row],[列1]]-Table_7[[#This Row],[Listing Price (USD)]])/Table_7[[#This Row],[Listing Price (USD)]]</f>
        <v>4.3855118388106684E-2</v>
      </c>
      <c r="R56" s="68">
        <f>(Q37+Q38+Q39+Q40+Q41+Q42+Q43+Q44+Q45+Q46+Q47+Q48+Q49+Q50+Q51+Q52+Q53+Q54+Q54+Q56+Q57+Q58+Q59+Q60+Q61)/25</f>
        <v>0.35146639827779547</v>
      </c>
    </row>
    <row r="57" spans="1:18" x14ac:dyDescent="0.45">
      <c r="A57" s="62" t="s">
        <v>59</v>
      </c>
      <c r="B57" s="63" t="s">
        <v>62</v>
      </c>
      <c r="C57" s="64">
        <v>39</v>
      </c>
      <c r="D57" s="62" t="s">
        <v>460</v>
      </c>
      <c r="E57" s="63" t="s">
        <v>15</v>
      </c>
      <c r="F57" s="65">
        <v>94746</v>
      </c>
      <c r="G57" s="66">
        <v>2007</v>
      </c>
      <c r="H57" s="74">
        <v>13.12</v>
      </c>
      <c r="I57" s="67">
        <v>6.2319999999999993</v>
      </c>
      <c r="J57" s="67">
        <v>7095</v>
      </c>
      <c r="K57" s="74">
        <v>639.38159999999993</v>
      </c>
      <c r="L57" s="67">
        <v>220</v>
      </c>
      <c r="M57" s="68">
        <v>1276.9626856482525</v>
      </c>
      <c r="N57" s="68">
        <v>21333.9</v>
      </c>
      <c r="O57" s="68">
        <v>4753.54</v>
      </c>
      <c r="P57" s="68">
        <f t="shared" si="1"/>
        <v>73565.494399999821</v>
      </c>
      <c r="Q57" s="68">
        <f>ABS(Table_7[[#This Row],[列1]]-Table_7[[#This Row],[Listing Price (USD)]])/Table_7[[#This Row],[Listing Price (USD)]]</f>
        <v>0.28815167015009879</v>
      </c>
      <c r="R57" s="68">
        <f>(Q37+Q38+Q39+Q40+Q41+Q42+Q43+Q44+Q45+Q46+Q47+Q48+Q49+Q50+Q51+Q52+Q53+Q54+Q54+Q56+Q57+Q58+Q59+Q60+Q61)/25</f>
        <v>0.35146639827779547</v>
      </c>
    </row>
    <row r="58" spans="1:18" x14ac:dyDescent="0.45">
      <c r="A58" s="62" t="s">
        <v>59</v>
      </c>
      <c r="B58" s="63" t="s">
        <v>62</v>
      </c>
      <c r="C58" s="64">
        <v>39</v>
      </c>
      <c r="D58" s="62" t="s">
        <v>460</v>
      </c>
      <c r="E58" s="63" t="s">
        <v>15</v>
      </c>
      <c r="F58" s="65">
        <v>83814</v>
      </c>
      <c r="G58" s="66">
        <v>2007</v>
      </c>
      <c r="H58" s="74">
        <v>13.12</v>
      </c>
      <c r="I58" s="67">
        <v>6.2319999999999993</v>
      </c>
      <c r="J58" s="67">
        <v>7095</v>
      </c>
      <c r="K58" s="74">
        <v>639.38159999999993</v>
      </c>
      <c r="L58" s="67">
        <v>220</v>
      </c>
      <c r="M58" s="68">
        <v>1276.9626856482525</v>
      </c>
      <c r="N58" s="68">
        <v>21333.9</v>
      </c>
      <c r="O58" s="68">
        <v>4753.54</v>
      </c>
      <c r="P58" s="68">
        <f t="shared" si="1"/>
        <v>73565.494399999821</v>
      </c>
      <c r="Q58" s="68">
        <f>ABS(Table_7[[#This Row],[列1]]-Table_7[[#This Row],[Listing Price (USD)]])/Table_7[[#This Row],[Listing Price (USD)]]</f>
        <v>0.25854469864969987</v>
      </c>
      <c r="R58" s="68">
        <f>(Q37+Q38+Q39+Q40+Q41+Q42+Q43+Q44+Q45+Q46+Q47+Q48+Q49+Q50+Q51+Q52+Q53+Q54+Q54+Q56+Q57+Q58+Q59+Q60+Q61)/25</f>
        <v>0.35146639827779547</v>
      </c>
    </row>
    <row r="59" spans="1:18" x14ac:dyDescent="0.45">
      <c r="A59" s="62" t="s">
        <v>59</v>
      </c>
      <c r="B59" s="63" t="s">
        <v>62</v>
      </c>
      <c r="C59" s="64">
        <v>39</v>
      </c>
      <c r="D59" s="62" t="s">
        <v>460</v>
      </c>
      <c r="E59" s="63" t="s">
        <v>76</v>
      </c>
      <c r="F59" s="65">
        <v>91102</v>
      </c>
      <c r="G59" s="66">
        <v>2006</v>
      </c>
      <c r="H59" s="74">
        <v>13.12</v>
      </c>
      <c r="I59" s="67">
        <v>6.2319999999999993</v>
      </c>
      <c r="J59" s="67">
        <v>7095</v>
      </c>
      <c r="K59" s="74">
        <v>639.38159999999993</v>
      </c>
      <c r="L59" s="67">
        <v>220</v>
      </c>
      <c r="M59" s="68">
        <v>720.28936833319051</v>
      </c>
      <c r="N59" s="68">
        <v>6140.9</v>
      </c>
      <c r="O59" s="68">
        <v>2659.28</v>
      </c>
      <c r="P59" s="68">
        <f t="shared" si="1"/>
        <v>32419.583399997653</v>
      </c>
      <c r="Q59" s="68">
        <f>ABS(Table_7[[#This Row],[列1]]-Table_7[[#This Row],[Listing Price (USD)]])/Table_7[[#This Row],[Listing Price (USD)]]</f>
        <v>0.48021238880550093</v>
      </c>
      <c r="R59" s="68">
        <f>(Q37+Q38+Q39+Q40+Q41+Q42+Q43+Q44+Q45+Q46+Q47+Q48+Q49+Q50+Q51+Q52+Q53+Q54+Q54+Q56+Q57+Q58+Q59+Q60+Q61)/25</f>
        <v>0.35146639827779547</v>
      </c>
    </row>
    <row r="60" spans="1:18" x14ac:dyDescent="0.45">
      <c r="A60" s="62" t="s">
        <v>59</v>
      </c>
      <c r="B60" s="63" t="s">
        <v>62</v>
      </c>
      <c r="C60" s="64">
        <v>39</v>
      </c>
      <c r="D60" s="62" t="s">
        <v>460</v>
      </c>
      <c r="E60" s="63" t="s">
        <v>26</v>
      </c>
      <c r="F60" s="65">
        <v>95860</v>
      </c>
      <c r="G60" s="66">
        <v>2005</v>
      </c>
      <c r="H60" s="74">
        <v>13.12</v>
      </c>
      <c r="I60" s="67">
        <v>6.2319999999999993</v>
      </c>
      <c r="J60" s="67">
        <v>7095</v>
      </c>
      <c r="K60" s="74">
        <v>639.38159999999993</v>
      </c>
      <c r="L60" s="67">
        <v>220</v>
      </c>
      <c r="M60" s="68">
        <v>2704.60916008815</v>
      </c>
      <c r="N60" s="68">
        <v>33874.199999999997</v>
      </c>
      <c r="O60" s="68">
        <v>12220.24236</v>
      </c>
      <c r="P60" s="68">
        <f t="shared" si="1"/>
        <v>70944.885199999058</v>
      </c>
      <c r="Q60" s="68">
        <f>ABS(Table_7[[#This Row],[列1]]-Table_7[[#This Row],[Listing Price (USD)]])/Table_7[[#This Row],[Listing Price (USD)]]</f>
        <v>0.57977855394087474</v>
      </c>
      <c r="R60" s="68">
        <f>(Q37+Q38+Q39+Q40+Q41+Q42+Q43+Q44+Q45+Q46+Q47+Q48+Q49+Q50+Q51+Q52+Q53+Q54+Q54+Q56+Q57+Q58+Q59+Q60+Q61)/25</f>
        <v>0.35146639827779547</v>
      </c>
    </row>
    <row r="61" spans="1:18" x14ac:dyDescent="0.45">
      <c r="A61" s="62" t="s">
        <v>59</v>
      </c>
      <c r="B61" s="63" t="s">
        <v>62</v>
      </c>
      <c r="C61" s="64">
        <v>39</v>
      </c>
      <c r="D61" s="62" t="s">
        <v>459</v>
      </c>
      <c r="E61" s="63" t="s">
        <v>482</v>
      </c>
      <c r="F61" s="65">
        <v>90838</v>
      </c>
      <c r="G61" s="66">
        <v>2006</v>
      </c>
      <c r="H61" s="74">
        <v>13.12</v>
      </c>
      <c r="I61" s="67">
        <v>6.2319999999999993</v>
      </c>
      <c r="J61" s="67">
        <v>7095</v>
      </c>
      <c r="K61" s="74">
        <v>639.38159999999993</v>
      </c>
      <c r="L61" s="67">
        <v>220</v>
      </c>
      <c r="M61" s="68">
        <v>1740.8046999999999</v>
      </c>
      <c r="N61" s="68">
        <v>47930</v>
      </c>
      <c r="O61" s="68">
        <v>70426.880000000005</v>
      </c>
      <c r="P61" s="68">
        <f t="shared" si="1"/>
        <v>109980.1529999949</v>
      </c>
      <c r="Q61" s="68">
        <f>ABS(Table_7[[#This Row],[列1]]-Table_7[[#This Row],[Listing Price (USD)]])/Table_7[[#This Row],[Listing Price (USD)]]</f>
        <v>0.49124216137042909</v>
      </c>
      <c r="R61" s="68">
        <f>(Table_7[[#This Row],[列2]]+Q969)/2</f>
        <v>0.24562108068521454</v>
      </c>
    </row>
    <row r="62" spans="1:18" x14ac:dyDescent="0.45">
      <c r="A62" s="62" t="s">
        <v>59</v>
      </c>
      <c r="B62" s="63" t="s">
        <v>72</v>
      </c>
      <c r="C62" s="64">
        <v>43</v>
      </c>
      <c r="D62" s="62" t="s">
        <v>460</v>
      </c>
      <c r="E62" s="63" t="s">
        <v>25</v>
      </c>
      <c r="F62" s="65">
        <v>91041</v>
      </c>
      <c r="G62" s="66">
        <v>2007</v>
      </c>
      <c r="H62" s="74">
        <v>14.530399999999998</v>
      </c>
      <c r="I62" s="67">
        <v>6.2319999999999993</v>
      </c>
      <c r="J62" s="67">
        <v>8980</v>
      </c>
      <c r="K62" s="74">
        <v>885.33899999999994</v>
      </c>
      <c r="L62" s="67">
        <v>200</v>
      </c>
      <c r="M62" s="68">
        <v>188.92599593680674</v>
      </c>
      <c r="N62" s="68">
        <v>16779.7</v>
      </c>
      <c r="O62" s="68">
        <v>1073.48</v>
      </c>
      <c r="P62" s="68">
        <f t="shared" si="1"/>
        <v>107975.91419999822</v>
      </c>
      <c r="Q62" s="68">
        <f>ABS(Table_7[[#This Row],[列1]]-Table_7[[#This Row],[Listing Price (USD)]])/Table_7[[#This Row],[Listing Price (USD)]]</f>
        <v>0.37735571406187435</v>
      </c>
      <c r="R62" s="68">
        <f>Table_7[[#This Row],[列2]]</f>
        <v>0.37735571406187435</v>
      </c>
    </row>
    <row r="63" spans="1:18" x14ac:dyDescent="0.45">
      <c r="A63" s="62" t="s">
        <v>59</v>
      </c>
      <c r="B63" s="63" t="s">
        <v>74</v>
      </c>
      <c r="C63" s="64">
        <v>43</v>
      </c>
      <c r="D63" s="62" t="s">
        <v>460</v>
      </c>
      <c r="E63" s="63" t="s">
        <v>3</v>
      </c>
      <c r="F63" s="65">
        <v>108108</v>
      </c>
      <c r="G63" s="66">
        <v>2005</v>
      </c>
      <c r="H63" s="74">
        <v>16.071999999999999</v>
      </c>
      <c r="I63" s="67">
        <v>6.8879999999999999</v>
      </c>
      <c r="J63" s="67">
        <v>12680</v>
      </c>
      <c r="K63" s="74">
        <v>1184.04</v>
      </c>
      <c r="L63" s="67">
        <v>400</v>
      </c>
      <c r="M63" s="68">
        <v>2639.0087016482562</v>
      </c>
      <c r="N63" s="68">
        <v>30468.7</v>
      </c>
      <c r="O63" s="68">
        <v>62827.83</v>
      </c>
      <c r="P63" s="68">
        <f t="shared" si="1"/>
        <v>191621.59220000132</v>
      </c>
      <c r="Q63" s="68">
        <f>ABS(Table_7[[#This Row],[列1]]-Table_7[[#This Row],[Listing Price (USD)]])/Table_7[[#This Row],[Listing Price (USD)]]</f>
        <v>0.20733092160200481</v>
      </c>
      <c r="R63" s="68">
        <f>(Q63+Q64+Q65+Q66+Q67+Q68)/6</f>
        <v>0.32361330890532497</v>
      </c>
    </row>
    <row r="64" spans="1:18" x14ac:dyDescent="0.45">
      <c r="A64" s="62" t="s">
        <v>59</v>
      </c>
      <c r="B64" s="63" t="s">
        <v>74</v>
      </c>
      <c r="C64" s="64">
        <v>43</v>
      </c>
      <c r="D64" s="62" t="s">
        <v>460</v>
      </c>
      <c r="E64" s="63" t="s">
        <v>3</v>
      </c>
      <c r="F64" s="65">
        <v>106519</v>
      </c>
      <c r="G64" s="66">
        <v>2005</v>
      </c>
      <c r="H64" s="74">
        <v>16.071999999999999</v>
      </c>
      <c r="I64" s="67">
        <v>6.8879999999999999</v>
      </c>
      <c r="J64" s="67">
        <v>12680</v>
      </c>
      <c r="K64" s="74">
        <v>1184.04</v>
      </c>
      <c r="L64" s="67">
        <v>400</v>
      </c>
      <c r="M64" s="68">
        <v>2639.0087016482562</v>
      </c>
      <c r="N64" s="68">
        <v>30468.7</v>
      </c>
      <c r="O64" s="68">
        <v>62827.83</v>
      </c>
      <c r="P64" s="68">
        <f t="shared" si="1"/>
        <v>191621.59220000132</v>
      </c>
      <c r="Q64" s="68">
        <f>ABS(Table_7[[#This Row],[列1]]-Table_7[[#This Row],[Listing Price (USD)]])/Table_7[[#This Row],[Listing Price (USD)]]</f>
        <v>0.11871005543228294</v>
      </c>
      <c r="R64" s="68">
        <f>(Q63+Q64+Q65+Q66+Q67+Q68)/6</f>
        <v>0.32361330890532497</v>
      </c>
    </row>
    <row r="65" spans="1:18" x14ac:dyDescent="0.45">
      <c r="A65" s="62" t="s">
        <v>59</v>
      </c>
      <c r="B65" s="63" t="s">
        <v>74</v>
      </c>
      <c r="C65" s="64">
        <v>43</v>
      </c>
      <c r="D65" s="62" t="s">
        <v>460</v>
      </c>
      <c r="E65" s="63" t="s">
        <v>3</v>
      </c>
      <c r="F65" s="65">
        <v>95961</v>
      </c>
      <c r="G65" s="66">
        <v>2005</v>
      </c>
      <c r="H65" s="74">
        <v>16.071999999999999</v>
      </c>
      <c r="I65" s="67">
        <v>6.8879999999999999</v>
      </c>
      <c r="J65" s="67">
        <v>12680</v>
      </c>
      <c r="K65" s="74">
        <v>1184.04</v>
      </c>
      <c r="L65" s="67">
        <v>400</v>
      </c>
      <c r="M65" s="68">
        <v>2639.0087016482562</v>
      </c>
      <c r="N65" s="68">
        <v>30468.7</v>
      </c>
      <c r="O65" s="68">
        <v>62827.83</v>
      </c>
      <c r="P65" s="68">
        <f t="shared" si="1"/>
        <v>191621.59220000132</v>
      </c>
      <c r="Q65" s="68">
        <f>ABS(Table_7[[#This Row],[列1]]-Table_7[[#This Row],[Listing Price (USD)]])/Table_7[[#This Row],[Listing Price (USD)]]</f>
        <v>0.38096598391420233</v>
      </c>
      <c r="R65" s="68">
        <f>(Q63+Q64+Q65+Q66+Q67+Q68)/6</f>
        <v>0.32361330890532497</v>
      </c>
    </row>
    <row r="66" spans="1:18" x14ac:dyDescent="0.45">
      <c r="A66" s="62" t="s">
        <v>59</v>
      </c>
      <c r="B66" s="63" t="s">
        <v>74</v>
      </c>
      <c r="C66" s="64">
        <v>43</v>
      </c>
      <c r="D66" s="62" t="s">
        <v>460</v>
      </c>
      <c r="E66" s="63" t="s">
        <v>70</v>
      </c>
      <c r="F66" s="65">
        <v>95961</v>
      </c>
      <c r="G66" s="66">
        <v>2006</v>
      </c>
      <c r="H66" s="74">
        <v>16.071999999999999</v>
      </c>
      <c r="I66" s="67">
        <v>6.8879999999999999</v>
      </c>
      <c r="J66" s="67">
        <v>12680</v>
      </c>
      <c r="K66" s="74">
        <v>1184.04</v>
      </c>
      <c r="L66" s="67">
        <v>400</v>
      </c>
      <c r="M66" s="68">
        <v>14.933066818960594</v>
      </c>
      <c r="N66" s="68">
        <v>21999.8</v>
      </c>
      <c r="O66" s="68">
        <v>149.72</v>
      </c>
      <c r="P66" s="68">
        <f t="shared" si="1"/>
        <v>188851.01679999902</v>
      </c>
      <c r="Q66" s="68">
        <f>ABS(Table_7[[#This Row],[列1]]-Table_7[[#This Row],[Listing Price (USD)]])/Table_7[[#This Row],[Listing Price (USD)]]</f>
        <v>0.34865351629502139</v>
      </c>
      <c r="R66" s="68">
        <f>(Q63+Q64+Q65+Q66+Q67+Q68)/6</f>
        <v>0.32361330890532497</v>
      </c>
    </row>
    <row r="67" spans="1:18" x14ac:dyDescent="0.45">
      <c r="A67" s="62" t="s">
        <v>59</v>
      </c>
      <c r="B67" s="63" t="s">
        <v>74</v>
      </c>
      <c r="C67" s="64">
        <v>43</v>
      </c>
      <c r="D67" s="62" t="s">
        <v>460</v>
      </c>
      <c r="E67" s="63" t="s">
        <v>239</v>
      </c>
      <c r="F67" s="65">
        <v>101792</v>
      </c>
      <c r="G67" s="66">
        <v>2005</v>
      </c>
      <c r="H67" s="74">
        <v>16.071999999999999</v>
      </c>
      <c r="I67" s="67">
        <v>6.8879999999999999</v>
      </c>
      <c r="J67" s="67">
        <v>12680</v>
      </c>
      <c r="K67" s="74">
        <v>1184.04</v>
      </c>
      <c r="L67" s="67">
        <v>400</v>
      </c>
      <c r="M67" s="68">
        <v>229.03186052077729</v>
      </c>
      <c r="N67" s="68">
        <v>18683.400000000001</v>
      </c>
      <c r="O67" s="68">
        <v>3353.62</v>
      </c>
      <c r="P67" s="68">
        <f t="shared" si="1"/>
        <v>169748.07540000006</v>
      </c>
      <c r="Q67" s="68">
        <f>ABS(Table_7[[#This Row],[列1]]-Table_7[[#This Row],[Listing Price (USD)]])/Table_7[[#This Row],[Listing Price (USD)]]</f>
        <v>0.1456601572326848</v>
      </c>
      <c r="R67" s="68">
        <f>(Q63+Q64+Q65+Q66+Q67+Q68)/6</f>
        <v>0.32361330890532497</v>
      </c>
    </row>
    <row r="68" spans="1:18" x14ac:dyDescent="0.45">
      <c r="A68" s="62" t="s">
        <v>59</v>
      </c>
      <c r="B68" s="63" t="s">
        <v>74</v>
      </c>
      <c r="C68" s="64">
        <v>43</v>
      </c>
      <c r="D68" s="62" t="s">
        <v>460</v>
      </c>
      <c r="E68" s="63" t="s">
        <v>26</v>
      </c>
      <c r="F68" s="65">
        <v>113246</v>
      </c>
      <c r="G68" s="66">
        <v>2007</v>
      </c>
      <c r="H68" s="74">
        <v>16.071999999999999</v>
      </c>
      <c r="I68" s="67">
        <v>6.8879999999999999</v>
      </c>
      <c r="J68" s="67">
        <v>12680</v>
      </c>
      <c r="K68" s="74">
        <v>1184.04</v>
      </c>
      <c r="L68" s="67">
        <v>400</v>
      </c>
      <c r="M68" s="68">
        <v>2704.60916008815</v>
      </c>
      <c r="N68" s="68">
        <v>33874.199999999997</v>
      </c>
      <c r="O68" s="68">
        <v>12220.24236</v>
      </c>
      <c r="P68" s="68">
        <f t="shared" si="1"/>
        <v>223837.60619999989</v>
      </c>
      <c r="Q68" s="68">
        <f>ABS(Table_7[[#This Row],[列1]]-Table_7[[#This Row],[Listing Price (USD)]])/Table_7[[#This Row],[Listing Price (USD)]]</f>
        <v>0.74035921895575363</v>
      </c>
      <c r="R68" s="68">
        <f>(Q63+Q64+Q65+Q66+Q67+Q68)/6</f>
        <v>0.32361330890532497</v>
      </c>
    </row>
    <row r="69" spans="1:18" x14ac:dyDescent="0.45">
      <c r="A69" s="62" t="s">
        <v>59</v>
      </c>
      <c r="B69" s="63" t="s">
        <v>71</v>
      </c>
      <c r="C69" s="64">
        <v>43</v>
      </c>
      <c r="D69" s="62" t="s">
        <v>460</v>
      </c>
      <c r="E69" s="63" t="s">
        <v>46</v>
      </c>
      <c r="F69" s="65">
        <v>97176</v>
      </c>
      <c r="G69" s="66">
        <v>2006</v>
      </c>
      <c r="H69" s="74">
        <v>16.071999999999999</v>
      </c>
      <c r="I69" s="67">
        <v>6.8879999999999999</v>
      </c>
      <c r="J69" s="67">
        <v>12680</v>
      </c>
      <c r="K69" s="74">
        <v>1184.04</v>
      </c>
      <c r="L69" s="67">
        <v>400</v>
      </c>
      <c r="M69" s="68">
        <v>57.472012426685268</v>
      </c>
      <c r="N69" s="68">
        <v>11544.2</v>
      </c>
      <c r="O69" s="68">
        <v>7827.84</v>
      </c>
      <c r="P69" s="68">
        <f t="shared" si="1"/>
        <v>169445.42319999784</v>
      </c>
      <c r="Q69" s="68">
        <f>ABS(Table_7[[#This Row],[列1]]-Table_7[[#This Row],[Listing Price (USD)]])/Table_7[[#This Row],[Listing Price (USD)]]</f>
        <v>0.71733900227635239</v>
      </c>
      <c r="R69" s="68">
        <f>SUM(Q69:Q78)/10</f>
        <v>0.24224340990468379</v>
      </c>
    </row>
    <row r="70" spans="1:18" x14ac:dyDescent="0.45">
      <c r="A70" s="62" t="s">
        <v>59</v>
      </c>
      <c r="B70" s="63" t="s">
        <v>71</v>
      </c>
      <c r="C70" s="64">
        <v>43</v>
      </c>
      <c r="D70" s="62" t="s">
        <v>460</v>
      </c>
      <c r="E70" s="63" t="s">
        <v>46</v>
      </c>
      <c r="F70" s="65">
        <v>95961</v>
      </c>
      <c r="G70" s="66">
        <v>2006</v>
      </c>
      <c r="H70" s="74">
        <v>16.071999999999999</v>
      </c>
      <c r="I70" s="67">
        <v>6.8879999999999999</v>
      </c>
      <c r="J70" s="67">
        <v>12680</v>
      </c>
      <c r="K70" s="74">
        <v>1184.04</v>
      </c>
      <c r="L70" s="67">
        <v>400</v>
      </c>
      <c r="M70" s="68">
        <v>57.472012426685268</v>
      </c>
      <c r="N70" s="68">
        <v>11544.2</v>
      </c>
      <c r="O70" s="68">
        <v>7827.84</v>
      </c>
      <c r="P70" s="68">
        <f t="shared" si="1"/>
        <v>169445.42319999784</v>
      </c>
      <c r="Q70" s="68">
        <f>ABS(Table_7[[#This Row],[列1]]-Table_7[[#This Row],[Listing Price (USD)]])/Table_7[[#This Row],[Listing Price (USD)]]</f>
        <v>2.1240113494554118E-2</v>
      </c>
      <c r="R70" s="68">
        <f>SUM(Q69:Q78)/10</f>
        <v>0.24224340990468379</v>
      </c>
    </row>
    <row r="71" spans="1:18" x14ac:dyDescent="0.45">
      <c r="A71" s="62" t="s">
        <v>59</v>
      </c>
      <c r="B71" s="63" t="s">
        <v>71</v>
      </c>
      <c r="C71" s="64">
        <v>43</v>
      </c>
      <c r="D71" s="62" t="s">
        <v>460</v>
      </c>
      <c r="E71" s="63" t="s">
        <v>46</v>
      </c>
      <c r="F71" s="65">
        <v>88673</v>
      </c>
      <c r="G71" s="66">
        <v>2006</v>
      </c>
      <c r="H71" s="74">
        <v>16.071999999999999</v>
      </c>
      <c r="I71" s="67">
        <v>6.8879999999999999</v>
      </c>
      <c r="J71" s="67">
        <v>12680</v>
      </c>
      <c r="K71" s="74">
        <v>1184.04</v>
      </c>
      <c r="L71" s="67">
        <v>400</v>
      </c>
      <c r="M71" s="68">
        <v>57.472012426685268</v>
      </c>
      <c r="N71" s="68">
        <v>11544.2</v>
      </c>
      <c r="O71" s="68">
        <v>7827.84</v>
      </c>
      <c r="P71" s="68">
        <f t="shared" si="1"/>
        <v>169445.42319999784</v>
      </c>
      <c r="Q71" s="68">
        <f>ABS(Table_7[[#This Row],[列1]]-Table_7[[#This Row],[Listing Price (USD)]])/Table_7[[#This Row],[Listing Price (USD)]]</f>
        <v>9.5350204722434995E-2</v>
      </c>
      <c r="R71" s="68">
        <f>SUM(Q69:Q78)/10</f>
        <v>0.24224340990468379</v>
      </c>
    </row>
    <row r="72" spans="1:18" x14ac:dyDescent="0.45">
      <c r="A72" s="62" t="s">
        <v>59</v>
      </c>
      <c r="B72" s="63" t="s">
        <v>71</v>
      </c>
      <c r="C72" s="64">
        <v>43</v>
      </c>
      <c r="D72" s="62" t="s">
        <v>460</v>
      </c>
      <c r="E72" s="63" t="s">
        <v>46</v>
      </c>
      <c r="F72" s="65">
        <v>87458</v>
      </c>
      <c r="G72" s="66">
        <v>2006</v>
      </c>
      <c r="H72" s="74">
        <v>16.071999999999999</v>
      </c>
      <c r="I72" s="67">
        <v>6.8879999999999999</v>
      </c>
      <c r="J72" s="67">
        <v>12680</v>
      </c>
      <c r="K72" s="74">
        <v>1184.04</v>
      </c>
      <c r="L72" s="67">
        <v>400</v>
      </c>
      <c r="M72" s="68">
        <v>57.472012426685268</v>
      </c>
      <c r="N72" s="68">
        <v>11544.2</v>
      </c>
      <c r="O72" s="68">
        <v>7827.84</v>
      </c>
      <c r="P72" s="68">
        <f t="shared" si="1"/>
        <v>169445.42319999784</v>
      </c>
      <c r="Q72" s="68">
        <f>ABS(Table_7[[#This Row],[列1]]-Table_7[[#This Row],[Listing Price (USD)]])/Table_7[[#This Row],[Listing Price (USD)]]</f>
        <v>0.34671498864911821</v>
      </c>
      <c r="R72" s="68">
        <f>SUM(Q69:Q78)/10</f>
        <v>0.24224340990468379</v>
      </c>
    </row>
    <row r="73" spans="1:18" x14ac:dyDescent="0.45">
      <c r="A73" s="62" t="s">
        <v>59</v>
      </c>
      <c r="B73" s="63" t="s">
        <v>71</v>
      </c>
      <c r="C73" s="64">
        <v>43</v>
      </c>
      <c r="D73" s="62" t="s">
        <v>460</v>
      </c>
      <c r="E73" s="63" t="s">
        <v>46</v>
      </c>
      <c r="F73" s="65">
        <v>114789</v>
      </c>
      <c r="G73" s="66">
        <v>2007</v>
      </c>
      <c r="H73" s="74">
        <v>16.071999999999999</v>
      </c>
      <c r="I73" s="67">
        <v>6.8879999999999999</v>
      </c>
      <c r="J73" s="67">
        <v>12680</v>
      </c>
      <c r="K73" s="74">
        <v>1184.04</v>
      </c>
      <c r="L73" s="67">
        <v>400</v>
      </c>
      <c r="M73" s="68">
        <v>57.472012426685268</v>
      </c>
      <c r="N73" s="68">
        <v>11544.2</v>
      </c>
      <c r="O73" s="68">
        <v>7827.84</v>
      </c>
      <c r="P73" s="68">
        <f t="shared" si="1"/>
        <v>182393.12619999945</v>
      </c>
      <c r="Q73" s="68">
        <f>ABS(Table_7[[#This Row],[列1]]-Table_7[[#This Row],[Listing Price (USD)]])/Table_7[[#This Row],[Listing Price (USD)]]</f>
        <v>2.2358005835157228E-2</v>
      </c>
      <c r="R73" s="68">
        <f>SUM(Q69:Q78)/10</f>
        <v>0.24224340990468379</v>
      </c>
    </row>
    <row r="74" spans="1:18" x14ac:dyDescent="0.45">
      <c r="A74" s="62" t="s">
        <v>59</v>
      </c>
      <c r="B74" s="63" t="s">
        <v>71</v>
      </c>
      <c r="C74" s="64">
        <v>43</v>
      </c>
      <c r="D74" s="62" t="s">
        <v>460</v>
      </c>
      <c r="E74" s="63" t="s">
        <v>46</v>
      </c>
      <c r="F74" s="65">
        <v>87458</v>
      </c>
      <c r="G74" s="66">
        <v>2007</v>
      </c>
      <c r="H74" s="74">
        <v>16.071999999999999</v>
      </c>
      <c r="I74" s="67">
        <v>6.8879999999999999</v>
      </c>
      <c r="J74" s="67">
        <v>12680</v>
      </c>
      <c r="K74" s="74">
        <v>1184.04</v>
      </c>
      <c r="L74" s="67">
        <v>400</v>
      </c>
      <c r="M74" s="68">
        <v>57.472012426685268</v>
      </c>
      <c r="N74" s="68">
        <v>11544.2</v>
      </c>
      <c r="O74" s="68">
        <v>7827.84</v>
      </c>
      <c r="P74" s="68">
        <f t="shared" si="1"/>
        <v>182393.12619999945</v>
      </c>
      <c r="Q74" s="68">
        <f>ABS(Table_7[[#This Row],[列1]]-Table_7[[#This Row],[Listing Price (USD)]])/Table_7[[#This Row],[Listing Price (USD)]]</f>
        <v>5.2444324757090592E-2</v>
      </c>
      <c r="R74" s="68">
        <f>SUM(Q69:Q78)/10</f>
        <v>0.24224340990468379</v>
      </c>
    </row>
    <row r="75" spans="1:18" x14ac:dyDescent="0.45">
      <c r="A75" s="62" t="s">
        <v>59</v>
      </c>
      <c r="B75" s="63" t="s">
        <v>71</v>
      </c>
      <c r="C75" s="64">
        <v>43</v>
      </c>
      <c r="D75" s="62" t="s">
        <v>460</v>
      </c>
      <c r="E75" s="63" t="s">
        <v>25</v>
      </c>
      <c r="F75" s="65">
        <v>112951</v>
      </c>
      <c r="G75" s="66">
        <v>2007</v>
      </c>
      <c r="H75" s="74">
        <v>16.071999999999999</v>
      </c>
      <c r="I75" s="67">
        <v>6.8879999999999999</v>
      </c>
      <c r="J75" s="67">
        <v>12680</v>
      </c>
      <c r="K75" s="74">
        <v>1184.04</v>
      </c>
      <c r="L75" s="67">
        <v>400</v>
      </c>
      <c r="M75" s="68">
        <v>188.92599593680674</v>
      </c>
      <c r="N75" s="68">
        <v>16779.7</v>
      </c>
      <c r="O75" s="68">
        <v>1073.48</v>
      </c>
      <c r="P75" s="68">
        <f t="shared" si="1"/>
        <v>192110.21419999897</v>
      </c>
      <c r="Q75" s="68">
        <f>ABS(Table_7[[#This Row],[列1]]-Table_7[[#This Row],[Listing Price (USD)]])/Table_7[[#This Row],[Listing Price (USD)]]</f>
        <v>0.68495294166663034</v>
      </c>
      <c r="R75" s="68">
        <f>SUM(Q69:Q78)/10</f>
        <v>0.24224340990468379</v>
      </c>
    </row>
    <row r="76" spans="1:18" x14ac:dyDescent="0.45">
      <c r="A76" s="62" t="s">
        <v>59</v>
      </c>
      <c r="B76" s="63" t="s">
        <v>71</v>
      </c>
      <c r="C76" s="64">
        <v>43</v>
      </c>
      <c r="D76" s="62" t="s">
        <v>460</v>
      </c>
      <c r="E76" s="63" t="s">
        <v>25</v>
      </c>
      <c r="F76" s="65">
        <v>91102</v>
      </c>
      <c r="G76" s="66">
        <v>2007</v>
      </c>
      <c r="H76" s="74">
        <v>16.071999999999999</v>
      </c>
      <c r="I76" s="67">
        <v>6.8879999999999999</v>
      </c>
      <c r="J76" s="67">
        <v>12680</v>
      </c>
      <c r="K76" s="74">
        <v>1184.04</v>
      </c>
      <c r="L76" s="67">
        <v>400</v>
      </c>
      <c r="M76" s="68">
        <v>188.92599593680674</v>
      </c>
      <c r="N76" s="68">
        <v>16779.7</v>
      </c>
      <c r="O76" s="68">
        <v>1073.48</v>
      </c>
      <c r="P76" s="68">
        <f t="shared" si="1"/>
        <v>192110.21419999897</v>
      </c>
      <c r="Q76" s="68">
        <f>ABS(Table_7[[#This Row],[列1]]-Table_7[[#This Row],[Listing Price (USD)]])/Table_7[[#This Row],[Listing Price (USD)]]</f>
        <v>0.24436953891691315</v>
      </c>
      <c r="R76" s="68">
        <f>SUM(Q69:Q78)/10</f>
        <v>0.24224340990468379</v>
      </c>
    </row>
    <row r="77" spans="1:18" x14ac:dyDescent="0.45">
      <c r="A77" s="62" t="s">
        <v>59</v>
      </c>
      <c r="B77" s="63" t="s">
        <v>71</v>
      </c>
      <c r="C77" s="64">
        <v>43</v>
      </c>
      <c r="D77" s="62" t="s">
        <v>460</v>
      </c>
      <c r="E77" s="63" t="s">
        <v>25</v>
      </c>
      <c r="F77" s="65">
        <v>109311</v>
      </c>
      <c r="G77" s="66">
        <v>2008</v>
      </c>
      <c r="H77" s="74">
        <v>16.071999999999999</v>
      </c>
      <c r="I77" s="67">
        <v>6.8879999999999999</v>
      </c>
      <c r="J77" s="67">
        <v>12680</v>
      </c>
      <c r="K77" s="74">
        <v>1184.04</v>
      </c>
      <c r="L77" s="67">
        <v>400</v>
      </c>
      <c r="M77" s="68">
        <v>188.92599593680674</v>
      </c>
      <c r="N77" s="68">
        <v>16779.7</v>
      </c>
      <c r="O77" s="68">
        <v>1073.48</v>
      </c>
      <c r="P77" s="68">
        <f t="shared" si="1"/>
        <v>205057.91719999685</v>
      </c>
      <c r="Q77" s="68">
        <f>ABS(Table_7[[#This Row],[列1]]-Table_7[[#This Row],[Listing Price (USD)]])/Table_7[[#This Row],[Listing Price (USD)]]</f>
        <v>0.1903246589932833</v>
      </c>
      <c r="R77" s="68">
        <f>SUM(Q69:Q78)/10</f>
        <v>0.24224340990468379</v>
      </c>
    </row>
    <row r="78" spans="1:18" x14ac:dyDescent="0.45">
      <c r="A78" s="62" t="s">
        <v>59</v>
      </c>
      <c r="B78" s="62" t="s">
        <v>71</v>
      </c>
      <c r="C78" s="64">
        <v>43</v>
      </c>
      <c r="D78" s="62" t="s">
        <v>459</v>
      </c>
      <c r="E78" s="63" t="s">
        <v>515</v>
      </c>
      <c r="F78" s="75">
        <v>129900</v>
      </c>
      <c r="G78" s="76">
        <v>2007</v>
      </c>
      <c r="H78" s="67">
        <v>16.071999999999999</v>
      </c>
      <c r="I78" s="67">
        <v>6.8879999999999999</v>
      </c>
      <c r="J78" s="67">
        <v>12680</v>
      </c>
      <c r="K78" s="67">
        <v>1184.04</v>
      </c>
      <c r="L78" s="67">
        <v>400</v>
      </c>
      <c r="M78" s="68">
        <v>556.99260000000004</v>
      </c>
      <c r="N78" s="68">
        <v>42831</v>
      </c>
      <c r="O78" s="68">
        <v>17471.759999999998</v>
      </c>
      <c r="P78" s="68">
        <f t="shared" si="1"/>
        <v>240461.42699999883</v>
      </c>
      <c r="Q78" s="68">
        <f>ABS(Table_7[[#This Row],[列1]]-Table_7[[#This Row],[Listing Price (USD)]])/Table_7[[#This Row],[Listing Price (USD)]]</f>
        <v>4.7340319735303789E-2</v>
      </c>
      <c r="R78" s="68">
        <f>SUM(Q69:Q78)/10</f>
        <v>0.24224340990468379</v>
      </c>
    </row>
    <row r="79" spans="1:18" x14ac:dyDescent="0.45">
      <c r="A79" s="62" t="s">
        <v>354</v>
      </c>
      <c r="B79" s="62" t="s">
        <v>89</v>
      </c>
      <c r="C79" s="64">
        <v>51</v>
      </c>
      <c r="D79" s="62" t="s">
        <v>461</v>
      </c>
      <c r="E79" s="63" t="s">
        <v>364</v>
      </c>
      <c r="F79" s="65">
        <v>105000</v>
      </c>
      <c r="G79" s="66">
        <v>2005</v>
      </c>
      <c r="H79" s="74">
        <v>12.7592</v>
      </c>
      <c r="I79" s="67">
        <v>8.0359999999999996</v>
      </c>
      <c r="J79" s="67">
        <v>7900</v>
      </c>
      <c r="K79" s="74">
        <v>538.19999999999993</v>
      </c>
      <c r="L79" s="67">
        <v>130</v>
      </c>
      <c r="M79" s="68">
        <v>1.0434148148148099</v>
      </c>
      <c r="N79" s="68">
        <v>8551.2000000000007</v>
      </c>
      <c r="O79" s="68">
        <v>2109.5004966750644</v>
      </c>
      <c r="P79" s="68">
        <f t="shared" si="1"/>
        <v>42250.292200000586</v>
      </c>
      <c r="Q79" s="68">
        <f>ABS(Table_7[[#This Row],[列1]]-Table_7[[#This Row],[Listing Price (USD)]])/Table_7[[#This Row],[Listing Price (USD)]]</f>
        <v>0.10538144746205792</v>
      </c>
      <c r="R79" s="68">
        <f>SUM(Q79:Q99)/21</f>
        <v>0.30736787855325276</v>
      </c>
    </row>
    <row r="80" spans="1:18" x14ac:dyDescent="0.45">
      <c r="A80" s="62" t="s">
        <v>354</v>
      </c>
      <c r="B80" s="62" t="s">
        <v>89</v>
      </c>
      <c r="C80" s="64">
        <v>51</v>
      </c>
      <c r="D80" s="62" t="s">
        <v>461</v>
      </c>
      <c r="E80" s="63" t="s">
        <v>353</v>
      </c>
      <c r="F80" s="65">
        <v>303785</v>
      </c>
      <c r="G80" s="66">
        <v>2007</v>
      </c>
      <c r="H80" s="74">
        <v>12.7592</v>
      </c>
      <c r="I80" s="67">
        <v>8.0359999999999996</v>
      </c>
      <c r="J80" s="67">
        <v>7900</v>
      </c>
      <c r="K80" s="74">
        <v>538.19999999999993</v>
      </c>
      <c r="L80" s="67">
        <v>130</v>
      </c>
      <c r="M80" s="68">
        <v>96.621481289487278</v>
      </c>
      <c r="N80" s="68">
        <v>16666</v>
      </c>
      <c r="O80" s="68">
        <v>2854.6463757572787</v>
      </c>
      <c r="P80" s="68">
        <f t="shared" si="1"/>
        <v>83206.767000002408</v>
      </c>
      <c r="Q80" s="68">
        <f>ABS(Table_7[[#This Row],[列1]]-Table_7[[#This Row],[Listing Price (USD)]])/Table_7[[#This Row],[Listing Price (USD)]]</f>
        <v>0.17699423504062051</v>
      </c>
      <c r="R80" s="68">
        <f>SUM(Q79:Q99)/21</f>
        <v>0.30736787855325276</v>
      </c>
    </row>
    <row r="81" spans="1:18" x14ac:dyDescent="0.45">
      <c r="A81" s="62" t="s">
        <v>59</v>
      </c>
      <c r="B81" s="62" t="s">
        <v>89</v>
      </c>
      <c r="C81" s="64">
        <v>51</v>
      </c>
      <c r="D81" s="62" t="s">
        <v>461</v>
      </c>
      <c r="E81" s="63" t="s">
        <v>447</v>
      </c>
      <c r="F81" s="65">
        <v>155538</v>
      </c>
      <c r="G81" s="66">
        <v>2009</v>
      </c>
      <c r="H81" s="74">
        <v>12.7592</v>
      </c>
      <c r="I81" s="67">
        <v>8.0359999999999996</v>
      </c>
      <c r="J81" s="67">
        <v>7900</v>
      </c>
      <c r="K81" s="74">
        <v>538.19999999999993</v>
      </c>
      <c r="L81" s="67">
        <v>130</v>
      </c>
      <c r="M81" s="68">
        <v>96.621481289487278</v>
      </c>
      <c r="N81" s="68">
        <v>16666</v>
      </c>
      <c r="O81" s="68">
        <v>521.5798800343282</v>
      </c>
      <c r="P81" s="68">
        <f t="shared" si="1"/>
        <v>109102.1730000019</v>
      </c>
      <c r="Q81" s="68">
        <f>ABS(Table_7[[#This Row],[列1]]-Table_7[[#This Row],[Listing Price (USD)]])/Table_7[[#This Row],[Listing Price (USD)]]</f>
        <v>0.37544667589521269</v>
      </c>
      <c r="R81" s="68">
        <f>SUM(Q79:Q99)/21</f>
        <v>0.30736787855325276</v>
      </c>
    </row>
    <row r="82" spans="1:18" x14ac:dyDescent="0.45">
      <c r="A82" s="62" t="s">
        <v>59</v>
      </c>
      <c r="B82" s="63" t="s">
        <v>89</v>
      </c>
      <c r="C82" s="64">
        <v>51</v>
      </c>
      <c r="D82" s="62" t="s">
        <v>460</v>
      </c>
      <c r="E82" s="63" t="s">
        <v>46</v>
      </c>
      <c r="F82" s="65">
        <v>103249</v>
      </c>
      <c r="G82" s="66">
        <v>2006</v>
      </c>
      <c r="H82" s="74">
        <v>12.7592</v>
      </c>
      <c r="I82" s="67">
        <v>8.0359999999999996</v>
      </c>
      <c r="J82" s="67">
        <v>7900</v>
      </c>
      <c r="K82" s="74">
        <v>538.19999999999993</v>
      </c>
      <c r="L82" s="67">
        <v>130</v>
      </c>
      <c r="M82" s="68">
        <v>57.472012426685268</v>
      </c>
      <c r="N82" s="68">
        <v>11544.2</v>
      </c>
      <c r="O82" s="68">
        <v>7827.84</v>
      </c>
      <c r="P82" s="68">
        <f t="shared" si="1"/>
        <v>60753.003199999781</v>
      </c>
      <c r="Q82" s="68">
        <f>ABS(Table_7[[#This Row],[列1]]-Table_7[[#This Row],[Listing Price (USD)]])/Table_7[[#This Row],[Listing Price (USD)]]</f>
        <v>0.40726586959008915</v>
      </c>
      <c r="R82" s="68">
        <f>SUM(Q79:Q99)/21</f>
        <v>0.30736787855325276</v>
      </c>
    </row>
    <row r="83" spans="1:18" x14ac:dyDescent="0.45">
      <c r="A83" s="62" t="s">
        <v>59</v>
      </c>
      <c r="B83" s="63" t="s">
        <v>89</v>
      </c>
      <c r="C83" s="64">
        <v>51</v>
      </c>
      <c r="D83" s="62" t="s">
        <v>460</v>
      </c>
      <c r="E83" s="63" t="s">
        <v>46</v>
      </c>
      <c r="F83" s="65">
        <v>139690</v>
      </c>
      <c r="G83" s="66">
        <v>2007</v>
      </c>
      <c r="H83" s="74">
        <v>12.7592</v>
      </c>
      <c r="I83" s="67">
        <v>8.0359999999999996</v>
      </c>
      <c r="J83" s="67">
        <v>7900</v>
      </c>
      <c r="K83" s="74">
        <v>538.19999999999993</v>
      </c>
      <c r="L83" s="67">
        <v>130</v>
      </c>
      <c r="M83" s="68">
        <v>57.472012426685268</v>
      </c>
      <c r="N83" s="68">
        <v>11544.2</v>
      </c>
      <c r="O83" s="68">
        <v>7827.84</v>
      </c>
      <c r="P83" s="68">
        <f t="shared" si="1"/>
        <v>73700.706200001383</v>
      </c>
      <c r="Q83" s="68">
        <f>ABS(Table_7[[#This Row],[列1]]-Table_7[[#This Row],[Listing Price (USD)]])/Table_7[[#This Row],[Listing Price (USD)]]</f>
        <v>0.37695458729289982</v>
      </c>
      <c r="R83" s="68">
        <f>SUM(Q79:Q99)/21</f>
        <v>0.30736787855325276</v>
      </c>
    </row>
    <row r="84" spans="1:18" x14ac:dyDescent="0.45">
      <c r="A84" s="62" t="s">
        <v>59</v>
      </c>
      <c r="B84" s="63" t="s">
        <v>89</v>
      </c>
      <c r="C84" s="64">
        <v>51</v>
      </c>
      <c r="D84" s="62" t="s">
        <v>460</v>
      </c>
      <c r="E84" s="63" t="s">
        <v>46</v>
      </c>
      <c r="F84" s="65">
        <v>200425</v>
      </c>
      <c r="G84" s="66">
        <v>2008</v>
      </c>
      <c r="H84" s="74">
        <v>12.7592</v>
      </c>
      <c r="I84" s="67">
        <v>8.0359999999999996</v>
      </c>
      <c r="J84" s="67">
        <v>7900</v>
      </c>
      <c r="K84" s="74">
        <v>538.19999999999993</v>
      </c>
      <c r="L84" s="67">
        <v>130</v>
      </c>
      <c r="M84" s="68">
        <v>57.472012426685268</v>
      </c>
      <c r="N84" s="68">
        <v>11544.2</v>
      </c>
      <c r="O84" s="68">
        <v>7827.84</v>
      </c>
      <c r="P84" s="68">
        <f t="shared" si="1"/>
        <v>86648.409199999267</v>
      </c>
      <c r="Q84" s="68">
        <f>ABS(Table_7[[#This Row],[列1]]-Table_7[[#This Row],[Listing Price (USD)]])/Table_7[[#This Row],[Listing Price (USD)]]</f>
        <v>0.1243905606314487</v>
      </c>
      <c r="R84" s="68">
        <f>SUM(Q79:Q99)/21</f>
        <v>0.30736787855325276</v>
      </c>
    </row>
    <row r="85" spans="1:18" x14ac:dyDescent="0.45">
      <c r="A85" s="62" t="s">
        <v>59</v>
      </c>
      <c r="B85" s="63" t="s">
        <v>89</v>
      </c>
      <c r="C85" s="64">
        <v>51</v>
      </c>
      <c r="D85" s="62" t="s">
        <v>460</v>
      </c>
      <c r="E85" s="63" t="s">
        <v>46</v>
      </c>
      <c r="F85" s="65">
        <v>144549</v>
      </c>
      <c r="G85" s="66">
        <v>2009</v>
      </c>
      <c r="H85" s="74">
        <v>12.7592</v>
      </c>
      <c r="I85" s="67">
        <v>8.0359999999999996</v>
      </c>
      <c r="J85" s="67">
        <v>7900</v>
      </c>
      <c r="K85" s="74">
        <v>538.19999999999993</v>
      </c>
      <c r="L85" s="67">
        <v>130</v>
      </c>
      <c r="M85" s="68">
        <v>57.472012426685268</v>
      </c>
      <c r="N85" s="68">
        <v>11544.2</v>
      </c>
      <c r="O85" s="68">
        <v>7827.84</v>
      </c>
      <c r="P85" s="68">
        <f t="shared" si="1"/>
        <v>99596.112200000876</v>
      </c>
      <c r="Q85" s="68">
        <f>ABS(Table_7[[#This Row],[列1]]-Table_7[[#This Row],[Listing Price (USD)]])/Table_7[[#This Row],[Listing Price (USD)]]</f>
        <v>0.16491579197080961</v>
      </c>
      <c r="R85" s="68">
        <f>SUM(Q79:Q99)/21</f>
        <v>0.30736787855325276</v>
      </c>
    </row>
    <row r="86" spans="1:18" x14ac:dyDescent="0.45">
      <c r="A86" s="62" t="s">
        <v>59</v>
      </c>
      <c r="B86" s="63" t="s">
        <v>89</v>
      </c>
      <c r="C86" s="64">
        <v>51</v>
      </c>
      <c r="D86" s="62" t="s">
        <v>460</v>
      </c>
      <c r="E86" s="63" t="s">
        <v>46</v>
      </c>
      <c r="F86" s="65">
        <v>139690</v>
      </c>
      <c r="G86" s="66">
        <v>2009</v>
      </c>
      <c r="H86" s="74">
        <v>12.7592</v>
      </c>
      <c r="I86" s="67">
        <v>8.0359999999999996</v>
      </c>
      <c r="J86" s="67">
        <v>7900</v>
      </c>
      <c r="K86" s="74">
        <v>538.19999999999993</v>
      </c>
      <c r="L86" s="67">
        <v>130</v>
      </c>
      <c r="M86" s="68">
        <v>57.472012426685268</v>
      </c>
      <c r="N86" s="68">
        <v>11544.2</v>
      </c>
      <c r="O86" s="68">
        <v>7827.84</v>
      </c>
      <c r="P86" s="68">
        <f t="shared" si="1"/>
        <v>99596.112200000876</v>
      </c>
      <c r="Q86" s="68">
        <f>ABS(Table_7[[#This Row],[列1]]-Table_7[[#This Row],[Listing Price (USD)]])/Table_7[[#This Row],[Listing Price (USD)]]</f>
        <v>0.22580301111110387</v>
      </c>
      <c r="R86" s="68">
        <f>SUM(Q79:Q99)/21</f>
        <v>0.30736787855325276</v>
      </c>
    </row>
    <row r="87" spans="1:18" x14ac:dyDescent="0.45">
      <c r="A87" s="62" t="s">
        <v>59</v>
      </c>
      <c r="B87" s="63" t="s">
        <v>89</v>
      </c>
      <c r="C87" s="64">
        <v>51</v>
      </c>
      <c r="D87" s="62" t="s">
        <v>460</v>
      </c>
      <c r="E87" s="63" t="s">
        <v>3</v>
      </c>
      <c r="F87" s="65">
        <v>144549</v>
      </c>
      <c r="G87" s="66">
        <v>2006</v>
      </c>
      <c r="H87" s="74">
        <v>12.7592</v>
      </c>
      <c r="I87" s="67">
        <v>8.0359999999999996</v>
      </c>
      <c r="J87" s="67">
        <v>7900</v>
      </c>
      <c r="K87" s="74">
        <v>538.19999999999993</v>
      </c>
      <c r="L87" s="67">
        <v>130</v>
      </c>
      <c r="M87" s="68">
        <v>2639.0087016482562</v>
      </c>
      <c r="N87" s="68">
        <v>30468.7</v>
      </c>
      <c r="O87" s="68">
        <v>62827.83</v>
      </c>
      <c r="P87" s="68">
        <f t="shared" si="1"/>
        <v>95876.875200001145</v>
      </c>
      <c r="Q87" s="68">
        <f>ABS(Table_7[[#This Row],[列1]]-Table_7[[#This Row],[Listing Price (USD)]])/Table_7[[#This Row],[Listing Price (USD)]]</f>
        <v>0.36395160458453835</v>
      </c>
      <c r="R87" s="68">
        <f>SUM(Q79:Q99)/21</f>
        <v>0.30736787855325276</v>
      </c>
    </row>
    <row r="88" spans="1:18" x14ac:dyDescent="0.45">
      <c r="A88" s="62" t="s">
        <v>59</v>
      </c>
      <c r="B88" s="63" t="s">
        <v>89</v>
      </c>
      <c r="C88" s="64">
        <v>51</v>
      </c>
      <c r="D88" s="62" t="s">
        <v>460</v>
      </c>
      <c r="E88" s="63" t="s">
        <v>31</v>
      </c>
      <c r="F88" s="65">
        <v>139550</v>
      </c>
      <c r="G88" s="66">
        <v>2009</v>
      </c>
      <c r="H88" s="74">
        <v>12.7592</v>
      </c>
      <c r="I88" s="67">
        <v>8.0359999999999996</v>
      </c>
      <c r="J88" s="67">
        <v>7900</v>
      </c>
      <c r="K88" s="74">
        <v>538.19999999999993</v>
      </c>
      <c r="L88" s="67">
        <v>130</v>
      </c>
      <c r="M88" s="68">
        <v>3889.6688952996215</v>
      </c>
      <c r="N88" s="68">
        <v>33570.800000000003</v>
      </c>
      <c r="O88" s="68">
        <v>34377.89</v>
      </c>
      <c r="P88" s="68">
        <f t="shared" si="1"/>
        <v>140477.4818000026</v>
      </c>
      <c r="Q88" s="68">
        <f>ABS(Table_7[[#This Row],[列1]]-Table_7[[#This Row],[Listing Price (USD)]])/Table_7[[#This Row],[Listing Price (USD)]]</f>
        <v>0.27928114297753437</v>
      </c>
      <c r="R88" s="68">
        <f>SUM(Q79:Q99)/21</f>
        <v>0.30736787855325276</v>
      </c>
    </row>
    <row r="89" spans="1:18" x14ac:dyDescent="0.45">
      <c r="A89" s="62" t="s">
        <v>59</v>
      </c>
      <c r="B89" s="63" t="s">
        <v>89</v>
      </c>
      <c r="C89" s="64">
        <v>51</v>
      </c>
      <c r="D89" s="62" t="s">
        <v>460</v>
      </c>
      <c r="E89" s="63" t="s">
        <v>25</v>
      </c>
      <c r="F89" s="65">
        <v>176131</v>
      </c>
      <c r="G89" s="66">
        <v>2007</v>
      </c>
      <c r="H89" s="74">
        <v>12.7592</v>
      </c>
      <c r="I89" s="67">
        <v>8.0359999999999996</v>
      </c>
      <c r="J89" s="67">
        <v>7900</v>
      </c>
      <c r="K89" s="74">
        <v>538.19999999999993</v>
      </c>
      <c r="L89" s="67">
        <v>130</v>
      </c>
      <c r="M89" s="68">
        <v>188.92599593680674</v>
      </c>
      <c r="N89" s="68">
        <v>16779.7</v>
      </c>
      <c r="O89" s="68">
        <v>1073.48</v>
      </c>
      <c r="P89" s="68">
        <f t="shared" si="1"/>
        <v>83417.794200000906</v>
      </c>
      <c r="Q89" s="68">
        <f>ABS(Table_7[[#This Row],[列1]]-Table_7[[#This Row],[Listing Price (USD)]])/Table_7[[#This Row],[Listing Price (USD)]]</f>
        <v>0.36985841065654573</v>
      </c>
      <c r="R89" s="68">
        <f>SUM(Q79:Q99)/21</f>
        <v>0.30736787855325276</v>
      </c>
    </row>
    <row r="90" spans="1:18" x14ac:dyDescent="0.45">
      <c r="A90" s="62" t="s">
        <v>59</v>
      </c>
      <c r="B90" s="63" t="s">
        <v>89</v>
      </c>
      <c r="C90" s="64">
        <v>51</v>
      </c>
      <c r="D90" s="62" t="s">
        <v>460</v>
      </c>
      <c r="E90" s="63" t="s">
        <v>25</v>
      </c>
      <c r="F90" s="65">
        <v>150622</v>
      </c>
      <c r="G90" s="66">
        <v>2007</v>
      </c>
      <c r="H90" s="74">
        <v>12.7592</v>
      </c>
      <c r="I90" s="67">
        <v>8.0359999999999996</v>
      </c>
      <c r="J90" s="67">
        <v>7900</v>
      </c>
      <c r="K90" s="74">
        <v>538.19999999999993</v>
      </c>
      <c r="L90" s="67">
        <v>130</v>
      </c>
      <c r="M90" s="68">
        <v>188.92599593680674</v>
      </c>
      <c r="N90" s="68">
        <v>16779.7</v>
      </c>
      <c r="O90" s="68">
        <v>1073.48</v>
      </c>
      <c r="P90" s="68">
        <f t="shared" si="1"/>
        <v>83417.794200000906</v>
      </c>
      <c r="Q90" s="68">
        <f>ABS(Table_7[[#This Row],[列1]]-Table_7[[#This Row],[Listing Price (USD)]])/Table_7[[#This Row],[Listing Price (USD)]]</f>
        <v>0.35947290499174395</v>
      </c>
      <c r="R90" s="68">
        <f>SUM(Q79:Q99)/21</f>
        <v>0.30736787855325276</v>
      </c>
    </row>
    <row r="91" spans="1:18" x14ac:dyDescent="0.45">
      <c r="A91" s="62" t="s">
        <v>59</v>
      </c>
      <c r="B91" s="63" t="s">
        <v>89</v>
      </c>
      <c r="C91" s="64">
        <v>51</v>
      </c>
      <c r="D91" s="62" t="s">
        <v>460</v>
      </c>
      <c r="E91" s="63" t="s">
        <v>25</v>
      </c>
      <c r="F91" s="65">
        <v>145764</v>
      </c>
      <c r="G91" s="66">
        <v>2007</v>
      </c>
      <c r="H91" s="74">
        <v>12.7592</v>
      </c>
      <c r="I91" s="67">
        <v>8.0359999999999996</v>
      </c>
      <c r="J91" s="67">
        <v>7900</v>
      </c>
      <c r="K91" s="74">
        <v>538.19999999999993</v>
      </c>
      <c r="L91" s="67">
        <v>130</v>
      </c>
      <c r="M91" s="68">
        <v>188.92599593680674</v>
      </c>
      <c r="N91" s="68">
        <v>16779.7</v>
      </c>
      <c r="O91" s="68">
        <v>1073.48</v>
      </c>
      <c r="P91" s="68">
        <f t="shared" si="1"/>
        <v>83417.794200000906</v>
      </c>
      <c r="Q91" s="68">
        <f>ABS(Table_7[[#This Row],[列1]]-Table_7[[#This Row],[Listing Price (USD)]])/Table_7[[#This Row],[Listing Price (USD)]]</f>
        <v>0.31792624922680934</v>
      </c>
      <c r="R91" s="68">
        <f>SUM(Q79:Q99)/21</f>
        <v>0.30736787855325276</v>
      </c>
    </row>
    <row r="92" spans="1:18" x14ac:dyDescent="0.45">
      <c r="A92" s="62" t="s">
        <v>59</v>
      </c>
      <c r="B92" s="63" t="s">
        <v>89</v>
      </c>
      <c r="C92" s="64">
        <v>51</v>
      </c>
      <c r="D92" s="62" t="s">
        <v>460</v>
      </c>
      <c r="E92" s="63" t="s">
        <v>25</v>
      </c>
      <c r="F92" s="65">
        <v>145764</v>
      </c>
      <c r="G92" s="66">
        <v>2008</v>
      </c>
      <c r="H92" s="74">
        <v>12.7592</v>
      </c>
      <c r="I92" s="67">
        <v>8.0359999999999996</v>
      </c>
      <c r="J92" s="67">
        <v>7900</v>
      </c>
      <c r="K92" s="74">
        <v>538.19999999999993</v>
      </c>
      <c r="L92" s="67">
        <v>130</v>
      </c>
      <c r="M92" s="68">
        <v>188.92599593680674</v>
      </c>
      <c r="N92" s="68">
        <v>16779.7</v>
      </c>
      <c r="O92" s="68">
        <v>1073.48</v>
      </c>
      <c r="P92" s="68">
        <f t="shared" si="1"/>
        <v>96365.49719999879</v>
      </c>
      <c r="Q92" s="68">
        <f>ABS(Table_7[[#This Row],[列1]]-Table_7[[#This Row],[Listing Price (USD)]])/Table_7[[#This Row],[Listing Price (USD)]]</f>
        <v>0.27599535394262831</v>
      </c>
      <c r="R92" s="68">
        <f>SUM(Q79:Q99)/21</f>
        <v>0.30736787855325276</v>
      </c>
    </row>
    <row r="93" spans="1:18" x14ac:dyDescent="0.45">
      <c r="A93" s="62" t="s">
        <v>59</v>
      </c>
      <c r="B93" s="63" t="s">
        <v>89</v>
      </c>
      <c r="C93" s="64">
        <v>51</v>
      </c>
      <c r="D93" s="62" t="s">
        <v>460</v>
      </c>
      <c r="E93" s="63" t="s">
        <v>25</v>
      </c>
      <c r="F93" s="65">
        <v>139690</v>
      </c>
      <c r="G93" s="66">
        <v>2008</v>
      </c>
      <c r="H93" s="74">
        <v>12.7592</v>
      </c>
      <c r="I93" s="67">
        <v>8.0359999999999996</v>
      </c>
      <c r="J93" s="67">
        <v>7900</v>
      </c>
      <c r="K93" s="74">
        <v>538.19999999999993</v>
      </c>
      <c r="L93" s="67">
        <v>130</v>
      </c>
      <c r="M93" s="68">
        <v>188.92599593680674</v>
      </c>
      <c r="N93" s="68">
        <v>16779.7</v>
      </c>
      <c r="O93" s="68">
        <v>1073.48</v>
      </c>
      <c r="P93" s="68">
        <f t="shared" si="1"/>
        <v>96365.49719999879</v>
      </c>
      <c r="Q93" s="68">
        <f>ABS(Table_7[[#This Row],[列1]]-Table_7[[#This Row],[Listing Price (USD)]])/Table_7[[#This Row],[Listing Price (USD)]]</f>
        <v>0.35423915243397036</v>
      </c>
      <c r="R93" s="68">
        <f>SUM(Q79:Q99)/21</f>
        <v>0.30736787855325276</v>
      </c>
    </row>
    <row r="94" spans="1:18" x14ac:dyDescent="0.45">
      <c r="A94" s="62" t="s">
        <v>59</v>
      </c>
      <c r="B94" s="63" t="s">
        <v>89</v>
      </c>
      <c r="C94" s="64">
        <v>51</v>
      </c>
      <c r="D94" s="62" t="s">
        <v>460</v>
      </c>
      <c r="E94" s="63" t="s">
        <v>25</v>
      </c>
      <c r="F94" s="65">
        <v>144306</v>
      </c>
      <c r="G94" s="66">
        <v>2009</v>
      </c>
      <c r="H94" s="74">
        <v>12.7592</v>
      </c>
      <c r="I94" s="67">
        <v>8.0359999999999996</v>
      </c>
      <c r="J94" s="67">
        <v>7900</v>
      </c>
      <c r="K94" s="74">
        <v>538.19999999999993</v>
      </c>
      <c r="L94" s="67">
        <v>130</v>
      </c>
      <c r="M94" s="68">
        <v>188.92599593680674</v>
      </c>
      <c r="N94" s="68">
        <v>16779.7</v>
      </c>
      <c r="O94" s="68">
        <v>1073.48</v>
      </c>
      <c r="P94" s="68">
        <f t="shared" ref="P94:P135" si="2">J94*22.739+12947.703*G94+1.856*N94-26169390+55986.65</f>
        <v>109313.2002000004</v>
      </c>
      <c r="Q94" s="68">
        <f>ABS(Table_7[[#This Row],[列1]]-Table_7[[#This Row],[Listing Price (USD)]])/Table_7[[#This Row],[Listing Price (USD)]]</f>
        <v>0.57647180968230305</v>
      </c>
      <c r="R94" s="68">
        <f>SUM(Q79:Q99)/21</f>
        <v>0.30736787855325276</v>
      </c>
    </row>
    <row r="95" spans="1:18" x14ac:dyDescent="0.45">
      <c r="A95" s="62" t="s">
        <v>59</v>
      </c>
      <c r="B95" s="63" t="s">
        <v>89</v>
      </c>
      <c r="C95" s="64">
        <v>51</v>
      </c>
      <c r="D95" s="62" t="s">
        <v>460</v>
      </c>
      <c r="E95" s="63" t="s">
        <v>25</v>
      </c>
      <c r="F95" s="65">
        <v>139690</v>
      </c>
      <c r="G95" s="66">
        <v>2010</v>
      </c>
      <c r="H95" s="74">
        <v>12.7592</v>
      </c>
      <c r="I95" s="67">
        <v>8.0359999999999996</v>
      </c>
      <c r="J95" s="67">
        <v>7900</v>
      </c>
      <c r="K95" s="74">
        <v>538.19999999999993</v>
      </c>
      <c r="L95" s="67">
        <v>130</v>
      </c>
      <c r="M95" s="68">
        <v>188.92599593680674</v>
      </c>
      <c r="N95" s="68">
        <v>16779.7</v>
      </c>
      <c r="O95" s="68">
        <v>1073.48</v>
      </c>
      <c r="P95" s="68">
        <f t="shared" si="2"/>
        <v>122260.90319999828</v>
      </c>
      <c r="Q95" s="68">
        <f>ABS(Table_7[[#This Row],[列1]]-Table_7[[#This Row],[Listing Price (USD)]])/Table_7[[#This Row],[Listing Price (USD)]]</f>
        <v>0.26092706960574946</v>
      </c>
      <c r="R95" s="68">
        <f>SUM(Q79:Q99)/21</f>
        <v>0.30736787855325276</v>
      </c>
    </row>
    <row r="96" spans="1:18" x14ac:dyDescent="0.45">
      <c r="A96" s="62" t="s">
        <v>59</v>
      </c>
      <c r="B96" s="63" t="s">
        <v>89</v>
      </c>
      <c r="C96" s="64">
        <v>51</v>
      </c>
      <c r="D96" s="62" t="s">
        <v>460</v>
      </c>
      <c r="E96" s="63" t="s">
        <v>35</v>
      </c>
      <c r="F96" s="65">
        <v>145764</v>
      </c>
      <c r="G96" s="66">
        <v>2008</v>
      </c>
      <c r="H96" s="74">
        <v>12.7592</v>
      </c>
      <c r="I96" s="67">
        <v>8.0359999999999996</v>
      </c>
      <c r="J96" s="67">
        <v>7900</v>
      </c>
      <c r="K96" s="74">
        <v>538.19999999999993</v>
      </c>
      <c r="L96" s="67">
        <v>130</v>
      </c>
      <c r="M96" s="68">
        <v>1896.7553015181375</v>
      </c>
      <c r="N96" s="68">
        <v>24592.6</v>
      </c>
      <c r="O96" s="68">
        <v>42421.33</v>
      </c>
      <c r="P96" s="68">
        <f t="shared" si="2"/>
        <v>110866.23960000052</v>
      </c>
      <c r="Q96" s="68">
        <f>ABS(Table_7[[#This Row],[列1]]-Table_7[[#This Row],[Listing Price (USD)]])/Table_7[[#This Row],[Listing Price (USD)]]</f>
        <v>0.48327215205532514</v>
      </c>
      <c r="R96" s="68">
        <f>SUM(Q79:Q99)/21</f>
        <v>0.30736787855325276</v>
      </c>
    </row>
    <row r="97" spans="1:18" x14ac:dyDescent="0.45">
      <c r="A97" s="62" t="s">
        <v>59</v>
      </c>
      <c r="B97" s="62" t="s">
        <v>89</v>
      </c>
      <c r="C97" s="64">
        <v>51</v>
      </c>
      <c r="D97" s="62" t="s">
        <v>459</v>
      </c>
      <c r="E97" s="63" t="s">
        <v>319</v>
      </c>
      <c r="F97" s="65">
        <v>149900</v>
      </c>
      <c r="G97" s="66">
        <v>2007</v>
      </c>
      <c r="H97" s="74">
        <v>12.7592</v>
      </c>
      <c r="I97" s="67">
        <v>8.0359999999999996</v>
      </c>
      <c r="J97" s="67">
        <v>7900</v>
      </c>
      <c r="K97" s="74">
        <v>538.19999999999993</v>
      </c>
      <c r="L97" s="67">
        <v>130</v>
      </c>
      <c r="M97" s="68">
        <v>1116.7267999999999</v>
      </c>
      <c r="N97" s="68">
        <v>44269</v>
      </c>
      <c r="O97" s="68">
        <v>61343.7</v>
      </c>
      <c r="P97" s="68">
        <f t="shared" si="2"/>
        <v>134437.93500000014</v>
      </c>
      <c r="Q97" s="68">
        <f>ABS(Table_7[[#This Row],[列1]]-Table_7[[#This Row],[Listing Price (USD)]])/Table_7[[#This Row],[Listing Price (USD)]]</f>
        <v>0.32091909511568539</v>
      </c>
      <c r="R97" s="68">
        <f>SUM(Q79:Q99)/21</f>
        <v>0.30736787855325276</v>
      </c>
    </row>
    <row r="98" spans="1:18" x14ac:dyDescent="0.45">
      <c r="A98" s="62" t="s">
        <v>59</v>
      </c>
      <c r="B98" s="62" t="s">
        <v>89</v>
      </c>
      <c r="C98" s="64">
        <v>51</v>
      </c>
      <c r="D98" s="62" t="s">
        <v>459</v>
      </c>
      <c r="E98" s="63" t="s">
        <v>515</v>
      </c>
      <c r="F98" s="75">
        <v>174900</v>
      </c>
      <c r="G98" s="76">
        <v>2007</v>
      </c>
      <c r="H98" s="67">
        <v>12.7592</v>
      </c>
      <c r="I98" s="67">
        <v>8.0359999999999996</v>
      </c>
      <c r="J98" s="67">
        <v>7900</v>
      </c>
      <c r="K98" s="67">
        <v>538.19999999999993</v>
      </c>
      <c r="L98" s="67">
        <v>130</v>
      </c>
      <c r="M98" s="68">
        <v>556.99260000000004</v>
      </c>
      <c r="N98" s="68">
        <v>42831</v>
      </c>
      <c r="O98" s="68">
        <v>17471.759999999998</v>
      </c>
      <c r="P98" s="68">
        <f t="shared" si="2"/>
        <v>131769.00700000077</v>
      </c>
      <c r="Q98" s="68">
        <f>ABS(Table_7[[#This Row],[列1]]-Table_7[[#This Row],[Listing Price (USD)]])/Table_7[[#This Row],[Listing Price (USD)]]</f>
        <v>0.34557595778365169</v>
      </c>
      <c r="R98" s="68">
        <f>SUM(Q79:Q99)/21</f>
        <v>0.30736787855325276</v>
      </c>
    </row>
    <row r="99" spans="1:18" x14ac:dyDescent="0.45">
      <c r="A99" s="62" t="s">
        <v>59</v>
      </c>
      <c r="B99" s="62" t="s">
        <v>89</v>
      </c>
      <c r="C99" s="64">
        <v>51</v>
      </c>
      <c r="D99" s="62" t="s">
        <v>459</v>
      </c>
      <c r="E99" s="63" t="s">
        <v>490</v>
      </c>
      <c r="F99" s="65">
        <v>199900</v>
      </c>
      <c r="G99" s="66">
        <v>2006</v>
      </c>
      <c r="H99" s="74">
        <v>12.7592</v>
      </c>
      <c r="I99" s="67">
        <v>8.0359999999999996</v>
      </c>
      <c r="J99" s="67">
        <v>7900</v>
      </c>
      <c r="K99" s="74">
        <v>538.19999999999993</v>
      </c>
      <c r="L99" s="67">
        <v>130</v>
      </c>
      <c r="M99" s="68">
        <v>612.96910000000003</v>
      </c>
      <c r="N99" s="68">
        <v>46198</v>
      </c>
      <c r="O99" s="68">
        <v>19947.16</v>
      </c>
      <c r="P99" s="68">
        <f t="shared" si="2"/>
        <v>125070.45600000172</v>
      </c>
      <c r="Q99" s="68">
        <f>ABS(Table_7[[#This Row],[列1]]-Table_7[[#This Row],[Listing Price (USD)]])/Table_7[[#This Row],[Listing Price (USD)]]</f>
        <v>0.18968236756758117</v>
      </c>
      <c r="R99" s="68">
        <f>SUM(Q79:Q99)/21</f>
        <v>0.30736787855325276</v>
      </c>
    </row>
    <row r="100" spans="1:18" x14ac:dyDescent="0.45">
      <c r="A100" s="62" t="s">
        <v>59</v>
      </c>
      <c r="B100" s="62" t="s">
        <v>63</v>
      </c>
      <c r="C100" s="64">
        <v>40</v>
      </c>
      <c r="D100" s="62" t="s">
        <v>461</v>
      </c>
      <c r="E100" s="63" t="s">
        <v>346</v>
      </c>
      <c r="F100" s="65">
        <v>140000</v>
      </c>
      <c r="G100" s="66">
        <v>2011</v>
      </c>
      <c r="H100" s="74">
        <v>12.7592</v>
      </c>
      <c r="I100" s="67">
        <v>8.0359999999999996</v>
      </c>
      <c r="J100" s="67">
        <v>7536</v>
      </c>
      <c r="K100" s="74">
        <v>847.98791999999992</v>
      </c>
      <c r="L100" s="67">
        <v>136</v>
      </c>
      <c r="M100" s="68">
        <v>96.621481289487278</v>
      </c>
      <c r="N100" s="68">
        <v>21310.9</v>
      </c>
      <c r="O100" s="68">
        <v>514.61516577032478</v>
      </c>
      <c r="P100" s="68">
        <f t="shared" si="2"/>
        <v>135341.517399998</v>
      </c>
      <c r="Q100" s="68">
        <f>ABS(Table_7[[#This Row],[列1]]-Table_7[[#This Row],[Listing Price (USD)]])/Table_7[[#This Row],[Listing Price (USD)]]</f>
        <v>0.25196170532916407</v>
      </c>
      <c r="R100" s="68">
        <f>SUM(Q100:Q110)/11</f>
        <v>0.25649651603863344</v>
      </c>
    </row>
    <row r="101" spans="1:18" x14ac:dyDescent="0.45">
      <c r="A101" s="62" t="s">
        <v>59</v>
      </c>
      <c r="B101" s="62" t="s">
        <v>63</v>
      </c>
      <c r="C101" s="64">
        <v>40</v>
      </c>
      <c r="D101" s="62" t="s">
        <v>461</v>
      </c>
      <c r="E101" s="63" t="s">
        <v>364</v>
      </c>
      <c r="F101" s="65">
        <v>155460</v>
      </c>
      <c r="G101" s="66">
        <v>2011</v>
      </c>
      <c r="H101" s="74">
        <v>12.7592</v>
      </c>
      <c r="I101" s="67">
        <v>8.0359999999999996</v>
      </c>
      <c r="J101" s="67">
        <v>7536</v>
      </c>
      <c r="K101" s="74">
        <v>847.98791999999992</v>
      </c>
      <c r="L101" s="67">
        <v>136</v>
      </c>
      <c r="M101" s="68">
        <v>1.0434148148148099</v>
      </c>
      <c r="N101" s="68">
        <v>8551.2000000000007</v>
      </c>
      <c r="O101" s="68">
        <v>2109.5004966750644</v>
      </c>
      <c r="P101" s="68">
        <f t="shared" si="2"/>
        <v>111659.51419999599</v>
      </c>
      <c r="Q101" s="68">
        <f>ABS(Table_7[[#This Row],[列1]]-Table_7[[#This Row],[Listing Price (USD)]])/Table_7[[#This Row],[Listing Price (USD)]]</f>
        <v>0.22524605194806277</v>
      </c>
      <c r="R101" s="68">
        <f>SUM(Q100:Q110)/11</f>
        <v>0.25649651603863344</v>
      </c>
    </row>
    <row r="102" spans="1:18" x14ac:dyDescent="0.45">
      <c r="A102" s="62" t="s">
        <v>59</v>
      </c>
      <c r="B102" s="63" t="s">
        <v>63</v>
      </c>
      <c r="C102" s="64">
        <v>40</v>
      </c>
      <c r="D102" s="62" t="s">
        <v>460</v>
      </c>
      <c r="E102" s="63" t="s">
        <v>3</v>
      </c>
      <c r="F102" s="65">
        <v>144549</v>
      </c>
      <c r="G102" s="66">
        <v>2009</v>
      </c>
      <c r="H102" s="74">
        <v>12.7592</v>
      </c>
      <c r="I102" s="67">
        <v>8.0359999999999996</v>
      </c>
      <c r="J102" s="67">
        <v>7536</v>
      </c>
      <c r="K102" s="74">
        <v>847.98791999999992</v>
      </c>
      <c r="L102" s="67">
        <v>136</v>
      </c>
      <c r="M102" s="68">
        <v>2639.0087016482562</v>
      </c>
      <c r="N102" s="68">
        <v>30468.7</v>
      </c>
      <c r="O102" s="68">
        <v>62827.83</v>
      </c>
      <c r="P102" s="68">
        <f t="shared" si="2"/>
        <v>126442.98819999918</v>
      </c>
      <c r="Q102" s="68">
        <f>ABS(Table_7[[#This Row],[列1]]-Table_7[[#This Row],[Listing Price (USD)]])/Table_7[[#This Row],[Listing Price (USD)]]</f>
        <v>0.33370248905566985</v>
      </c>
      <c r="R102" s="68">
        <f>SUM(Q100:Q110)/11</f>
        <v>0.25649651603863344</v>
      </c>
    </row>
    <row r="103" spans="1:18" x14ac:dyDescent="0.45">
      <c r="A103" s="62" t="s">
        <v>59</v>
      </c>
      <c r="B103" s="63" t="s">
        <v>63</v>
      </c>
      <c r="C103" s="64">
        <v>40</v>
      </c>
      <c r="D103" s="62" t="s">
        <v>460</v>
      </c>
      <c r="E103" s="63" t="s">
        <v>25</v>
      </c>
      <c r="F103" s="65">
        <v>120285</v>
      </c>
      <c r="G103" s="66">
        <v>2009</v>
      </c>
      <c r="H103" s="74">
        <v>12.7592</v>
      </c>
      <c r="I103" s="67">
        <v>8.0359999999999996</v>
      </c>
      <c r="J103" s="67">
        <v>7536</v>
      </c>
      <c r="K103" s="74">
        <v>847.98791999999992</v>
      </c>
      <c r="L103" s="67">
        <v>136</v>
      </c>
      <c r="M103" s="68">
        <v>188.92599593680674</v>
      </c>
      <c r="N103" s="68">
        <v>16779.7</v>
      </c>
      <c r="O103" s="68">
        <v>1073.48</v>
      </c>
      <c r="P103" s="68">
        <f t="shared" si="2"/>
        <v>101036.20419999733</v>
      </c>
      <c r="Q103" s="68">
        <f>ABS(Table_7[[#This Row],[列1]]-Table_7[[#This Row],[Listing Price (USD)]])/Table_7[[#This Row],[Listing Price (USD)]]</f>
        <v>0.33640080000000017</v>
      </c>
      <c r="R103" s="68">
        <f>SUM(Q100:Q110)/11</f>
        <v>0.25649651603863344</v>
      </c>
    </row>
    <row r="104" spans="1:18" x14ac:dyDescent="0.45">
      <c r="A104" s="62" t="s">
        <v>59</v>
      </c>
      <c r="B104" s="63" t="s">
        <v>63</v>
      </c>
      <c r="C104" s="64">
        <v>40</v>
      </c>
      <c r="D104" s="62" t="s">
        <v>460</v>
      </c>
      <c r="E104" s="63" t="s">
        <v>25</v>
      </c>
      <c r="F104" s="65">
        <v>120255</v>
      </c>
      <c r="G104" s="66">
        <v>2009</v>
      </c>
      <c r="H104" s="74">
        <v>12.7592</v>
      </c>
      <c r="I104" s="67">
        <v>8.0359999999999996</v>
      </c>
      <c r="J104" s="67">
        <v>7536</v>
      </c>
      <c r="K104" s="74">
        <v>847.98791999999992</v>
      </c>
      <c r="L104" s="67">
        <v>136</v>
      </c>
      <c r="M104" s="68">
        <v>188.92599593680674</v>
      </c>
      <c r="N104" s="68">
        <v>16779.7</v>
      </c>
      <c r="O104" s="68">
        <v>1073.48</v>
      </c>
      <c r="P104" s="68">
        <f t="shared" si="2"/>
        <v>101036.20419999733</v>
      </c>
      <c r="Q104" s="68">
        <f>ABS(Table_7[[#This Row],[列1]]-Table_7[[#This Row],[Listing Price (USD)]])/Table_7[[#This Row],[Listing Price (USD)]]</f>
        <v>0.13214486923076776</v>
      </c>
      <c r="R104" s="68">
        <f>SUM(Q100:Q110)/11</f>
        <v>0.25649651603863344</v>
      </c>
    </row>
    <row r="105" spans="1:18" x14ac:dyDescent="0.45">
      <c r="A105" s="62" t="s">
        <v>59</v>
      </c>
      <c r="B105" s="63" t="s">
        <v>63</v>
      </c>
      <c r="C105" s="64">
        <v>40</v>
      </c>
      <c r="D105" s="62" t="s">
        <v>460</v>
      </c>
      <c r="E105" s="63" t="s">
        <v>15</v>
      </c>
      <c r="F105" s="65">
        <v>182204</v>
      </c>
      <c r="G105" s="66">
        <v>2009</v>
      </c>
      <c r="H105" s="74">
        <v>12.7592</v>
      </c>
      <c r="I105" s="67">
        <v>8.0359999999999996</v>
      </c>
      <c r="J105" s="67">
        <v>7536</v>
      </c>
      <c r="K105" s="74">
        <v>847.98791999999992</v>
      </c>
      <c r="L105" s="67">
        <v>136</v>
      </c>
      <c r="M105" s="68">
        <v>1276.9626856482525</v>
      </c>
      <c r="N105" s="68">
        <v>21333.9</v>
      </c>
      <c r="O105" s="68">
        <v>4753.54</v>
      </c>
      <c r="P105" s="68">
        <f t="shared" si="2"/>
        <v>109488.79939999952</v>
      </c>
      <c r="Q105" s="68">
        <f>ABS(Table_7[[#This Row],[列1]]-Table_7[[#This Row],[Listing Price (USD)]])/Table_7[[#This Row],[Listing Price (USD)]]</f>
        <v>0.12953777685626064</v>
      </c>
      <c r="R105" s="68">
        <f>SUM(Q100:Q110)/11</f>
        <v>0.25649651603863344</v>
      </c>
    </row>
    <row r="106" spans="1:18" x14ac:dyDescent="0.45">
      <c r="A106" s="62" t="s">
        <v>59</v>
      </c>
      <c r="B106" s="63" t="s">
        <v>63</v>
      </c>
      <c r="C106" s="64">
        <v>40</v>
      </c>
      <c r="D106" s="62" t="s">
        <v>460</v>
      </c>
      <c r="E106" s="63" t="s">
        <v>15</v>
      </c>
      <c r="F106" s="65">
        <v>179775</v>
      </c>
      <c r="G106" s="66">
        <v>2011</v>
      </c>
      <c r="H106" s="74">
        <v>12.7592</v>
      </c>
      <c r="I106" s="67">
        <v>8.0359999999999996</v>
      </c>
      <c r="J106" s="67">
        <v>7536</v>
      </c>
      <c r="K106" s="74">
        <v>847.98791999999992</v>
      </c>
      <c r="L106" s="67">
        <v>136</v>
      </c>
      <c r="M106" s="68">
        <v>1276.9626856482525</v>
      </c>
      <c r="N106" s="68">
        <v>21333.9</v>
      </c>
      <c r="O106" s="68">
        <v>4753.54</v>
      </c>
      <c r="P106" s="68">
        <f t="shared" si="2"/>
        <v>135384.20539999902</v>
      </c>
      <c r="Q106" s="68">
        <f>ABS(Table_7[[#This Row],[列1]]-Table_7[[#This Row],[Listing Price (USD)]])/Table_7[[#This Row],[Listing Price (USD)]]</f>
        <v>5.6225673992391416E-2</v>
      </c>
      <c r="R106" s="68">
        <f>SUM(Q100:Q110)/11</f>
        <v>0.25649651603863344</v>
      </c>
    </row>
    <row r="107" spans="1:18" x14ac:dyDescent="0.45">
      <c r="A107" s="62" t="s">
        <v>59</v>
      </c>
      <c r="B107" s="63" t="s">
        <v>63</v>
      </c>
      <c r="C107" s="64">
        <v>40</v>
      </c>
      <c r="D107" s="62" t="s">
        <v>460</v>
      </c>
      <c r="E107" s="63" t="s">
        <v>132</v>
      </c>
      <c r="F107" s="65">
        <v>201732</v>
      </c>
      <c r="G107" s="66">
        <v>2011</v>
      </c>
      <c r="H107" s="74">
        <v>12.7592</v>
      </c>
      <c r="I107" s="67">
        <v>8.0359999999999996</v>
      </c>
      <c r="J107" s="67">
        <v>7536</v>
      </c>
      <c r="K107" s="74">
        <v>847.98791999999992</v>
      </c>
      <c r="L107" s="67">
        <v>136</v>
      </c>
      <c r="M107" s="68">
        <v>547.05417423587585</v>
      </c>
      <c r="N107" s="68">
        <v>37825.800000000003</v>
      </c>
      <c r="O107" s="68">
        <v>12220.24236</v>
      </c>
      <c r="P107" s="68">
        <f t="shared" si="2"/>
        <v>165993.17179999649</v>
      </c>
      <c r="Q107" s="68">
        <f>ABS(Table_7[[#This Row],[列1]]-Table_7[[#This Row],[Listing Price (USD)]])/Table_7[[#This Row],[Listing Price (USD)]]</f>
        <v>0.17323021618044324</v>
      </c>
      <c r="R107" s="68">
        <f>SUM(Q100:Q110)/11</f>
        <v>0.25649651603863344</v>
      </c>
    </row>
    <row r="108" spans="1:18" x14ac:dyDescent="0.45">
      <c r="A108" s="62" t="s">
        <v>59</v>
      </c>
      <c r="B108" s="63" t="s">
        <v>63</v>
      </c>
      <c r="C108" s="64">
        <v>40</v>
      </c>
      <c r="D108" s="62" t="s">
        <v>460</v>
      </c>
      <c r="E108" s="63" t="s">
        <v>26</v>
      </c>
      <c r="F108" s="65">
        <v>59535</v>
      </c>
      <c r="G108" s="66">
        <v>2011</v>
      </c>
      <c r="H108" s="74">
        <v>12.7592</v>
      </c>
      <c r="I108" s="67">
        <v>8.0359999999999996</v>
      </c>
      <c r="J108" s="67">
        <v>7536</v>
      </c>
      <c r="K108" s="74">
        <v>847.98791999999992</v>
      </c>
      <c r="L108" s="67">
        <v>136</v>
      </c>
      <c r="M108" s="68">
        <v>2704.60916008815</v>
      </c>
      <c r="N108" s="68">
        <v>33874.199999999997</v>
      </c>
      <c r="O108" s="68">
        <v>12220.24236</v>
      </c>
      <c r="P108" s="68">
        <f t="shared" si="2"/>
        <v>158659.00219999775</v>
      </c>
      <c r="Q108" s="68">
        <f>ABS(Table_7[[#This Row],[列1]]-Table_7[[#This Row],[Listing Price (USD)]])/Table_7[[#This Row],[Listing Price (USD)]]</f>
        <v>0.44773205502851166</v>
      </c>
      <c r="R108" s="68">
        <f>SUM(Q100:Q110)/11</f>
        <v>0.25649651603863344</v>
      </c>
    </row>
    <row r="109" spans="1:18" x14ac:dyDescent="0.45">
      <c r="A109" s="62" t="s">
        <v>59</v>
      </c>
      <c r="B109" s="63" t="s">
        <v>63</v>
      </c>
      <c r="C109" s="64">
        <v>40</v>
      </c>
      <c r="D109" s="62" t="s">
        <v>460</v>
      </c>
      <c r="E109" s="63" t="s">
        <v>26</v>
      </c>
      <c r="F109" s="65">
        <v>106562</v>
      </c>
      <c r="G109" s="66">
        <v>2012</v>
      </c>
      <c r="H109" s="74">
        <v>12.7592</v>
      </c>
      <c r="I109" s="67">
        <v>8.0359999999999996</v>
      </c>
      <c r="J109" s="67">
        <v>7536</v>
      </c>
      <c r="K109" s="74">
        <v>847.98791999999992</v>
      </c>
      <c r="L109" s="67">
        <v>136</v>
      </c>
      <c r="M109" s="68">
        <v>2704.60916008815</v>
      </c>
      <c r="N109" s="68">
        <v>33874.199999999997</v>
      </c>
      <c r="O109" s="68">
        <v>12220.24236</v>
      </c>
      <c r="P109" s="68">
        <f t="shared" si="2"/>
        <v>171606.70519999936</v>
      </c>
      <c r="Q109" s="68">
        <f>ABS(Table_7[[#This Row],[列1]]-Table_7[[#This Row],[Listing Price (USD)]])/Table_7[[#This Row],[Listing Price (USD)]]</f>
        <v>0.39131131954586357</v>
      </c>
      <c r="R109" s="68">
        <f>SUM(Q100:Q110)/11</f>
        <v>0.25649651603863344</v>
      </c>
    </row>
    <row r="110" spans="1:18" x14ac:dyDescent="0.45">
      <c r="A110" s="62" t="s">
        <v>59</v>
      </c>
      <c r="B110" s="62" t="s">
        <v>63</v>
      </c>
      <c r="C110" s="64">
        <v>40</v>
      </c>
      <c r="D110" s="62" t="s">
        <v>459</v>
      </c>
      <c r="E110" s="63" t="s">
        <v>464</v>
      </c>
      <c r="F110" s="65">
        <v>155000</v>
      </c>
      <c r="G110" s="66">
        <v>2011</v>
      </c>
      <c r="H110" s="74">
        <v>12.7592</v>
      </c>
      <c r="I110" s="67">
        <v>8.0359999999999996</v>
      </c>
      <c r="J110" s="67">
        <v>7536</v>
      </c>
      <c r="K110" s="74">
        <v>847.98791999999992</v>
      </c>
      <c r="L110" s="67">
        <v>136</v>
      </c>
      <c r="M110" s="68">
        <v>3020.1734000000001</v>
      </c>
      <c r="N110" s="68">
        <v>46802</v>
      </c>
      <c r="O110" s="68">
        <v>122950</v>
      </c>
      <c r="P110" s="68">
        <f t="shared" si="2"/>
        <v>182652.99899999573</v>
      </c>
      <c r="Q110" s="68">
        <f>ABS(Table_7[[#This Row],[列1]]-Table_7[[#This Row],[Listing Price (USD)]])/Table_7[[#This Row],[Listing Price (USD)]]</f>
        <v>0.34396871925783251</v>
      </c>
      <c r="R110" s="68">
        <f>SUM(Q100:Q110)/11</f>
        <v>0.25649651603863344</v>
      </c>
    </row>
    <row r="111" spans="1:18" x14ac:dyDescent="0.45">
      <c r="A111" s="62" t="s">
        <v>59</v>
      </c>
      <c r="B111" s="63" t="s">
        <v>66</v>
      </c>
      <c r="C111" s="64">
        <v>40</v>
      </c>
      <c r="D111" s="62" t="s">
        <v>460</v>
      </c>
      <c r="E111" s="63" t="s">
        <v>35</v>
      </c>
      <c r="F111" s="65">
        <v>182204</v>
      </c>
      <c r="G111" s="66">
        <v>2009</v>
      </c>
      <c r="H111" s="74">
        <v>12.332799999999999</v>
      </c>
      <c r="I111" s="67">
        <v>7.7407999999999992</v>
      </c>
      <c r="J111" s="67">
        <v>6900</v>
      </c>
      <c r="K111" s="74">
        <v>806.00831999999991</v>
      </c>
      <c r="L111" s="67">
        <v>129</v>
      </c>
      <c r="M111" s="68">
        <v>1896.7553015181375</v>
      </c>
      <c r="N111" s="68">
        <v>24592.6</v>
      </c>
      <c r="O111" s="68">
        <v>42421.33</v>
      </c>
      <c r="P111" s="68">
        <f t="shared" si="2"/>
        <v>101074.94260000213</v>
      </c>
      <c r="Q111" s="68">
        <f>ABS(Table_7[[#This Row],[列1]]-Table_7[[#This Row],[Listing Price (USD)]])/Table_7[[#This Row],[Listing Price (USD)]]</f>
        <v>0.56331402569539724</v>
      </c>
      <c r="R111" s="68">
        <f>(Table_7[[#This Row],[列2]]+Q112)/2</f>
        <v>0.28482832928205964</v>
      </c>
    </row>
    <row r="112" spans="1:18" x14ac:dyDescent="0.45">
      <c r="A112" s="62" t="s">
        <v>59</v>
      </c>
      <c r="B112" s="63" t="s">
        <v>66</v>
      </c>
      <c r="C112" s="64">
        <v>40</v>
      </c>
      <c r="D112" s="62" t="s">
        <v>460</v>
      </c>
      <c r="E112" s="63" t="s">
        <v>480</v>
      </c>
      <c r="F112" s="65">
        <v>169450</v>
      </c>
      <c r="G112" s="66">
        <v>2011</v>
      </c>
      <c r="H112" s="74">
        <v>12.332799999999999</v>
      </c>
      <c r="I112" s="67">
        <v>7.7407999999999992</v>
      </c>
      <c r="J112" s="67">
        <v>6900</v>
      </c>
      <c r="K112" s="74">
        <v>806.00831999999991</v>
      </c>
      <c r="L112" s="67">
        <v>129</v>
      </c>
      <c r="M112" s="68">
        <v>909.79346666148103</v>
      </c>
      <c r="N112" s="68">
        <v>36186.300000000003</v>
      </c>
      <c r="O112" s="68">
        <v>19565.62</v>
      </c>
      <c r="P112" s="68">
        <f t="shared" si="2"/>
        <v>148488.25579999908</v>
      </c>
      <c r="Q112" s="68">
        <f>ABS(Table_7[[#This Row],[列1]]-Table_7[[#This Row],[Listing Price (USD)]])/Table_7[[#This Row],[Listing Price (USD)]]</f>
        <v>6.3426328687220118E-3</v>
      </c>
      <c r="R112" s="68">
        <f>(Table_7[[#This Row],[列2]]+Q111)/2</f>
        <v>0.28482832928205964</v>
      </c>
    </row>
    <row r="113" spans="1:18" x14ac:dyDescent="0.45">
      <c r="A113" s="62" t="s">
        <v>59</v>
      </c>
      <c r="B113" s="63" t="s">
        <v>65</v>
      </c>
      <c r="C113" s="64">
        <v>39</v>
      </c>
      <c r="D113" s="62" t="s">
        <v>460</v>
      </c>
      <c r="E113" s="63" t="s">
        <v>46</v>
      </c>
      <c r="F113" s="65">
        <v>157889</v>
      </c>
      <c r="G113" s="66">
        <v>2005</v>
      </c>
      <c r="H113" s="74">
        <v>12.398399999999999</v>
      </c>
      <c r="I113" s="67">
        <v>7.871999999999999</v>
      </c>
      <c r="J113" s="67">
        <v>6970</v>
      </c>
      <c r="K113" s="74">
        <v>1054.8719999999998</v>
      </c>
      <c r="L113" s="67">
        <v>138</v>
      </c>
      <c r="M113" s="68">
        <v>57.472012426685268</v>
      </c>
      <c r="N113" s="68">
        <v>11544.2</v>
      </c>
      <c r="O113" s="68">
        <v>7827.84</v>
      </c>
      <c r="P113" s="68">
        <f t="shared" si="2"/>
        <v>26658.030199998619</v>
      </c>
      <c r="Q113" s="68">
        <f>ABS(Table_7[[#This Row],[列1]]-Table_7[[#This Row],[Listing Price (USD)]])/Table_7[[#This Row],[Listing Price (USD)]]</f>
        <v>0.12429884589695737</v>
      </c>
      <c r="R113" s="68">
        <f>(Q113+Q114+Q115+Q116)/4</f>
        <v>0.4257317621877319</v>
      </c>
    </row>
    <row r="114" spans="1:18" x14ac:dyDescent="0.45">
      <c r="A114" s="62" t="s">
        <v>59</v>
      </c>
      <c r="B114" s="63" t="s">
        <v>65</v>
      </c>
      <c r="C114" s="64">
        <v>40</v>
      </c>
      <c r="D114" s="62" t="s">
        <v>460</v>
      </c>
      <c r="E114" s="63" t="s">
        <v>46</v>
      </c>
      <c r="F114" s="65">
        <v>91125</v>
      </c>
      <c r="G114" s="66">
        <v>2007</v>
      </c>
      <c r="H114" s="74">
        <v>12.398399999999999</v>
      </c>
      <c r="I114" s="67">
        <v>7.871999999999999</v>
      </c>
      <c r="J114" s="67">
        <v>6970</v>
      </c>
      <c r="K114" s="74">
        <v>1054.8719999999998</v>
      </c>
      <c r="L114" s="67">
        <v>138</v>
      </c>
      <c r="M114" s="68">
        <v>57.472012426685268</v>
      </c>
      <c r="N114" s="68">
        <v>11544.2</v>
      </c>
      <c r="O114" s="68">
        <v>7827.84</v>
      </c>
      <c r="P114" s="68">
        <f t="shared" si="2"/>
        <v>52553.436199998112</v>
      </c>
      <c r="Q114" s="68">
        <f>ABS(Table_7[[#This Row],[列1]]-Table_7[[#This Row],[Listing Price (USD)]])/Table_7[[#This Row],[Listing Price (USD)]]</f>
        <v>0.54106462072711037</v>
      </c>
      <c r="R114" s="68">
        <f>(Q113+Q114+Q115+Q116)/4</f>
        <v>0.4257317621877319</v>
      </c>
    </row>
    <row r="115" spans="1:18" x14ac:dyDescent="0.45">
      <c r="A115" s="62" t="s">
        <v>59</v>
      </c>
      <c r="B115" s="62" t="s">
        <v>65</v>
      </c>
      <c r="C115" s="64">
        <v>39</v>
      </c>
      <c r="D115" s="62" t="s">
        <v>459</v>
      </c>
      <c r="E115" s="63" t="s">
        <v>499</v>
      </c>
      <c r="F115" s="65">
        <v>160000</v>
      </c>
      <c r="G115" s="66">
        <v>2006</v>
      </c>
      <c r="H115" s="74">
        <v>12.398399999999999</v>
      </c>
      <c r="I115" s="67">
        <v>7.871999999999999</v>
      </c>
      <c r="J115" s="67">
        <v>6970</v>
      </c>
      <c r="K115" s="74">
        <v>1054.8719999999998</v>
      </c>
      <c r="L115" s="67">
        <v>138</v>
      </c>
      <c r="M115" s="68">
        <v>82.535499999999999</v>
      </c>
      <c r="N115" s="68">
        <v>44102</v>
      </c>
      <c r="O115" s="68">
        <v>9062</v>
      </c>
      <c r="P115" s="68">
        <f t="shared" si="2"/>
        <v>100033.00999999567</v>
      </c>
      <c r="Q115" s="68">
        <f>ABS(Table_7[[#This Row],[列1]]-Table_7[[#This Row],[Listing Price (USD)]])/Table_7[[#This Row],[Listing Price (USD)]]</f>
        <v>0.48671406654577531</v>
      </c>
      <c r="R115" s="68">
        <f>(Q113+Q114+Q115+Q116)/4</f>
        <v>0.4257317621877319</v>
      </c>
    </row>
    <row r="116" spans="1:18" x14ac:dyDescent="0.45">
      <c r="A116" s="62" t="s">
        <v>59</v>
      </c>
      <c r="B116" s="62" t="s">
        <v>65</v>
      </c>
      <c r="C116" s="64">
        <v>39</v>
      </c>
      <c r="D116" s="62" t="s">
        <v>459</v>
      </c>
      <c r="E116" s="63" t="s">
        <v>501</v>
      </c>
      <c r="F116" s="65">
        <v>124500</v>
      </c>
      <c r="G116" s="66">
        <v>2005</v>
      </c>
      <c r="H116" s="74">
        <v>12.398399999999999</v>
      </c>
      <c r="I116" s="67">
        <v>7.871999999999999</v>
      </c>
      <c r="J116" s="67">
        <v>6970</v>
      </c>
      <c r="K116" s="74">
        <v>1054.8719999999998</v>
      </c>
      <c r="L116" s="67">
        <v>138</v>
      </c>
      <c r="M116" s="68">
        <v>856.94290000000001</v>
      </c>
      <c r="N116" s="68">
        <v>43510</v>
      </c>
      <c r="O116" s="68">
        <v>33364.620000000003</v>
      </c>
      <c r="P116" s="68">
        <f t="shared" si="2"/>
        <v>85986.554999997461</v>
      </c>
      <c r="Q116" s="68">
        <f>ABS(Table_7[[#This Row],[列1]]-Table_7[[#This Row],[Listing Price (USD)]])/Table_7[[#This Row],[Listing Price (USD)]]</f>
        <v>0.55084951558108453</v>
      </c>
      <c r="R116" s="68">
        <f>(Q113+Q114+Q115+Q116)/4</f>
        <v>0.4257317621877319</v>
      </c>
    </row>
    <row r="117" spans="1:18" x14ac:dyDescent="0.45">
      <c r="A117" s="62" t="s">
        <v>59</v>
      </c>
      <c r="B117" s="63" t="s">
        <v>78</v>
      </c>
      <c r="C117" s="64">
        <v>44</v>
      </c>
      <c r="D117" s="62" t="s">
        <v>460</v>
      </c>
      <c r="E117" s="63" t="s">
        <v>25</v>
      </c>
      <c r="F117" s="65">
        <v>131187</v>
      </c>
      <c r="G117" s="66">
        <v>2005</v>
      </c>
      <c r="H117" s="74">
        <v>13.021599999999999</v>
      </c>
      <c r="I117" s="67">
        <v>7.0519999999999996</v>
      </c>
      <c r="J117" s="67">
        <v>9129</v>
      </c>
      <c r="K117" s="74">
        <v>694.27799999999991</v>
      </c>
      <c r="L117" s="67">
        <v>200</v>
      </c>
      <c r="M117" s="68">
        <v>188.92599593680674</v>
      </c>
      <c r="N117" s="68">
        <v>16779.7</v>
      </c>
      <c r="O117" s="68">
        <v>1073.48</v>
      </c>
      <c r="P117" s="68">
        <f t="shared" si="2"/>
        <v>85468.619200000161</v>
      </c>
      <c r="Q117" s="68">
        <f>ABS(Table_7[[#This Row],[列1]]-Table_7[[#This Row],[Listing Price (USD)]])/Table_7[[#This Row],[Listing Price (USD)]]</f>
        <v>0.59377730274918739</v>
      </c>
      <c r="R117" s="68">
        <f>SUM(Q117:Q125)/9</f>
        <v>0.22397967392741044</v>
      </c>
    </row>
    <row r="118" spans="1:18" x14ac:dyDescent="0.45">
      <c r="A118" s="62" t="s">
        <v>59</v>
      </c>
      <c r="B118" s="63" t="s">
        <v>78</v>
      </c>
      <c r="C118" s="64">
        <v>44</v>
      </c>
      <c r="D118" s="62" t="s">
        <v>460</v>
      </c>
      <c r="E118" s="63" t="s">
        <v>25</v>
      </c>
      <c r="F118" s="65">
        <v>131187</v>
      </c>
      <c r="G118" s="66">
        <v>2006</v>
      </c>
      <c r="H118" s="74">
        <v>13.021599999999999</v>
      </c>
      <c r="I118" s="67">
        <v>7.0519999999999996</v>
      </c>
      <c r="J118" s="67">
        <v>9129</v>
      </c>
      <c r="K118" s="74">
        <v>694.27799999999991</v>
      </c>
      <c r="L118" s="67">
        <v>200</v>
      </c>
      <c r="M118" s="68">
        <v>188.92599593680674</v>
      </c>
      <c r="N118" s="68">
        <v>16779.7</v>
      </c>
      <c r="O118" s="68">
        <v>1073.48</v>
      </c>
      <c r="P118" s="68">
        <f t="shared" si="2"/>
        <v>98416.322199998045</v>
      </c>
      <c r="Q118" s="68">
        <f>ABS(Table_7[[#This Row],[列1]]-Table_7[[#This Row],[Listing Price (USD)]])/Table_7[[#This Row],[Listing Price (USD)]]</f>
        <v>0.37532575904661702</v>
      </c>
      <c r="R118" s="68">
        <f>SUM(Q117:Q125)/9</f>
        <v>0.22397967392741044</v>
      </c>
    </row>
    <row r="119" spans="1:18" x14ac:dyDescent="0.45">
      <c r="A119" s="62" t="s">
        <v>59</v>
      </c>
      <c r="B119" s="63" t="s">
        <v>78</v>
      </c>
      <c r="C119" s="64">
        <v>44</v>
      </c>
      <c r="D119" s="62" t="s">
        <v>460</v>
      </c>
      <c r="E119" s="63" t="s">
        <v>35</v>
      </c>
      <c r="F119" s="65">
        <v>119040</v>
      </c>
      <c r="G119" s="66">
        <v>2005</v>
      </c>
      <c r="H119" s="74">
        <v>13.021599999999999</v>
      </c>
      <c r="I119" s="67">
        <v>7.0519999999999996</v>
      </c>
      <c r="J119" s="67">
        <v>9129</v>
      </c>
      <c r="K119" s="74">
        <v>694.27799999999991</v>
      </c>
      <c r="L119" s="67">
        <v>200</v>
      </c>
      <c r="M119" s="68">
        <v>1896.7553015181375</v>
      </c>
      <c r="N119" s="68">
        <v>24592.6</v>
      </c>
      <c r="O119" s="68">
        <v>42421.33</v>
      </c>
      <c r="P119" s="68">
        <f t="shared" si="2"/>
        <v>99969.361600001896</v>
      </c>
      <c r="Q119" s="68">
        <f>ABS(Table_7[[#This Row],[列1]]-Table_7[[#This Row],[Listing Price (USD)]])/Table_7[[#This Row],[Listing Price (USD)]]</f>
        <v>0.21161414110426974</v>
      </c>
      <c r="R119" s="68">
        <f>SUM(Q117:Q125)/9</f>
        <v>0.22397967392741044</v>
      </c>
    </row>
    <row r="120" spans="1:18" x14ac:dyDescent="0.45">
      <c r="A120" s="62" t="s">
        <v>59</v>
      </c>
      <c r="B120" s="63" t="s">
        <v>78</v>
      </c>
      <c r="C120" s="64">
        <v>44</v>
      </c>
      <c r="D120" s="62" t="s">
        <v>460</v>
      </c>
      <c r="E120" s="63" t="s">
        <v>35</v>
      </c>
      <c r="F120" s="65">
        <v>151837</v>
      </c>
      <c r="G120" s="66">
        <v>2006</v>
      </c>
      <c r="H120" s="74">
        <v>13.021599999999999</v>
      </c>
      <c r="I120" s="67">
        <v>7.0519999999999996</v>
      </c>
      <c r="J120" s="67">
        <v>9129</v>
      </c>
      <c r="K120" s="74">
        <v>694.27799999999991</v>
      </c>
      <c r="L120" s="67">
        <v>200</v>
      </c>
      <c r="M120" s="68">
        <v>1896.7553015181375</v>
      </c>
      <c r="N120" s="68">
        <v>24592.6</v>
      </c>
      <c r="O120" s="68">
        <v>42421.33</v>
      </c>
      <c r="P120" s="68">
        <f t="shared" si="2"/>
        <v>112917.06459999978</v>
      </c>
      <c r="Q120" s="68">
        <f>ABS(Table_7[[#This Row],[列1]]-Table_7[[#This Row],[Listing Price (USD)]])/Table_7[[#This Row],[Listing Price (USD)]]</f>
        <v>0.12112681133212934</v>
      </c>
      <c r="R120" s="68">
        <f>SUM(Q117:Q125)/9</f>
        <v>0.22397967392741044</v>
      </c>
    </row>
    <row r="121" spans="1:18" x14ac:dyDescent="0.45">
      <c r="A121" s="62" t="s">
        <v>59</v>
      </c>
      <c r="B121" s="62" t="s">
        <v>78</v>
      </c>
      <c r="C121" s="64">
        <v>44</v>
      </c>
      <c r="D121" s="62" t="s">
        <v>459</v>
      </c>
      <c r="E121" s="63" t="s">
        <v>464</v>
      </c>
      <c r="F121" s="65">
        <v>180000</v>
      </c>
      <c r="G121" s="66">
        <v>2005</v>
      </c>
      <c r="H121" s="74">
        <v>13.021599999999999</v>
      </c>
      <c r="I121" s="67">
        <v>7.0519999999999996</v>
      </c>
      <c r="J121" s="67">
        <v>9129</v>
      </c>
      <c r="K121" s="74">
        <v>694.27799999999991</v>
      </c>
      <c r="L121" s="67">
        <v>200</v>
      </c>
      <c r="M121" s="68">
        <v>3020.1734000000001</v>
      </c>
      <c r="N121" s="68">
        <v>46802</v>
      </c>
      <c r="O121" s="68">
        <v>122950</v>
      </c>
      <c r="P121" s="68">
        <f t="shared" si="2"/>
        <v>141190.00799999907</v>
      </c>
      <c r="Q121" s="68">
        <f>ABS(Table_7[[#This Row],[列1]]-Table_7[[#This Row],[Listing Price (USD)]])/Table_7[[#This Row],[Listing Price (USD)]]</f>
        <v>0.28416253691273641</v>
      </c>
      <c r="R121" s="68">
        <f>SUM(Q117:Q125)/9</f>
        <v>0.22397967392741044</v>
      </c>
    </row>
    <row r="122" spans="1:18" x14ac:dyDescent="0.45">
      <c r="A122" s="62" t="s">
        <v>59</v>
      </c>
      <c r="B122" s="62" t="s">
        <v>78</v>
      </c>
      <c r="C122" s="64">
        <v>44</v>
      </c>
      <c r="D122" s="62" t="s">
        <v>459</v>
      </c>
      <c r="E122" s="63" t="s">
        <v>464</v>
      </c>
      <c r="F122" s="65">
        <v>149000</v>
      </c>
      <c r="G122" s="66">
        <v>2005</v>
      </c>
      <c r="H122" s="74">
        <v>13.021599999999999</v>
      </c>
      <c r="I122" s="67">
        <v>7.0519999999999996</v>
      </c>
      <c r="J122" s="67">
        <v>9129</v>
      </c>
      <c r="K122" s="74">
        <v>694.27799999999991</v>
      </c>
      <c r="L122" s="67">
        <v>200</v>
      </c>
      <c r="M122" s="68">
        <v>3020.1734000000001</v>
      </c>
      <c r="N122" s="68">
        <v>46802</v>
      </c>
      <c r="O122" s="68">
        <v>122950</v>
      </c>
      <c r="P122" s="68">
        <f t="shared" si="2"/>
        <v>141190.00799999907</v>
      </c>
      <c r="Q122" s="68">
        <f>ABS(Table_7[[#This Row],[列1]]-Table_7[[#This Row],[Listing Price (USD)]])/Table_7[[#This Row],[Listing Price (USD)]]</f>
        <v>3.1667980229618198E-2</v>
      </c>
      <c r="R122" s="68">
        <f>SUM(Q117:Q125)/9</f>
        <v>0.22397967392741044</v>
      </c>
    </row>
    <row r="123" spans="1:18" x14ac:dyDescent="0.45">
      <c r="A123" s="62" t="s">
        <v>59</v>
      </c>
      <c r="B123" s="62" t="s">
        <v>78</v>
      </c>
      <c r="C123" s="64">
        <v>44</v>
      </c>
      <c r="D123" s="62" t="s">
        <v>459</v>
      </c>
      <c r="E123" s="63" t="s">
        <v>476</v>
      </c>
      <c r="F123" s="65">
        <v>149000</v>
      </c>
      <c r="G123" s="66">
        <v>2006</v>
      </c>
      <c r="H123" s="74">
        <v>13.021599999999999</v>
      </c>
      <c r="I123" s="67">
        <v>7.0519999999999996</v>
      </c>
      <c r="J123" s="67">
        <v>9129</v>
      </c>
      <c r="K123" s="74">
        <v>694.27799999999991</v>
      </c>
      <c r="L123" s="67">
        <v>200</v>
      </c>
      <c r="M123" s="68">
        <v>625.42570000000001</v>
      </c>
      <c r="N123" s="68">
        <v>38253</v>
      </c>
      <c r="O123" s="68">
        <v>19305.12</v>
      </c>
      <c r="P123" s="68">
        <f t="shared" si="2"/>
        <v>138270.76699999868</v>
      </c>
      <c r="Q123" s="68">
        <f>ABS(Table_7[[#This Row],[列1]]-Table_7[[#This Row],[Listing Price (USD)]])/Table_7[[#This Row],[Listing Price (USD)]]</f>
        <v>0.18061427666209537</v>
      </c>
      <c r="R123" s="68">
        <f>SUM(Q117:Q125)/9</f>
        <v>0.22397967392741044</v>
      </c>
    </row>
    <row r="124" spans="1:18" x14ac:dyDescent="0.45">
      <c r="A124" s="62" t="s">
        <v>59</v>
      </c>
      <c r="B124" s="62" t="s">
        <v>78</v>
      </c>
      <c r="C124" s="64">
        <v>44</v>
      </c>
      <c r="D124" s="62" t="s">
        <v>459</v>
      </c>
      <c r="E124" s="63" t="s">
        <v>482</v>
      </c>
      <c r="F124" s="65">
        <v>155000</v>
      </c>
      <c r="G124" s="66">
        <v>2006</v>
      </c>
      <c r="H124" s="74">
        <v>13.021599999999999</v>
      </c>
      <c r="I124" s="67">
        <v>7.0519999999999996</v>
      </c>
      <c r="J124" s="67">
        <v>9129</v>
      </c>
      <c r="K124" s="74">
        <v>694.27799999999991</v>
      </c>
      <c r="L124" s="67">
        <v>200</v>
      </c>
      <c r="M124" s="68">
        <v>1740.8046999999999</v>
      </c>
      <c r="N124" s="68">
        <v>47930</v>
      </c>
      <c r="O124" s="68">
        <v>70426.880000000005</v>
      </c>
      <c r="P124" s="68">
        <f t="shared" si="2"/>
        <v>156231.27899999692</v>
      </c>
      <c r="Q124" s="68">
        <f>ABS(Table_7[[#This Row],[列1]]-Table_7[[#This Row],[Listing Price (USD)]])/Table_7[[#This Row],[Listing Price (USD)]]</f>
        <v>0.14969486116073288</v>
      </c>
      <c r="R124" s="68">
        <f>SUM(Q117:Q125)/9</f>
        <v>0.22397967392741044</v>
      </c>
    </row>
    <row r="125" spans="1:18" x14ac:dyDescent="0.45">
      <c r="A125" s="62" t="s">
        <v>59</v>
      </c>
      <c r="B125" s="62" t="s">
        <v>78</v>
      </c>
      <c r="C125" s="64">
        <v>44</v>
      </c>
      <c r="D125" s="62" t="s">
        <v>459</v>
      </c>
      <c r="E125" s="63" t="s">
        <v>487</v>
      </c>
      <c r="F125" s="75">
        <v>129900</v>
      </c>
      <c r="G125" s="76">
        <v>2005</v>
      </c>
      <c r="H125" s="67">
        <v>13.021599999999999</v>
      </c>
      <c r="I125" s="67">
        <v>7.0519999999999996</v>
      </c>
      <c r="J125" s="67">
        <v>9129</v>
      </c>
      <c r="K125" s="67">
        <v>694.27799999999991</v>
      </c>
      <c r="L125" s="67">
        <v>200</v>
      </c>
      <c r="M125" s="68">
        <v>1789.9333999999999</v>
      </c>
      <c r="N125" s="68">
        <v>40003</v>
      </c>
      <c r="O125" s="68">
        <v>60296.14</v>
      </c>
      <c r="P125" s="68">
        <f t="shared" si="2"/>
        <v>128571.0640000008</v>
      </c>
      <c r="Q125" s="68">
        <f>ABS(Table_7[[#This Row],[列1]]-Table_7[[#This Row],[Listing Price (USD)]])/Table_7[[#This Row],[Listing Price (USD)]]</f>
        <v>6.7833396149307876E-2</v>
      </c>
      <c r="R125" s="68">
        <f>SUM(Q117:Q125)/9</f>
        <v>0.22397967392741044</v>
      </c>
    </row>
    <row r="126" spans="1:18" x14ac:dyDescent="0.45">
      <c r="A126" s="62" t="s">
        <v>354</v>
      </c>
      <c r="B126" s="62" t="s">
        <v>79</v>
      </c>
      <c r="C126" s="64">
        <v>45</v>
      </c>
      <c r="D126" s="62" t="s">
        <v>461</v>
      </c>
      <c r="E126" s="63" t="s">
        <v>447</v>
      </c>
      <c r="F126" s="65">
        <v>194422</v>
      </c>
      <c r="G126" s="66">
        <v>2011</v>
      </c>
      <c r="H126" s="74">
        <v>13.776</v>
      </c>
      <c r="I126" s="67">
        <v>7.871999999999999</v>
      </c>
      <c r="J126" s="67">
        <v>11545</v>
      </c>
      <c r="K126" s="74">
        <v>597.40199999999993</v>
      </c>
      <c r="L126" s="67">
        <v>200</v>
      </c>
      <c r="M126" s="68">
        <v>96.621481289487278</v>
      </c>
      <c r="N126" s="68">
        <v>16666</v>
      </c>
      <c r="O126" s="68">
        <v>521.5798800343282</v>
      </c>
      <c r="P126" s="68">
        <f t="shared" si="2"/>
        <v>217881.23399999886</v>
      </c>
      <c r="Q126" s="68">
        <f>ABS(Table_7[[#This Row],[列1]]-Table_7[[#This Row],[Listing Price (USD)]])/Table_7[[#This Row],[Listing Price (USD)]]</f>
        <v>8.2655904358040433E-2</v>
      </c>
      <c r="R126" s="68">
        <f>SUM(Q126:Q133)/8</f>
        <v>0.12039328743905725</v>
      </c>
    </row>
    <row r="127" spans="1:18" x14ac:dyDescent="0.45">
      <c r="A127" s="62" t="s">
        <v>59</v>
      </c>
      <c r="B127" s="63" t="s">
        <v>79</v>
      </c>
      <c r="C127" s="64">
        <v>46</v>
      </c>
      <c r="D127" s="62" t="s">
        <v>460</v>
      </c>
      <c r="E127" s="63" t="s">
        <v>46</v>
      </c>
      <c r="F127" s="65">
        <v>206308</v>
      </c>
      <c r="G127" s="66">
        <v>2008</v>
      </c>
      <c r="H127" s="74">
        <v>13.776</v>
      </c>
      <c r="I127" s="67">
        <v>7.871999999999999</v>
      </c>
      <c r="J127" s="67">
        <v>11545</v>
      </c>
      <c r="K127" s="74">
        <v>597.40199999999993</v>
      </c>
      <c r="L127" s="67">
        <v>200</v>
      </c>
      <c r="M127" s="68">
        <v>57.472012426685268</v>
      </c>
      <c r="N127" s="68">
        <v>11544.2</v>
      </c>
      <c r="O127" s="68">
        <v>7827.84</v>
      </c>
      <c r="P127" s="68">
        <f t="shared" si="2"/>
        <v>169532.06419999673</v>
      </c>
      <c r="Q127" s="68">
        <f>ABS(Table_7[[#This Row],[列1]]-Table_7[[#This Row],[Listing Price (USD)]])/Table_7[[#This Row],[Listing Price (USD)]]</f>
        <v>0.10561696930922686</v>
      </c>
      <c r="R127" s="68">
        <f>SUM(Q126:Q133)/8</f>
        <v>0.12039328743905725</v>
      </c>
    </row>
    <row r="128" spans="1:18" x14ac:dyDescent="0.45">
      <c r="A128" s="62" t="s">
        <v>59</v>
      </c>
      <c r="B128" s="63" t="s">
        <v>79</v>
      </c>
      <c r="C128" s="64">
        <v>46</v>
      </c>
      <c r="D128" s="62" t="s">
        <v>460</v>
      </c>
      <c r="E128" s="63" t="s">
        <v>46</v>
      </c>
      <c r="F128" s="65">
        <v>115396</v>
      </c>
      <c r="G128" s="66">
        <v>2009</v>
      </c>
      <c r="H128" s="74">
        <v>13.776</v>
      </c>
      <c r="I128" s="67">
        <v>7.871999999999999</v>
      </c>
      <c r="J128" s="67">
        <v>11545</v>
      </c>
      <c r="K128" s="74">
        <v>597.40199999999993</v>
      </c>
      <c r="L128" s="67">
        <v>200</v>
      </c>
      <c r="M128" s="68">
        <v>57.472012426685268</v>
      </c>
      <c r="N128" s="68">
        <v>11544.2</v>
      </c>
      <c r="O128" s="68">
        <v>7827.84</v>
      </c>
      <c r="P128" s="68">
        <f t="shared" si="2"/>
        <v>182479.76719999834</v>
      </c>
      <c r="Q128" s="68">
        <f>ABS(Table_7[[#This Row],[列1]]-Table_7[[#This Row],[Listing Price (USD)]])/Table_7[[#This Row],[Listing Price (USD)]]</f>
        <v>0.17074537520256572</v>
      </c>
      <c r="R128" s="68">
        <f>SUM(Q126:Q133)/8</f>
        <v>0.12039328743905725</v>
      </c>
    </row>
    <row r="129" spans="1:18" x14ac:dyDescent="0.45">
      <c r="A129" s="62" t="s">
        <v>59</v>
      </c>
      <c r="B129" s="63" t="s">
        <v>79</v>
      </c>
      <c r="C129" s="64">
        <v>46</v>
      </c>
      <c r="D129" s="62" t="s">
        <v>460</v>
      </c>
      <c r="E129" s="63" t="s">
        <v>3</v>
      </c>
      <c r="F129" s="65">
        <v>188278</v>
      </c>
      <c r="G129" s="66">
        <v>2008</v>
      </c>
      <c r="H129" s="74">
        <v>13.776</v>
      </c>
      <c r="I129" s="67">
        <v>7.871999999999999</v>
      </c>
      <c r="J129" s="67">
        <v>11545</v>
      </c>
      <c r="K129" s="74">
        <v>597.40199999999993</v>
      </c>
      <c r="L129" s="67">
        <v>200</v>
      </c>
      <c r="M129" s="68">
        <v>2639.0087016482562</v>
      </c>
      <c r="N129" s="68">
        <v>30468.7</v>
      </c>
      <c r="O129" s="68">
        <v>62827.83</v>
      </c>
      <c r="P129" s="68">
        <f t="shared" si="2"/>
        <v>204655.9361999981</v>
      </c>
      <c r="Q129" s="68">
        <f>ABS(Table_7[[#This Row],[列1]]-Table_7[[#This Row],[Listing Price (USD)]])/Table_7[[#This Row],[Listing Price (USD)]]</f>
        <v>0.10079607330386621</v>
      </c>
      <c r="R129" s="68">
        <f>SUM(Q126:Q133)/8</f>
        <v>0.12039328743905725</v>
      </c>
    </row>
    <row r="130" spans="1:18" x14ac:dyDescent="0.45">
      <c r="A130" s="62" t="s">
        <v>59</v>
      </c>
      <c r="B130" s="63" t="s">
        <v>79</v>
      </c>
      <c r="C130" s="64">
        <v>46</v>
      </c>
      <c r="D130" s="62" t="s">
        <v>460</v>
      </c>
      <c r="E130" s="63" t="s">
        <v>35</v>
      </c>
      <c r="F130" s="65">
        <v>212572</v>
      </c>
      <c r="G130" s="66">
        <v>2008</v>
      </c>
      <c r="H130" s="74">
        <v>13.776</v>
      </c>
      <c r="I130" s="67">
        <v>7.871999999999999</v>
      </c>
      <c r="J130" s="67">
        <v>11545</v>
      </c>
      <c r="K130" s="74">
        <v>597.40199999999993</v>
      </c>
      <c r="L130" s="67">
        <v>200</v>
      </c>
      <c r="M130" s="68">
        <v>1896.7553015181375</v>
      </c>
      <c r="N130" s="68">
        <v>24592.6</v>
      </c>
      <c r="O130" s="68">
        <v>42421.33</v>
      </c>
      <c r="P130" s="68">
        <f t="shared" si="2"/>
        <v>193749.89459999799</v>
      </c>
      <c r="Q130" s="68">
        <f>ABS(Table_7[[#This Row],[列1]]-Table_7[[#This Row],[Listing Price (USD)]])/Table_7[[#This Row],[Listing Price (USD)]]</f>
        <v>0.287091581373072</v>
      </c>
      <c r="R130" s="68">
        <f>SUM(Q126:Q133)/8</f>
        <v>0.12039328743905725</v>
      </c>
    </row>
    <row r="131" spans="1:18" x14ac:dyDescent="0.45">
      <c r="A131" s="62" t="s">
        <v>59</v>
      </c>
      <c r="B131" s="63" t="s">
        <v>79</v>
      </c>
      <c r="C131" s="64">
        <v>46</v>
      </c>
      <c r="D131" s="62" t="s">
        <v>460</v>
      </c>
      <c r="E131" s="63" t="s">
        <v>35</v>
      </c>
      <c r="F131" s="65">
        <v>180990</v>
      </c>
      <c r="G131" s="66">
        <v>2009</v>
      </c>
      <c r="H131" s="74">
        <v>13.776</v>
      </c>
      <c r="I131" s="67">
        <v>7.871999999999999</v>
      </c>
      <c r="J131" s="67">
        <v>11545</v>
      </c>
      <c r="K131" s="74">
        <v>597.40199999999993</v>
      </c>
      <c r="L131" s="67">
        <v>200</v>
      </c>
      <c r="M131" s="68">
        <v>1896.7553015181375</v>
      </c>
      <c r="N131" s="68">
        <v>24592.6</v>
      </c>
      <c r="O131" s="68">
        <v>42421.33</v>
      </c>
      <c r="P131" s="68">
        <f t="shared" si="2"/>
        <v>206697.5975999996</v>
      </c>
      <c r="Q131" s="68">
        <f>ABS(Table_7[[#This Row],[列1]]-Table_7[[#This Row],[Listing Price (USD)]])/Table_7[[#This Row],[Listing Price (USD)]]</f>
        <v>4.5755694593082805E-2</v>
      </c>
      <c r="R131" s="68">
        <f>SUM(Q126:Q133)/8</f>
        <v>0.12039328743905725</v>
      </c>
    </row>
    <row r="132" spans="1:18" x14ac:dyDescent="0.45">
      <c r="A132" s="62" t="s">
        <v>59</v>
      </c>
      <c r="B132" s="63" t="s">
        <v>79</v>
      </c>
      <c r="C132" s="64">
        <v>46</v>
      </c>
      <c r="D132" s="62" t="s">
        <v>460</v>
      </c>
      <c r="E132" s="63" t="s">
        <v>15</v>
      </c>
      <c r="F132" s="65">
        <v>200433</v>
      </c>
      <c r="G132" s="66">
        <v>2009</v>
      </c>
      <c r="H132" s="74">
        <v>13.776</v>
      </c>
      <c r="I132" s="67">
        <v>7.871999999999999</v>
      </c>
      <c r="J132" s="67">
        <v>11545</v>
      </c>
      <c r="K132" s="74">
        <v>597.40199999999993</v>
      </c>
      <c r="L132" s="67">
        <v>200</v>
      </c>
      <c r="M132" s="68">
        <v>1276.9626856482525</v>
      </c>
      <c r="N132" s="68">
        <v>21333.9</v>
      </c>
      <c r="O132" s="68">
        <v>4753.54</v>
      </c>
      <c r="P132" s="68">
        <f t="shared" si="2"/>
        <v>200649.45040000006</v>
      </c>
      <c r="Q132" s="68">
        <f>ABS(Table_7[[#This Row],[列1]]-Table_7[[#This Row],[Listing Price (USD)]])/Table_7[[#This Row],[Listing Price (USD)]]</f>
        <v>6.0278993800187093E-2</v>
      </c>
      <c r="R132" s="68">
        <f>SUM(Q126:Q133)/8</f>
        <v>0.12039328743905725</v>
      </c>
    </row>
    <row r="133" spans="1:18" x14ac:dyDescent="0.45">
      <c r="A133" s="62" t="s">
        <v>59</v>
      </c>
      <c r="B133" s="63" t="s">
        <v>79</v>
      </c>
      <c r="C133" s="64">
        <v>46</v>
      </c>
      <c r="D133" s="62" t="s">
        <v>460</v>
      </c>
      <c r="E133" s="63" t="s">
        <v>76</v>
      </c>
      <c r="F133" s="65">
        <v>194351</v>
      </c>
      <c r="G133" s="66">
        <v>2011</v>
      </c>
      <c r="H133" s="74">
        <v>13.776</v>
      </c>
      <c r="I133" s="67">
        <v>7.871999999999999</v>
      </c>
      <c r="J133" s="67">
        <v>11545</v>
      </c>
      <c r="K133" s="74">
        <v>597.40199999999993</v>
      </c>
      <c r="L133" s="67">
        <v>200</v>
      </c>
      <c r="M133" s="68">
        <v>720.28936833319051</v>
      </c>
      <c r="N133" s="68">
        <v>6140.9</v>
      </c>
      <c r="O133" s="68">
        <v>2659.28</v>
      </c>
      <c r="P133" s="68">
        <f t="shared" si="2"/>
        <v>198346.64839999899</v>
      </c>
      <c r="Q133" s="68">
        <f>ABS(Table_7[[#This Row],[列1]]-Table_7[[#This Row],[Listing Price (USD)]])/Table_7[[#This Row],[Listing Price (USD)]]</f>
        <v>0.11020570757241691</v>
      </c>
      <c r="R133" s="68">
        <f>SUM(Q126:Q133)/8</f>
        <v>0.12039328743905725</v>
      </c>
    </row>
    <row r="134" spans="1:18" x14ac:dyDescent="0.45">
      <c r="A134" s="62" t="s">
        <v>59</v>
      </c>
      <c r="B134" s="63" t="s">
        <v>86</v>
      </c>
      <c r="C134" s="64">
        <v>47</v>
      </c>
      <c r="D134" s="62" t="s">
        <v>460</v>
      </c>
      <c r="E134" s="63" t="s">
        <v>35</v>
      </c>
      <c r="F134" s="65">
        <v>127543</v>
      </c>
      <c r="G134" s="66">
        <v>2005</v>
      </c>
      <c r="H134" s="74">
        <v>14.76</v>
      </c>
      <c r="I134" s="67">
        <v>7.5767999999999995</v>
      </c>
      <c r="J134" s="67">
        <v>11500</v>
      </c>
      <c r="K134" s="74">
        <v>1033.02108</v>
      </c>
      <c r="L134" s="67">
        <v>250</v>
      </c>
      <c r="M134" s="68">
        <v>1896.7553015181375</v>
      </c>
      <c r="N134" s="68">
        <v>24592.6</v>
      </c>
      <c r="O134" s="68">
        <v>42421.33</v>
      </c>
      <c r="P134" s="68">
        <f t="shared" si="2"/>
        <v>153883.53060000166</v>
      </c>
      <c r="Q134" s="68">
        <f>ABS(Table_7[[#This Row],[列1]]-Table_7[[#This Row],[Listing Price (USD)]])/Table_7[[#This Row],[Listing Price (USD)]]</f>
        <v>7.5354994001879151E-3</v>
      </c>
      <c r="R134" s="68">
        <f>Table_7[[#This Row],[列2]]</f>
        <v>7.5354994001879151E-3</v>
      </c>
    </row>
    <row r="135" spans="1:18" x14ac:dyDescent="0.45">
      <c r="A135" s="62" t="s">
        <v>59</v>
      </c>
      <c r="B135" s="62" t="s">
        <v>349</v>
      </c>
      <c r="C135" s="64">
        <v>42</v>
      </c>
      <c r="D135" s="62" t="s">
        <v>461</v>
      </c>
      <c r="E135" s="63" t="s">
        <v>346</v>
      </c>
      <c r="F135" s="65">
        <v>70000</v>
      </c>
      <c r="G135" s="66">
        <v>2016</v>
      </c>
      <c r="H135" s="74">
        <v>13.710399999999998</v>
      </c>
      <c r="I135" s="67">
        <v>5.5103999999999997</v>
      </c>
      <c r="J135" s="67">
        <v>8777</v>
      </c>
      <c r="K135" s="74">
        <v>728</v>
      </c>
      <c r="L135" s="67">
        <v>195</v>
      </c>
      <c r="M135" s="68">
        <v>96.621481289487278</v>
      </c>
      <c r="N135" s="68">
        <v>21310.9</v>
      </c>
      <c r="O135" s="68">
        <v>514.61516577032478</v>
      </c>
      <c r="P135" s="68">
        <f t="shared" si="2"/>
        <v>228299.13140000179</v>
      </c>
      <c r="Q135" s="68">
        <f>ABS(Table_7[[#This Row],[列1]]-Table_7[[#This Row],[Listing Price (USD)]])/Table_7[[#This Row],[Listing Price (USD)]]</f>
        <v>0.39931939079885981</v>
      </c>
      <c r="R135" s="68">
        <f>Table_7[[#This Row],[列2]]</f>
        <v>0.39931939079885981</v>
      </c>
    </row>
    <row r="136" spans="1:18" x14ac:dyDescent="0.45">
      <c r="A136" s="62" t="s">
        <v>314</v>
      </c>
      <c r="B136" s="62">
        <v>115</v>
      </c>
      <c r="C136" s="64">
        <v>38</v>
      </c>
      <c r="D136" s="62" t="s">
        <v>459</v>
      </c>
      <c r="E136" s="63" t="s">
        <v>464</v>
      </c>
      <c r="F136" s="65">
        <v>129900</v>
      </c>
      <c r="G136" s="66">
        <v>2006</v>
      </c>
      <c r="H136" s="47">
        <v>11.92</v>
      </c>
      <c r="I136" s="47">
        <v>6.67</v>
      </c>
      <c r="J136" s="47">
        <v>5352</v>
      </c>
      <c r="K136" s="47">
        <v>781</v>
      </c>
      <c r="L136" s="47">
        <v>98</v>
      </c>
      <c r="M136" s="68">
        <v>3020.1734000000001</v>
      </c>
      <c r="N136" s="68">
        <v>46802</v>
      </c>
      <c r="O136" s="68">
        <v>122950</v>
      </c>
      <c r="P136" s="68">
        <f t="shared" ref="P136:P141" si="3">J136*22.739+12947.703*G136+1.856*N136-26169390+129810.776</f>
        <v>142076.63399999536</v>
      </c>
      <c r="Q136" s="77">
        <f>ABS(P136-F136)/F136</f>
        <v>9.3738521939918121E-2</v>
      </c>
      <c r="R136">
        <f>SUM(Q135:Q140)/6</f>
        <v>0.12473861865105969</v>
      </c>
    </row>
    <row r="137" spans="1:18" x14ac:dyDescent="0.45">
      <c r="A137" s="62" t="s">
        <v>314</v>
      </c>
      <c r="B137" s="62">
        <v>115</v>
      </c>
      <c r="C137" s="64">
        <v>38</v>
      </c>
      <c r="D137" s="62" t="s">
        <v>459</v>
      </c>
      <c r="E137" s="63" t="s">
        <v>464</v>
      </c>
      <c r="F137" s="65">
        <v>144900</v>
      </c>
      <c r="G137" s="66">
        <v>2006</v>
      </c>
      <c r="H137" s="47">
        <v>11.92</v>
      </c>
      <c r="I137" s="47">
        <v>6.67</v>
      </c>
      <c r="J137" s="47">
        <v>5352</v>
      </c>
      <c r="K137" s="47">
        <v>781</v>
      </c>
      <c r="L137" s="47">
        <v>98</v>
      </c>
      <c r="M137" s="68">
        <v>3020.1734000000001</v>
      </c>
      <c r="N137" s="68">
        <v>46802</v>
      </c>
      <c r="O137" s="68">
        <v>122950</v>
      </c>
      <c r="P137" s="68">
        <f t="shared" si="3"/>
        <v>142076.63399999536</v>
      </c>
      <c r="Q137" s="77">
        <f t="shared" ref="Q137:Q141" si="4">ABS(P137-F137)/F137</f>
        <v>1.9484927536263883E-2</v>
      </c>
      <c r="R137">
        <f>SUM(Q135:Q140)/6</f>
        <v>0.12473861865105969</v>
      </c>
    </row>
    <row r="138" spans="1:18" x14ac:dyDescent="0.45">
      <c r="A138" s="62" t="s">
        <v>314</v>
      </c>
      <c r="B138" s="62">
        <v>115</v>
      </c>
      <c r="C138" s="64">
        <v>38</v>
      </c>
      <c r="D138" s="62" t="s">
        <v>459</v>
      </c>
      <c r="E138" s="63" t="s">
        <v>479</v>
      </c>
      <c r="F138" s="65">
        <v>129000</v>
      </c>
      <c r="G138" s="66">
        <v>2006</v>
      </c>
      <c r="H138" s="47">
        <v>11.92</v>
      </c>
      <c r="I138" s="47">
        <v>6.67</v>
      </c>
      <c r="J138" s="47">
        <v>5352</v>
      </c>
      <c r="K138" s="47">
        <v>781</v>
      </c>
      <c r="L138" s="47">
        <v>98</v>
      </c>
      <c r="M138" s="68">
        <v>41.0931</v>
      </c>
      <c r="N138" s="68">
        <v>43658</v>
      </c>
      <c r="O138" s="68">
        <v>15144.94</v>
      </c>
      <c r="P138" s="68">
        <f t="shared" si="3"/>
        <v>136241.36999999679</v>
      </c>
      <c r="Q138" s="77">
        <f t="shared" si="4"/>
        <v>5.6134651162765843E-2</v>
      </c>
      <c r="R138">
        <f>SUM(Q135:Q140)/6</f>
        <v>0.12473861865105969</v>
      </c>
    </row>
    <row r="139" spans="1:18" x14ac:dyDescent="0.45">
      <c r="A139" s="62" t="s">
        <v>314</v>
      </c>
      <c r="B139" s="62">
        <v>115</v>
      </c>
      <c r="C139" s="64">
        <v>38</v>
      </c>
      <c r="D139" s="62" t="s">
        <v>459</v>
      </c>
      <c r="E139" s="63" t="s">
        <v>487</v>
      </c>
      <c r="F139" s="75">
        <v>134900</v>
      </c>
      <c r="G139" s="76">
        <v>2008</v>
      </c>
      <c r="H139" s="67">
        <v>11.92</v>
      </c>
      <c r="I139" s="67">
        <v>6.67</v>
      </c>
      <c r="J139" s="67">
        <v>5352</v>
      </c>
      <c r="K139" s="67">
        <v>781</v>
      </c>
      <c r="L139" s="47">
        <v>98</v>
      </c>
      <c r="M139" s="68">
        <v>1789.9333999999999</v>
      </c>
      <c r="N139" s="68">
        <v>40003</v>
      </c>
      <c r="O139" s="68">
        <v>60296.14</v>
      </c>
      <c r="P139" s="68">
        <f t="shared" si="3"/>
        <v>155353.09599999659</v>
      </c>
      <c r="Q139" s="77">
        <f t="shared" si="4"/>
        <v>0.15161672349886277</v>
      </c>
      <c r="R139">
        <f>SUM(Q135:Q140)/6</f>
        <v>0.12473861865105969</v>
      </c>
    </row>
    <row r="140" spans="1:18" x14ac:dyDescent="0.45">
      <c r="A140" s="62" t="s">
        <v>314</v>
      </c>
      <c r="B140" s="62">
        <v>115</v>
      </c>
      <c r="C140" s="64">
        <v>38</v>
      </c>
      <c r="D140" s="62" t="s">
        <v>459</v>
      </c>
      <c r="E140" s="63" t="s">
        <v>516</v>
      </c>
      <c r="F140" s="65">
        <v>165000</v>
      </c>
      <c r="G140" s="66">
        <v>2009</v>
      </c>
      <c r="H140" s="47">
        <v>11.92</v>
      </c>
      <c r="I140" s="47">
        <v>6.67</v>
      </c>
      <c r="J140" s="47">
        <v>5352</v>
      </c>
      <c r="K140" s="47">
        <v>781</v>
      </c>
      <c r="L140" s="47">
        <v>98</v>
      </c>
      <c r="M140" s="68">
        <v>340.59109999999998</v>
      </c>
      <c r="N140" s="68">
        <v>40726</v>
      </c>
      <c r="O140" s="68">
        <v>10470.06</v>
      </c>
      <c r="P140" s="68">
        <f t="shared" si="3"/>
        <v>169642.68699999846</v>
      </c>
      <c r="Q140" s="77">
        <f t="shared" si="4"/>
        <v>2.8137496969687655E-2</v>
      </c>
      <c r="R140">
        <f>SUM(Q135:Q140)/6</f>
        <v>0.12473861865105969</v>
      </c>
    </row>
    <row r="141" spans="1:18" x14ac:dyDescent="0.45">
      <c r="A141" s="62" t="s">
        <v>314</v>
      </c>
      <c r="B141" s="62">
        <v>121</v>
      </c>
      <c r="C141" s="64">
        <v>40</v>
      </c>
      <c r="D141" s="62" t="s">
        <v>459</v>
      </c>
      <c r="E141" s="63" t="s">
        <v>485</v>
      </c>
      <c r="F141" s="75">
        <v>184900</v>
      </c>
      <c r="G141" s="76">
        <v>2005</v>
      </c>
      <c r="H141" s="67">
        <v>13.08</v>
      </c>
      <c r="I141" s="67">
        <v>6.5</v>
      </c>
      <c r="J141" s="67">
        <v>6396</v>
      </c>
      <c r="K141" s="67">
        <v>846</v>
      </c>
      <c r="L141" s="67">
        <v>132</v>
      </c>
      <c r="M141" s="68">
        <v>60.770600000000002</v>
      </c>
      <c r="N141" s="68">
        <v>41548</v>
      </c>
      <c r="O141" s="68">
        <v>2875.28</v>
      </c>
      <c r="P141" s="68">
        <f t="shared" si="3"/>
        <v>143117.02300000138</v>
      </c>
      <c r="Q141" s="77">
        <f t="shared" si="4"/>
        <v>0.22597607896159339</v>
      </c>
      <c r="R141">
        <f>Q141</f>
        <v>0.22597607896159339</v>
      </c>
    </row>
    <row r="142" spans="1:18" x14ac:dyDescent="0.45">
      <c r="A142" s="62" t="s">
        <v>114</v>
      </c>
      <c r="B142" s="63">
        <v>375</v>
      </c>
      <c r="C142" s="64">
        <v>38</v>
      </c>
      <c r="D142" s="62" t="s">
        <v>460</v>
      </c>
      <c r="E142" s="63" t="s">
        <v>480</v>
      </c>
      <c r="F142" s="65">
        <v>173094</v>
      </c>
      <c r="G142" s="66">
        <v>2011</v>
      </c>
      <c r="H142" s="47">
        <v>13</v>
      </c>
      <c r="I142" s="47">
        <v>6.83</v>
      </c>
      <c r="J142" s="47">
        <v>7031</v>
      </c>
      <c r="K142" s="47">
        <v>646</v>
      </c>
      <c r="L142" s="47">
        <v>151</v>
      </c>
      <c r="M142" s="68">
        <v>909.79346666148103</v>
      </c>
      <c r="N142" s="68">
        <v>36186.300000000003</v>
      </c>
      <c r="O142" s="68">
        <v>19565.62</v>
      </c>
      <c r="P142" s="68">
        <v>170088.92079999944</v>
      </c>
      <c r="Q142" s="77">
        <f>ABS(P142-F141)/F141</f>
        <v>8.0103186587347538E-2</v>
      </c>
      <c r="R142">
        <f>Q142</f>
        <v>8.0103186587347538E-2</v>
      </c>
    </row>
    <row r="143" spans="1:18" x14ac:dyDescent="0.45">
      <c r="A143" s="62" t="s">
        <v>114</v>
      </c>
      <c r="B143" s="62">
        <v>385</v>
      </c>
      <c r="C143" s="64">
        <v>38</v>
      </c>
      <c r="D143" s="62" t="s">
        <v>459</v>
      </c>
      <c r="E143" s="63" t="s">
        <v>464</v>
      </c>
      <c r="F143" s="65">
        <v>199000</v>
      </c>
      <c r="G143" s="66">
        <v>2012</v>
      </c>
      <c r="H143" s="47">
        <v>13.08</v>
      </c>
      <c r="I143" s="47">
        <v>6.83</v>
      </c>
      <c r="J143" s="47">
        <v>7031</v>
      </c>
      <c r="K143" s="47">
        <v>677</v>
      </c>
      <c r="L143" s="47">
        <v>169</v>
      </c>
      <c r="M143" s="68">
        <v>3020.1734000000001</v>
      </c>
      <c r="N143" s="68">
        <v>46802</v>
      </c>
      <c r="O143" s="68">
        <v>122950</v>
      </c>
      <c r="P143" s="68">
        <v>202739.36300000077</v>
      </c>
      <c r="Q143" s="77">
        <f t="shared" ref="Q143:Q178" si="5">ABS(P143-F142)/F142</f>
        <v>0.17126742117000457</v>
      </c>
      <c r="R143">
        <f>SUM(Q143:Q145)/3</f>
        <v>0.19341912786773577</v>
      </c>
    </row>
    <row r="144" spans="1:18" x14ac:dyDescent="0.45">
      <c r="A144" s="62" t="s">
        <v>114</v>
      </c>
      <c r="B144" s="62">
        <v>385</v>
      </c>
      <c r="C144" s="64">
        <v>38</v>
      </c>
      <c r="D144" s="62" t="s">
        <v>459</v>
      </c>
      <c r="E144" s="63" t="s">
        <v>464</v>
      </c>
      <c r="F144" s="65">
        <v>249900</v>
      </c>
      <c r="G144" s="66">
        <v>2015</v>
      </c>
      <c r="H144" s="47">
        <v>13.08</v>
      </c>
      <c r="I144" s="47">
        <v>6.83</v>
      </c>
      <c r="J144" s="47">
        <v>7031</v>
      </c>
      <c r="K144" s="47">
        <v>677</v>
      </c>
      <c r="L144" s="47">
        <v>169</v>
      </c>
      <c r="M144" s="68">
        <v>3020.1734000000001</v>
      </c>
      <c r="N144" s="68">
        <v>46802</v>
      </c>
      <c r="O144" s="68">
        <v>122950</v>
      </c>
      <c r="P144" s="68">
        <v>241582.47199999815</v>
      </c>
      <c r="Q144" s="77">
        <f t="shared" si="5"/>
        <v>0.21398227135677461</v>
      </c>
      <c r="R144">
        <f>SUM(Q143:Q145)/3</f>
        <v>0.19341912786773577</v>
      </c>
    </row>
    <row r="145" spans="1:18" x14ac:dyDescent="0.45">
      <c r="A145" s="62" t="s">
        <v>114</v>
      </c>
      <c r="B145" s="62">
        <v>385</v>
      </c>
      <c r="C145" s="64">
        <v>39</v>
      </c>
      <c r="D145" s="62" t="s">
        <v>459</v>
      </c>
      <c r="E145" s="63" t="s">
        <v>483</v>
      </c>
      <c r="F145" s="65">
        <v>215000</v>
      </c>
      <c r="G145" s="66">
        <v>2013</v>
      </c>
      <c r="H145" s="47">
        <v>13.08</v>
      </c>
      <c r="I145" s="47">
        <v>6.83</v>
      </c>
      <c r="J145" s="47">
        <v>7031</v>
      </c>
      <c r="K145" s="47">
        <v>677</v>
      </c>
      <c r="L145" s="47">
        <v>169</v>
      </c>
      <c r="M145" s="68">
        <v>598.91589999999997</v>
      </c>
      <c r="N145" s="68">
        <v>38979</v>
      </c>
      <c r="O145" s="68">
        <v>20630.52</v>
      </c>
      <c r="P145" s="68">
        <v>201167.57800000062</v>
      </c>
      <c r="Q145" s="77">
        <f t="shared" si="5"/>
        <v>0.1950076910764281</v>
      </c>
      <c r="R145">
        <f>SUM(Q143:Q145)/3</f>
        <v>0.19341912786773577</v>
      </c>
    </row>
    <row r="146" spans="1:18" x14ac:dyDescent="0.45">
      <c r="A146" s="62" t="s">
        <v>114</v>
      </c>
      <c r="B146" s="62">
        <v>387</v>
      </c>
      <c r="C146" s="64">
        <v>38</v>
      </c>
      <c r="D146" s="62" t="s">
        <v>459</v>
      </c>
      <c r="E146" s="63" t="s">
        <v>479</v>
      </c>
      <c r="F146" s="65">
        <v>125000</v>
      </c>
      <c r="G146" s="66">
        <v>2005</v>
      </c>
      <c r="H146" s="67">
        <v>12.34</v>
      </c>
      <c r="I146" s="67">
        <v>7.15</v>
      </c>
      <c r="J146" s="67">
        <v>8618</v>
      </c>
      <c r="K146" s="67">
        <v>720</v>
      </c>
      <c r="L146" s="67">
        <v>140</v>
      </c>
      <c r="M146" s="68">
        <v>41.0931</v>
      </c>
      <c r="N146" s="68">
        <v>43658</v>
      </c>
      <c r="O146" s="68">
        <v>15144.94</v>
      </c>
      <c r="P146" s="68">
        <v>142356.97099999984</v>
      </c>
      <c r="Q146" s="77">
        <f t="shared" si="5"/>
        <v>0.33787455348837281</v>
      </c>
      <c r="R146">
        <f>SUM(Q146:Q149)/4</f>
        <v>0.28871244728998513</v>
      </c>
    </row>
    <row r="147" spans="1:18" x14ac:dyDescent="0.45">
      <c r="A147" s="62" t="s">
        <v>114</v>
      </c>
      <c r="B147" s="62">
        <v>387</v>
      </c>
      <c r="C147" s="64">
        <v>38</v>
      </c>
      <c r="D147" s="62" t="s">
        <v>459</v>
      </c>
      <c r="E147" s="63" t="s">
        <v>479</v>
      </c>
      <c r="F147" s="65">
        <v>135900</v>
      </c>
      <c r="G147" s="66">
        <v>2006</v>
      </c>
      <c r="H147" s="67">
        <v>12.34</v>
      </c>
      <c r="I147" s="67">
        <v>7.15</v>
      </c>
      <c r="J147" s="67">
        <v>8618</v>
      </c>
      <c r="K147" s="67">
        <v>720</v>
      </c>
      <c r="L147" s="67">
        <v>140</v>
      </c>
      <c r="M147" s="68">
        <v>41.0931</v>
      </c>
      <c r="N147" s="68">
        <v>43658</v>
      </c>
      <c r="O147" s="68">
        <v>15144.94</v>
      </c>
      <c r="P147" s="68">
        <v>155304.67399999773</v>
      </c>
      <c r="Q147" s="77">
        <f t="shared" si="5"/>
        <v>0.24243739199998182</v>
      </c>
      <c r="R147">
        <f>SUM(Q146:Q149)/4</f>
        <v>0.28871244728998513</v>
      </c>
    </row>
    <row r="148" spans="1:18" x14ac:dyDescent="0.45">
      <c r="A148" s="62" t="s">
        <v>114</v>
      </c>
      <c r="B148" s="62">
        <v>387</v>
      </c>
      <c r="C148" s="64">
        <v>38</v>
      </c>
      <c r="D148" s="62" t="s">
        <v>459</v>
      </c>
      <c r="E148" s="63" t="s">
        <v>483</v>
      </c>
      <c r="F148" s="65">
        <v>159900</v>
      </c>
      <c r="G148" s="66">
        <v>2006</v>
      </c>
      <c r="H148" s="67">
        <v>12.34</v>
      </c>
      <c r="I148" s="67">
        <v>7.15</v>
      </c>
      <c r="J148" s="67">
        <v>8618</v>
      </c>
      <c r="K148" s="67">
        <v>720</v>
      </c>
      <c r="L148" s="67">
        <v>140</v>
      </c>
      <c r="M148" s="68">
        <v>598.91589999999997</v>
      </c>
      <c r="N148" s="68">
        <v>38979</v>
      </c>
      <c r="O148" s="68">
        <v>20630.52</v>
      </c>
      <c r="P148" s="68">
        <v>146620.44999999827</v>
      </c>
      <c r="Q148" s="77">
        <f t="shared" si="5"/>
        <v>7.8884841795425056E-2</v>
      </c>
      <c r="R148">
        <f>SUM(Q146:Q149)/4</f>
        <v>0.28871244728998513</v>
      </c>
    </row>
    <row r="149" spans="1:18" x14ac:dyDescent="0.45">
      <c r="A149" s="62" t="s">
        <v>114</v>
      </c>
      <c r="B149" s="62">
        <v>387</v>
      </c>
      <c r="C149" s="64">
        <v>38</v>
      </c>
      <c r="D149" s="62" t="s">
        <v>459</v>
      </c>
      <c r="E149" s="63" t="s">
        <v>487</v>
      </c>
      <c r="F149" s="65">
        <v>219999</v>
      </c>
      <c r="G149" s="66">
        <v>2013</v>
      </c>
      <c r="H149" s="67">
        <v>12.34</v>
      </c>
      <c r="I149" s="67">
        <v>7.15</v>
      </c>
      <c r="J149" s="67">
        <v>8618</v>
      </c>
      <c r="K149" s="67">
        <v>720</v>
      </c>
      <c r="L149" s="67">
        <v>140</v>
      </c>
      <c r="M149" s="68">
        <v>1789.9333999999999</v>
      </c>
      <c r="N149" s="68">
        <v>40003</v>
      </c>
      <c r="O149" s="68">
        <v>60296.14</v>
      </c>
      <c r="P149" s="68">
        <v>239154.91499999812</v>
      </c>
      <c r="Q149" s="77">
        <f t="shared" si="5"/>
        <v>0.49565300187616085</v>
      </c>
      <c r="R149">
        <f>SUM(Q146:Q149)/4</f>
        <v>0.28871244728998513</v>
      </c>
    </row>
    <row r="150" spans="1:18" x14ac:dyDescent="0.45">
      <c r="A150" s="62" t="s">
        <v>114</v>
      </c>
      <c r="B150" s="62">
        <v>425</v>
      </c>
      <c r="C150" s="64">
        <v>43</v>
      </c>
      <c r="D150" s="62" t="s">
        <v>459</v>
      </c>
      <c r="E150" s="63" t="s">
        <v>515</v>
      </c>
      <c r="F150" s="70">
        <v>315000</v>
      </c>
      <c r="G150" s="64">
        <v>2017</v>
      </c>
      <c r="H150" s="47">
        <v>13.67</v>
      </c>
      <c r="I150" s="47">
        <v>6.67</v>
      </c>
      <c r="J150" s="47">
        <v>8210</v>
      </c>
      <c r="K150" s="47">
        <v>940</v>
      </c>
      <c r="L150" s="47">
        <v>212</v>
      </c>
      <c r="M150" s="68">
        <v>556.99260000000004</v>
      </c>
      <c r="N150" s="68">
        <v>42831</v>
      </c>
      <c r="O150" s="68">
        <v>17471.759999999998</v>
      </c>
      <c r="P150" s="68">
        <v>286916.98299999809</v>
      </c>
      <c r="Q150" s="77">
        <f t="shared" si="5"/>
        <v>0.30417403260923043</v>
      </c>
      <c r="R150">
        <f>Q150</f>
        <v>0.30417403260923043</v>
      </c>
    </row>
    <row r="151" spans="1:18" x14ac:dyDescent="0.45">
      <c r="A151" s="62" t="s">
        <v>114</v>
      </c>
      <c r="B151" s="63">
        <v>445</v>
      </c>
      <c r="C151" s="64">
        <v>44</v>
      </c>
      <c r="D151" s="62" t="s">
        <v>460</v>
      </c>
      <c r="E151" s="63" t="s">
        <v>35</v>
      </c>
      <c r="F151" s="70">
        <v>204069</v>
      </c>
      <c r="G151" s="64">
        <v>2011</v>
      </c>
      <c r="H151" s="47">
        <v>13.58</v>
      </c>
      <c r="I151" s="47">
        <v>6.92</v>
      </c>
      <c r="J151" s="47">
        <v>10659</v>
      </c>
      <c r="K151" s="47">
        <v>856</v>
      </c>
      <c r="L151" s="47">
        <v>250</v>
      </c>
      <c r="M151" s="68">
        <v>1896.7553015181375</v>
      </c>
      <c r="N151" s="68">
        <v>24592.6</v>
      </c>
      <c r="O151" s="68">
        <v>42421.33</v>
      </c>
      <c r="P151" s="68">
        <v>231068.10559999844</v>
      </c>
      <c r="Q151" s="77">
        <f t="shared" si="5"/>
        <v>0.26645045841270337</v>
      </c>
      <c r="R151">
        <f>SUM(Q151:Q158)/8</f>
        <v>0.18158456173663165</v>
      </c>
    </row>
    <row r="152" spans="1:18" x14ac:dyDescent="0.45">
      <c r="A152" s="62" t="s">
        <v>114</v>
      </c>
      <c r="B152" s="63">
        <v>445</v>
      </c>
      <c r="C152" s="64">
        <v>44</v>
      </c>
      <c r="D152" s="62" t="s">
        <v>460</v>
      </c>
      <c r="E152" s="63" t="s">
        <v>35</v>
      </c>
      <c r="F152" s="70">
        <v>218645</v>
      </c>
      <c r="G152" s="64">
        <v>2012</v>
      </c>
      <c r="H152" s="47">
        <v>13.58</v>
      </c>
      <c r="I152" s="47">
        <v>6.92</v>
      </c>
      <c r="J152" s="47">
        <v>10659</v>
      </c>
      <c r="K152" s="47">
        <v>856</v>
      </c>
      <c r="L152" s="47">
        <v>250</v>
      </c>
      <c r="M152" s="68">
        <v>1896.7553015181375</v>
      </c>
      <c r="N152" s="68">
        <v>24592.6</v>
      </c>
      <c r="O152" s="68">
        <v>42421.33</v>
      </c>
      <c r="P152" s="68">
        <v>244015.80860000005</v>
      </c>
      <c r="Q152" s="77">
        <f t="shared" si="5"/>
        <v>0.19575147915656002</v>
      </c>
      <c r="R152">
        <f>SUM(Q151:Q158)/8</f>
        <v>0.18158456173663165</v>
      </c>
    </row>
    <row r="153" spans="1:18" x14ac:dyDescent="0.45">
      <c r="A153" s="62" t="s">
        <v>114</v>
      </c>
      <c r="B153" s="62">
        <v>445</v>
      </c>
      <c r="C153" s="64">
        <v>44</v>
      </c>
      <c r="D153" s="62" t="s">
        <v>459</v>
      </c>
      <c r="E153" s="63" t="s">
        <v>464</v>
      </c>
      <c r="F153" s="70">
        <v>259000</v>
      </c>
      <c r="G153" s="64">
        <v>2010</v>
      </c>
      <c r="H153" s="47">
        <v>13.58</v>
      </c>
      <c r="I153" s="47">
        <v>6.92</v>
      </c>
      <c r="J153" s="47">
        <v>10659</v>
      </c>
      <c r="K153" s="47">
        <v>856</v>
      </c>
      <c r="L153" s="47">
        <v>250</v>
      </c>
      <c r="M153" s="68">
        <v>3020.1734000000001</v>
      </c>
      <c r="N153" s="68">
        <v>46802</v>
      </c>
      <c r="O153" s="68">
        <v>122950</v>
      </c>
      <c r="P153" s="68">
        <v>259341.048999994</v>
      </c>
      <c r="Q153" s="77">
        <f t="shared" si="5"/>
        <v>0.18612842278576691</v>
      </c>
      <c r="R153">
        <f>SUM(Q151:Q158)/8</f>
        <v>0.18158456173663165</v>
      </c>
    </row>
    <row r="154" spans="1:18" x14ac:dyDescent="0.45">
      <c r="A154" s="62" t="s">
        <v>114</v>
      </c>
      <c r="B154" s="62">
        <v>445</v>
      </c>
      <c r="C154" s="64">
        <v>44</v>
      </c>
      <c r="D154" s="62" t="s">
        <v>459</v>
      </c>
      <c r="E154" s="63" t="s">
        <v>319</v>
      </c>
      <c r="F154" s="70">
        <v>299900</v>
      </c>
      <c r="G154" s="64">
        <v>2014</v>
      </c>
      <c r="H154" s="47">
        <v>13.58</v>
      </c>
      <c r="I154" s="47">
        <v>6.92</v>
      </c>
      <c r="J154" s="47">
        <v>10659</v>
      </c>
      <c r="K154" s="47">
        <v>856</v>
      </c>
      <c r="L154" s="47">
        <v>250</v>
      </c>
      <c r="M154" s="68">
        <v>1116.7267999999999</v>
      </c>
      <c r="N154" s="68">
        <v>44269</v>
      </c>
      <c r="O154" s="68">
        <v>61343.7</v>
      </c>
      <c r="P154" s="68">
        <v>306430.61299999704</v>
      </c>
      <c r="Q154" s="77">
        <f t="shared" si="5"/>
        <v>0.18312977992276852</v>
      </c>
      <c r="R154">
        <f>SUM(Q151:Q158)/8</f>
        <v>0.18158456173663165</v>
      </c>
    </row>
    <row r="155" spans="1:18" x14ac:dyDescent="0.45">
      <c r="A155" s="62" t="s">
        <v>114</v>
      </c>
      <c r="B155" s="62">
        <v>445</v>
      </c>
      <c r="C155" s="64">
        <v>44</v>
      </c>
      <c r="D155" s="62" t="s">
        <v>459</v>
      </c>
      <c r="E155" s="63" t="s">
        <v>319</v>
      </c>
      <c r="F155" s="70">
        <v>298000</v>
      </c>
      <c r="G155" s="64">
        <v>2014</v>
      </c>
      <c r="H155" s="47">
        <v>13.58</v>
      </c>
      <c r="I155" s="47">
        <v>6.92</v>
      </c>
      <c r="J155" s="47">
        <v>10659</v>
      </c>
      <c r="K155" s="47">
        <v>856</v>
      </c>
      <c r="L155" s="47">
        <v>250</v>
      </c>
      <c r="M155" s="68">
        <v>1116.7267999999999</v>
      </c>
      <c r="N155" s="68">
        <v>44269</v>
      </c>
      <c r="O155" s="68">
        <v>61343.7</v>
      </c>
      <c r="P155" s="68">
        <v>306430.61299999704</v>
      </c>
      <c r="Q155" s="77">
        <f t="shared" si="5"/>
        <v>2.1775968656208882E-2</v>
      </c>
      <c r="R155">
        <f>SUM(Q151:Q158)/8</f>
        <v>0.18158456173663165</v>
      </c>
    </row>
    <row r="156" spans="1:18" x14ac:dyDescent="0.45">
      <c r="A156" s="62" t="s">
        <v>114</v>
      </c>
      <c r="B156" s="62">
        <v>445</v>
      </c>
      <c r="C156" s="64">
        <v>44</v>
      </c>
      <c r="D156" s="62" t="s">
        <v>459</v>
      </c>
      <c r="E156" s="63" t="s">
        <v>479</v>
      </c>
      <c r="F156" s="70">
        <v>275000</v>
      </c>
      <c r="G156" s="64">
        <v>2010</v>
      </c>
      <c r="H156" s="47">
        <v>13.58</v>
      </c>
      <c r="I156" s="47">
        <v>6.92</v>
      </c>
      <c r="J156" s="47">
        <v>10659</v>
      </c>
      <c r="K156" s="47">
        <v>856</v>
      </c>
      <c r="L156" s="47">
        <v>250</v>
      </c>
      <c r="M156" s="68">
        <v>41.0931</v>
      </c>
      <c r="N156" s="68">
        <v>43658</v>
      </c>
      <c r="O156" s="68">
        <v>15144.94</v>
      </c>
      <c r="P156" s="68">
        <v>253505.78499999543</v>
      </c>
      <c r="Q156" s="77">
        <f t="shared" si="5"/>
        <v>0.14930944630874016</v>
      </c>
      <c r="R156">
        <f>SUM(Q151:Q158)/8</f>
        <v>0.18158456173663165</v>
      </c>
    </row>
    <row r="157" spans="1:18" x14ac:dyDescent="0.45">
      <c r="A157" s="62" t="s">
        <v>114</v>
      </c>
      <c r="B157" s="62">
        <v>445</v>
      </c>
      <c r="C157" s="64">
        <v>44</v>
      </c>
      <c r="D157" s="62" t="s">
        <v>459</v>
      </c>
      <c r="E157" s="63" t="s">
        <v>509</v>
      </c>
      <c r="F157" s="70">
        <v>374900</v>
      </c>
      <c r="G157" s="64">
        <v>2018</v>
      </c>
      <c r="H157" s="47">
        <v>13.58</v>
      </c>
      <c r="I157" s="47">
        <v>6.92</v>
      </c>
      <c r="J157" s="47">
        <v>10659</v>
      </c>
      <c r="K157" s="47">
        <v>856</v>
      </c>
      <c r="L157" s="47">
        <v>250</v>
      </c>
      <c r="M157" s="68">
        <v>620.08590000000004</v>
      </c>
      <c r="N157" s="68">
        <v>48244</v>
      </c>
      <c r="O157" s="68">
        <v>19758.259999999998</v>
      </c>
      <c r="P157" s="68">
        <v>365599.02499999752</v>
      </c>
      <c r="Q157" s="77">
        <f t="shared" si="5"/>
        <v>0.329450999999991</v>
      </c>
      <c r="R157">
        <f>SUM(Q151:Q158)/8</f>
        <v>0.18158456173663165</v>
      </c>
    </row>
    <row r="158" spans="1:18" x14ac:dyDescent="0.45">
      <c r="A158" s="62" t="s">
        <v>114</v>
      </c>
      <c r="B158" s="62">
        <v>445</v>
      </c>
      <c r="C158" s="64">
        <v>44</v>
      </c>
      <c r="D158" s="62" t="s">
        <v>459</v>
      </c>
      <c r="E158" s="63" t="s">
        <v>515</v>
      </c>
      <c r="F158" s="70">
        <v>329500</v>
      </c>
      <c r="G158" s="64">
        <v>2016</v>
      </c>
      <c r="H158" s="47">
        <v>13.58</v>
      </c>
      <c r="I158" s="47">
        <v>6.92</v>
      </c>
      <c r="J158" s="47">
        <v>10659</v>
      </c>
      <c r="K158" s="47">
        <v>856</v>
      </c>
      <c r="L158" s="47">
        <v>250</v>
      </c>
      <c r="M158" s="68">
        <v>556.99260000000004</v>
      </c>
      <c r="N158" s="68">
        <v>42831</v>
      </c>
      <c r="O158" s="68">
        <v>17471.759999999998</v>
      </c>
      <c r="P158" s="68">
        <v>329657.09099999716</v>
      </c>
      <c r="Q158" s="77">
        <f t="shared" si="5"/>
        <v>0.12067993865031432</v>
      </c>
      <c r="R158">
        <f>SUM(Q151:Q158)/8</f>
        <v>0.18158456173663165</v>
      </c>
    </row>
    <row r="159" spans="1:18" x14ac:dyDescent="0.45">
      <c r="A159" s="62" t="s">
        <v>114</v>
      </c>
      <c r="B159" s="62">
        <v>470</v>
      </c>
      <c r="C159" s="64">
        <v>47</v>
      </c>
      <c r="D159" s="62" t="s">
        <v>459</v>
      </c>
      <c r="E159" s="63" t="s">
        <v>464</v>
      </c>
      <c r="F159" s="70">
        <v>299900</v>
      </c>
      <c r="G159" s="64">
        <v>2009</v>
      </c>
      <c r="H159" s="47">
        <v>14</v>
      </c>
      <c r="I159" s="47">
        <v>7.83</v>
      </c>
      <c r="J159" s="47">
        <v>12247</v>
      </c>
      <c r="K159" s="47">
        <v>1010</v>
      </c>
      <c r="L159" s="47">
        <v>318</v>
      </c>
      <c r="M159" s="68">
        <v>3020.1734000000001</v>
      </c>
      <c r="N159" s="68">
        <v>46802</v>
      </c>
      <c r="O159" s="68">
        <v>122950</v>
      </c>
      <c r="P159" s="68">
        <v>282502.87799999764</v>
      </c>
      <c r="Q159" s="77">
        <f t="shared" si="5"/>
        <v>0.14263162974204055</v>
      </c>
      <c r="R159">
        <f>SUM(Q159:Q162)/4</f>
        <v>8.9728296759268245E-2</v>
      </c>
    </row>
    <row r="160" spans="1:18" x14ac:dyDescent="0.45">
      <c r="A160" s="62" t="s">
        <v>114</v>
      </c>
      <c r="B160" s="62">
        <v>470</v>
      </c>
      <c r="C160" s="64">
        <v>47</v>
      </c>
      <c r="D160" s="62" t="s">
        <v>459</v>
      </c>
      <c r="E160" s="63" t="s">
        <v>319</v>
      </c>
      <c r="F160" s="70">
        <v>285000</v>
      </c>
      <c r="G160" s="64">
        <v>2008</v>
      </c>
      <c r="H160" s="47">
        <v>14</v>
      </c>
      <c r="I160" s="47">
        <v>7.83</v>
      </c>
      <c r="J160" s="47">
        <v>12247</v>
      </c>
      <c r="K160" s="47">
        <v>1010</v>
      </c>
      <c r="L160" s="47">
        <v>318</v>
      </c>
      <c r="M160" s="68">
        <v>1116.7267999999999</v>
      </c>
      <c r="N160" s="68">
        <v>44269</v>
      </c>
      <c r="O160" s="68">
        <v>61343.7</v>
      </c>
      <c r="P160" s="68">
        <v>264853.92699999636</v>
      </c>
      <c r="Q160" s="77">
        <f t="shared" si="5"/>
        <v>0.11685919639881175</v>
      </c>
      <c r="R160">
        <f>SUM(Q159:Q162)/4</f>
        <v>8.9728296759268245E-2</v>
      </c>
    </row>
    <row r="161" spans="1:18" x14ac:dyDescent="0.45">
      <c r="A161" s="62" t="s">
        <v>114</v>
      </c>
      <c r="B161" s="62">
        <v>470</v>
      </c>
      <c r="C161" s="64">
        <v>47</v>
      </c>
      <c r="D161" s="62" t="s">
        <v>459</v>
      </c>
      <c r="E161" s="63" t="s">
        <v>487</v>
      </c>
      <c r="F161" s="70">
        <v>249000</v>
      </c>
      <c r="G161" s="64">
        <v>2008</v>
      </c>
      <c r="H161" s="47">
        <v>14</v>
      </c>
      <c r="I161" s="47">
        <v>7.83</v>
      </c>
      <c r="J161" s="47">
        <v>12247</v>
      </c>
      <c r="K161" s="47">
        <v>1010</v>
      </c>
      <c r="L161" s="47">
        <v>318</v>
      </c>
      <c r="M161" s="68">
        <v>1789.9333999999999</v>
      </c>
      <c r="N161" s="68">
        <v>40003</v>
      </c>
      <c r="O161" s="68">
        <v>60296.14</v>
      </c>
      <c r="P161" s="68">
        <v>256936.23099999776</v>
      </c>
      <c r="Q161" s="77">
        <f t="shared" si="5"/>
        <v>9.8469364912288568E-2</v>
      </c>
      <c r="R161">
        <f>SUM(Q159:Q162)/4</f>
        <v>8.9728296759268245E-2</v>
      </c>
    </row>
    <row r="162" spans="1:18" x14ac:dyDescent="0.45">
      <c r="A162" s="62" t="s">
        <v>114</v>
      </c>
      <c r="B162" s="62">
        <v>470</v>
      </c>
      <c r="C162" s="64">
        <v>47</v>
      </c>
      <c r="D162" s="62" t="s">
        <v>459</v>
      </c>
      <c r="E162" s="63" t="s">
        <v>515</v>
      </c>
      <c r="F162" s="70">
        <v>274999</v>
      </c>
      <c r="G162" s="64">
        <v>2007</v>
      </c>
      <c r="H162" s="47">
        <v>14</v>
      </c>
      <c r="I162" s="47">
        <v>7.83</v>
      </c>
      <c r="J162" s="47">
        <v>12247</v>
      </c>
      <c r="K162" s="47">
        <v>1010</v>
      </c>
      <c r="L162" s="47">
        <v>318</v>
      </c>
      <c r="M162" s="68">
        <v>556.99260000000004</v>
      </c>
      <c r="N162" s="68">
        <v>42831</v>
      </c>
      <c r="O162" s="68">
        <v>17471.759999999998</v>
      </c>
      <c r="P162" s="68">
        <v>249237.2959999991</v>
      </c>
      <c r="Q162" s="77">
        <f t="shared" si="5"/>
        <v>9.5299598393212804E-4</v>
      </c>
      <c r="R162">
        <f>SUM(Q159:Q162)/4</f>
        <v>8.9728296759268245E-2</v>
      </c>
    </row>
    <row r="163" spans="1:18" x14ac:dyDescent="0.45">
      <c r="A163" s="62" t="s">
        <v>114</v>
      </c>
      <c r="B163" s="62" t="s">
        <v>321</v>
      </c>
      <c r="C163" s="64">
        <v>40</v>
      </c>
      <c r="D163" s="62" t="s">
        <v>459</v>
      </c>
      <c r="E163" s="63" t="s">
        <v>319</v>
      </c>
      <c r="F163" s="70">
        <v>145000</v>
      </c>
      <c r="G163" s="64">
        <v>2006</v>
      </c>
      <c r="H163" s="47">
        <v>13.5</v>
      </c>
      <c r="I163" s="47">
        <v>6.92</v>
      </c>
      <c r="J163" s="47">
        <v>8936</v>
      </c>
      <c r="K163" s="47">
        <v>808</v>
      </c>
      <c r="L163" s="47">
        <v>132</v>
      </c>
      <c r="M163" s="68">
        <v>1116.7267999999999</v>
      </c>
      <c r="N163" s="68">
        <v>44269</v>
      </c>
      <c r="O163" s="68">
        <v>61343.7</v>
      </c>
      <c r="P163" s="68">
        <v>163669.69199999695</v>
      </c>
      <c r="Q163" s="77">
        <f t="shared" si="5"/>
        <v>0.40483531940117251</v>
      </c>
      <c r="R163">
        <f>Q163</f>
        <v>0.40483531940117251</v>
      </c>
    </row>
    <row r="164" spans="1:18" x14ac:dyDescent="0.45">
      <c r="A164" s="62" t="s">
        <v>114</v>
      </c>
      <c r="B164" s="62" t="s">
        <v>322</v>
      </c>
      <c r="C164" s="64">
        <v>42</v>
      </c>
      <c r="D164" s="62" t="s">
        <v>461</v>
      </c>
      <c r="E164" s="63" t="s">
        <v>462</v>
      </c>
      <c r="F164" s="70">
        <v>165000</v>
      </c>
      <c r="G164" s="64">
        <v>2005</v>
      </c>
      <c r="H164" s="67">
        <v>13.83</v>
      </c>
      <c r="I164" s="67">
        <v>6.67</v>
      </c>
      <c r="J164" s="67">
        <v>9299</v>
      </c>
      <c r="K164" s="67">
        <v>797</v>
      </c>
      <c r="L164" s="67">
        <v>144</v>
      </c>
      <c r="M164" s="68">
        <v>1090.5153897494101</v>
      </c>
      <c r="N164" s="68">
        <v>6371.4</v>
      </c>
      <c r="O164" s="68">
        <v>1782.16</v>
      </c>
      <c r="P164" s="68">
        <v>88638.300399999076</v>
      </c>
      <c r="Q164" s="77">
        <f t="shared" si="5"/>
        <v>0.38870137655173054</v>
      </c>
      <c r="R164">
        <f>SUM(Q164:Q171)/8</f>
        <v>0.28703461384030277</v>
      </c>
    </row>
    <row r="165" spans="1:18" x14ac:dyDescent="0.45">
      <c r="A165" s="62" t="s">
        <v>114</v>
      </c>
      <c r="B165" s="63" t="s">
        <v>115</v>
      </c>
      <c r="C165" s="64">
        <v>42</v>
      </c>
      <c r="D165" s="62" t="s">
        <v>460</v>
      </c>
      <c r="E165" s="63" t="s">
        <v>480</v>
      </c>
      <c r="F165" s="70">
        <v>182204</v>
      </c>
      <c r="G165" s="64">
        <v>2009</v>
      </c>
      <c r="H165" s="67">
        <v>13.83</v>
      </c>
      <c r="I165" s="67">
        <v>6.67</v>
      </c>
      <c r="J165" s="67">
        <v>9299</v>
      </c>
      <c r="K165" s="67">
        <v>797</v>
      </c>
      <c r="L165" s="67">
        <v>144</v>
      </c>
      <c r="M165" s="68">
        <v>909.79346666148103</v>
      </c>
      <c r="N165" s="68">
        <v>36186.300000000003</v>
      </c>
      <c r="O165" s="68">
        <v>19565.62</v>
      </c>
      <c r="P165" s="68">
        <v>195765.56679999729</v>
      </c>
      <c r="Q165" s="77">
        <f t="shared" si="5"/>
        <v>0.18645798060604421</v>
      </c>
      <c r="R165">
        <f>SUM(Q164:Q171)/8</f>
        <v>0.28703461384030277</v>
      </c>
    </row>
    <row r="166" spans="1:18" x14ac:dyDescent="0.45">
      <c r="A166" s="62" t="s">
        <v>114</v>
      </c>
      <c r="B166" s="63" t="s">
        <v>115</v>
      </c>
      <c r="C166" s="64">
        <v>42</v>
      </c>
      <c r="D166" s="62" t="s">
        <v>460</v>
      </c>
      <c r="E166" s="63" t="s">
        <v>26</v>
      </c>
      <c r="F166" s="70">
        <v>119242</v>
      </c>
      <c r="G166" s="64">
        <v>2005</v>
      </c>
      <c r="H166" s="67">
        <v>13.83</v>
      </c>
      <c r="I166" s="67">
        <v>6.67</v>
      </c>
      <c r="J166" s="67">
        <v>9299</v>
      </c>
      <c r="K166" s="67">
        <v>797</v>
      </c>
      <c r="L166" s="67">
        <v>144</v>
      </c>
      <c r="M166" s="68">
        <v>2704.60916008815</v>
      </c>
      <c r="N166" s="68">
        <v>33874.199999999997</v>
      </c>
      <c r="O166" s="68">
        <v>12220.24236</v>
      </c>
      <c r="P166" s="68">
        <v>139683.49720000004</v>
      </c>
      <c r="Q166" s="77">
        <f t="shared" si="5"/>
        <v>0.2333675594388705</v>
      </c>
      <c r="R166">
        <f>SUM(Q164:Q171)/8</f>
        <v>0.28703461384030277</v>
      </c>
    </row>
    <row r="167" spans="1:18" x14ac:dyDescent="0.45">
      <c r="A167" s="62" t="s">
        <v>114</v>
      </c>
      <c r="B167" s="62" t="s">
        <v>322</v>
      </c>
      <c r="C167" s="64">
        <v>42</v>
      </c>
      <c r="D167" s="62" t="s">
        <v>459</v>
      </c>
      <c r="E167" s="63" t="s">
        <v>464</v>
      </c>
      <c r="F167" s="70">
        <v>188000</v>
      </c>
      <c r="G167" s="64">
        <v>2008</v>
      </c>
      <c r="H167" s="67">
        <v>13.83</v>
      </c>
      <c r="I167" s="67">
        <v>6.67</v>
      </c>
      <c r="J167" s="67">
        <v>9299</v>
      </c>
      <c r="K167" s="67">
        <v>797</v>
      </c>
      <c r="L167" s="67">
        <v>144</v>
      </c>
      <c r="M167" s="68">
        <v>3020.1734000000001</v>
      </c>
      <c r="N167" s="68">
        <v>46802</v>
      </c>
      <c r="O167" s="68">
        <v>122950</v>
      </c>
      <c r="P167" s="68">
        <v>202520.6029999954</v>
      </c>
      <c r="Q167" s="77">
        <f t="shared" si="5"/>
        <v>0.69839991781415445</v>
      </c>
      <c r="R167">
        <f>SUM(Q164:Q171)/8</f>
        <v>0.28703461384030277</v>
      </c>
    </row>
    <row r="168" spans="1:18" x14ac:dyDescent="0.45">
      <c r="A168" s="62" t="s">
        <v>114</v>
      </c>
      <c r="B168" s="62" t="s">
        <v>322</v>
      </c>
      <c r="C168" s="64">
        <v>42</v>
      </c>
      <c r="D168" s="62" t="s">
        <v>459</v>
      </c>
      <c r="E168" s="63" t="s">
        <v>491</v>
      </c>
      <c r="F168" s="70">
        <v>159900</v>
      </c>
      <c r="G168" s="64">
        <v>2006</v>
      </c>
      <c r="H168" s="67">
        <v>13.83</v>
      </c>
      <c r="I168" s="67">
        <v>6.67</v>
      </c>
      <c r="J168" s="67">
        <v>9299</v>
      </c>
      <c r="K168" s="67">
        <v>797</v>
      </c>
      <c r="L168" s="67">
        <v>144</v>
      </c>
      <c r="M168" s="68">
        <v>585.15030000000002</v>
      </c>
      <c r="N168" s="68">
        <v>51342</v>
      </c>
      <c r="O168" s="68">
        <v>21968.32</v>
      </c>
      <c r="P168" s="68">
        <v>185051.436999998</v>
      </c>
      <c r="Q168" s="77">
        <f t="shared" si="5"/>
        <v>1.5683845744691505E-2</v>
      </c>
      <c r="R168">
        <f>SUM(Q164:Q171)/8</f>
        <v>0.28703461384030277</v>
      </c>
    </row>
    <row r="169" spans="1:18" x14ac:dyDescent="0.45">
      <c r="A169" s="62" t="s">
        <v>114</v>
      </c>
      <c r="B169" s="62" t="s">
        <v>322</v>
      </c>
      <c r="C169" s="64">
        <v>42</v>
      </c>
      <c r="D169" s="62" t="s">
        <v>459</v>
      </c>
      <c r="E169" s="63" t="s">
        <v>509</v>
      </c>
      <c r="F169" s="70">
        <v>159800</v>
      </c>
      <c r="G169" s="64">
        <v>2007</v>
      </c>
      <c r="H169" s="67">
        <v>13.83</v>
      </c>
      <c r="I169" s="67">
        <v>6.67</v>
      </c>
      <c r="J169" s="67">
        <v>9299</v>
      </c>
      <c r="K169" s="67">
        <v>797</v>
      </c>
      <c r="L169" s="67">
        <v>144</v>
      </c>
      <c r="M169" s="68">
        <v>620.08590000000004</v>
      </c>
      <c r="N169" s="68">
        <v>48244</v>
      </c>
      <c r="O169" s="68">
        <v>19758.259999999998</v>
      </c>
      <c r="P169" s="68">
        <v>192249.25199999934</v>
      </c>
      <c r="Q169" s="77">
        <f t="shared" si="5"/>
        <v>0.20230926829267878</v>
      </c>
      <c r="R169">
        <f>SUM(Q164:Q171)/8</f>
        <v>0.28703461384030277</v>
      </c>
    </row>
    <row r="170" spans="1:18" x14ac:dyDescent="0.45">
      <c r="A170" s="62" t="s">
        <v>114</v>
      </c>
      <c r="B170" s="62" t="s">
        <v>322</v>
      </c>
      <c r="C170" s="64">
        <v>42</v>
      </c>
      <c r="D170" s="62" t="s">
        <v>459</v>
      </c>
      <c r="E170" s="63" t="s">
        <v>487</v>
      </c>
      <c r="F170" s="78">
        <v>189000</v>
      </c>
      <c r="G170" s="68">
        <v>2011</v>
      </c>
      <c r="H170" s="67">
        <v>13.83</v>
      </c>
      <c r="I170" s="67">
        <v>6.67</v>
      </c>
      <c r="J170" s="67">
        <v>9299</v>
      </c>
      <c r="K170" s="67">
        <v>797</v>
      </c>
      <c r="L170" s="67">
        <v>144</v>
      </c>
      <c r="M170" s="68">
        <v>1789.9333999999999</v>
      </c>
      <c r="N170" s="68">
        <v>40003</v>
      </c>
      <c r="O170" s="68">
        <v>60296.14</v>
      </c>
      <c r="P170" s="68">
        <v>228744.76799999824</v>
      </c>
      <c r="Q170" s="77">
        <f t="shared" si="5"/>
        <v>0.43144410513140324</v>
      </c>
      <c r="R170">
        <f>SUM(Q164:Q171)/8</f>
        <v>0.28703461384030277</v>
      </c>
    </row>
    <row r="171" spans="1:18" x14ac:dyDescent="0.45">
      <c r="A171" s="62" t="s">
        <v>114</v>
      </c>
      <c r="B171" s="62" t="s">
        <v>322</v>
      </c>
      <c r="C171" s="64">
        <v>42</v>
      </c>
      <c r="D171" s="62" t="s">
        <v>459</v>
      </c>
      <c r="E171" s="63" t="s">
        <v>490</v>
      </c>
      <c r="F171" s="78">
        <v>159500</v>
      </c>
      <c r="G171" s="68">
        <v>2005</v>
      </c>
      <c r="H171" s="67">
        <v>13.83</v>
      </c>
      <c r="I171" s="67">
        <v>6.67</v>
      </c>
      <c r="J171" s="67">
        <v>9299</v>
      </c>
      <c r="K171" s="67">
        <v>797</v>
      </c>
      <c r="L171" s="67">
        <v>144</v>
      </c>
      <c r="M171" s="68">
        <v>612.96910000000003</v>
      </c>
      <c r="N171" s="68">
        <v>46198</v>
      </c>
      <c r="O171" s="68">
        <v>19947.16</v>
      </c>
      <c r="P171" s="68">
        <v>162556.47000000154</v>
      </c>
      <c r="Q171" s="77">
        <f t="shared" si="5"/>
        <v>0.13991285714284898</v>
      </c>
      <c r="R171">
        <f>SUM(Q164:Q171)/8</f>
        <v>0.28703461384030277</v>
      </c>
    </row>
    <row r="172" spans="1:18" x14ac:dyDescent="0.45">
      <c r="A172" s="62" t="s">
        <v>114</v>
      </c>
      <c r="B172" s="62" t="s">
        <v>323</v>
      </c>
      <c r="C172" s="64">
        <v>46</v>
      </c>
      <c r="D172" s="62" t="s">
        <v>461</v>
      </c>
      <c r="E172" s="63" t="s">
        <v>364</v>
      </c>
      <c r="F172" s="75">
        <v>179950</v>
      </c>
      <c r="G172" s="76">
        <v>2005</v>
      </c>
      <c r="H172" s="67">
        <v>14</v>
      </c>
      <c r="I172" s="67">
        <v>5</v>
      </c>
      <c r="J172" s="67">
        <v>11579</v>
      </c>
      <c r="K172" s="67">
        <v>932</v>
      </c>
      <c r="L172" s="67">
        <v>379</v>
      </c>
      <c r="M172" s="68">
        <v>1.0434148148148099</v>
      </c>
      <c r="N172" s="68">
        <v>8551.2000000000007</v>
      </c>
      <c r="O172" s="68">
        <v>2109.5004966750644</v>
      </c>
      <c r="P172" s="68">
        <v>144528.92920000007</v>
      </c>
      <c r="Q172" s="77">
        <f t="shared" si="5"/>
        <v>9.3862512852664129E-2</v>
      </c>
      <c r="R172">
        <f>SUM(Q172:Q178)/6</f>
        <v>9.9831662412182609E-2</v>
      </c>
    </row>
    <row r="173" spans="1:18" x14ac:dyDescent="0.45">
      <c r="A173" s="62" t="s">
        <v>114</v>
      </c>
      <c r="B173" s="62" t="s">
        <v>323</v>
      </c>
      <c r="C173" s="64">
        <v>46</v>
      </c>
      <c r="D173" s="62" t="s">
        <v>461</v>
      </c>
      <c r="E173" s="63" t="s">
        <v>462</v>
      </c>
      <c r="F173" s="75">
        <v>209999</v>
      </c>
      <c r="G173" s="76">
        <v>2007</v>
      </c>
      <c r="H173" s="67">
        <v>14</v>
      </c>
      <c r="I173" s="67">
        <v>5</v>
      </c>
      <c r="J173" s="67">
        <v>11579</v>
      </c>
      <c r="K173" s="67">
        <v>932</v>
      </c>
      <c r="L173" s="67">
        <v>379</v>
      </c>
      <c r="M173" s="68">
        <v>1090.5153897494101</v>
      </c>
      <c r="N173" s="68">
        <v>6371.4</v>
      </c>
      <c r="O173" s="68">
        <v>1782.16</v>
      </c>
      <c r="P173" s="68">
        <v>166378.62640000036</v>
      </c>
      <c r="Q173" s="77">
        <f t="shared" si="5"/>
        <v>7.5417469297024961E-2</v>
      </c>
      <c r="R173">
        <f>SUM(Q172:Q178)/6</f>
        <v>9.9831662412182609E-2</v>
      </c>
    </row>
    <row r="174" spans="1:18" x14ac:dyDescent="0.45">
      <c r="A174" s="62" t="s">
        <v>114</v>
      </c>
      <c r="B174" s="62" t="s">
        <v>323</v>
      </c>
      <c r="C174" s="64">
        <v>46</v>
      </c>
      <c r="D174" s="62" t="s">
        <v>459</v>
      </c>
      <c r="E174" s="63" t="s">
        <v>464</v>
      </c>
      <c r="F174" s="75">
        <v>199900</v>
      </c>
      <c r="G174" s="76">
        <v>2005</v>
      </c>
      <c r="H174" s="67">
        <v>14</v>
      </c>
      <c r="I174" s="67">
        <v>5</v>
      </c>
      <c r="J174" s="67">
        <v>11579</v>
      </c>
      <c r="K174" s="67">
        <v>932</v>
      </c>
      <c r="L174" s="67">
        <v>379</v>
      </c>
      <c r="M174" s="68">
        <v>3020.1734000000001</v>
      </c>
      <c r="N174" s="68">
        <v>46802</v>
      </c>
      <c r="O174" s="68">
        <v>122950</v>
      </c>
      <c r="P174" s="68">
        <v>215522.41399999982</v>
      </c>
      <c r="Q174" s="77">
        <f t="shared" si="5"/>
        <v>2.6302096676649962E-2</v>
      </c>
      <c r="R174">
        <f>SUM(Q172:Q178)/6</f>
        <v>9.9831662412182609E-2</v>
      </c>
    </row>
    <row r="175" spans="1:18" x14ac:dyDescent="0.45">
      <c r="A175" s="62" t="s">
        <v>114</v>
      </c>
      <c r="B175" s="62" t="s">
        <v>323</v>
      </c>
      <c r="C175" s="64">
        <v>46</v>
      </c>
      <c r="D175" s="62" t="s">
        <v>459</v>
      </c>
      <c r="E175" s="63" t="s">
        <v>319</v>
      </c>
      <c r="F175" s="75">
        <v>219000</v>
      </c>
      <c r="G175" s="76">
        <v>2006</v>
      </c>
      <c r="H175" s="67">
        <v>14</v>
      </c>
      <c r="I175" s="67">
        <v>5</v>
      </c>
      <c r="J175" s="67">
        <v>11579</v>
      </c>
      <c r="K175" s="67">
        <v>932</v>
      </c>
      <c r="L175" s="67">
        <v>379</v>
      </c>
      <c r="M175" s="68">
        <v>1116.7267999999999</v>
      </c>
      <c r="N175" s="68">
        <v>44269</v>
      </c>
      <c r="O175" s="68">
        <v>61343.7</v>
      </c>
      <c r="P175" s="68">
        <v>223768.86899999803</v>
      </c>
      <c r="Q175" s="77">
        <f t="shared" si="5"/>
        <v>0.11940404702350188</v>
      </c>
      <c r="R175">
        <f>SUM(Q172:Q178)/6</f>
        <v>9.9831662412182609E-2</v>
      </c>
    </row>
    <row r="176" spans="1:18" x14ac:dyDescent="0.45">
      <c r="A176" s="62" t="s">
        <v>114</v>
      </c>
      <c r="B176" s="62" t="s">
        <v>323</v>
      </c>
      <c r="C176" s="64">
        <v>46</v>
      </c>
      <c r="D176" s="62" t="s">
        <v>459</v>
      </c>
      <c r="E176" s="63" t="s">
        <v>515</v>
      </c>
      <c r="F176" s="75">
        <v>214900</v>
      </c>
      <c r="G176" s="76">
        <v>2007</v>
      </c>
      <c r="H176" s="67">
        <v>14</v>
      </c>
      <c r="I176" s="67">
        <v>5</v>
      </c>
      <c r="J176" s="67">
        <v>11579</v>
      </c>
      <c r="K176" s="67">
        <v>932</v>
      </c>
      <c r="L176" s="67">
        <v>379</v>
      </c>
      <c r="M176" s="68">
        <v>556.99260000000004</v>
      </c>
      <c r="N176" s="68">
        <v>42831</v>
      </c>
      <c r="O176" s="68">
        <v>17471.759999999998</v>
      </c>
      <c r="P176" s="68">
        <v>234047.64400000026</v>
      </c>
      <c r="Q176" s="77">
        <f t="shared" si="5"/>
        <v>6.8710703196348227E-2</v>
      </c>
      <c r="R176">
        <f>SUM(Q172:Q178)/6</f>
        <v>9.9831662412182609E-2</v>
      </c>
    </row>
    <row r="177" spans="1:18" x14ac:dyDescent="0.45">
      <c r="A177" s="62" t="s">
        <v>114</v>
      </c>
      <c r="B177" s="62" t="s">
        <v>323</v>
      </c>
      <c r="C177" s="64">
        <v>46</v>
      </c>
      <c r="D177" s="62" t="s">
        <v>459</v>
      </c>
      <c r="E177" s="63" t="s">
        <v>490</v>
      </c>
      <c r="F177" s="65">
        <v>194950</v>
      </c>
      <c r="G177" s="66">
        <v>2005</v>
      </c>
      <c r="H177" s="67">
        <v>14</v>
      </c>
      <c r="I177" s="67">
        <v>5</v>
      </c>
      <c r="J177" s="67">
        <v>11579</v>
      </c>
      <c r="K177" s="67">
        <v>932</v>
      </c>
      <c r="L177" s="67">
        <v>379</v>
      </c>
      <c r="M177" s="68">
        <v>612.96910000000003</v>
      </c>
      <c r="N177" s="68">
        <v>46198</v>
      </c>
      <c r="O177" s="68">
        <v>19947.16</v>
      </c>
      <c r="P177" s="68">
        <v>214401.39000000333</v>
      </c>
      <c r="Q177" s="77">
        <f t="shared" si="5"/>
        <v>2.3201954397239098E-3</v>
      </c>
      <c r="R177">
        <f>SUM(Q172:Q178)/6</f>
        <v>9.9831662412182609E-2</v>
      </c>
    </row>
    <row r="178" spans="1:18" x14ac:dyDescent="0.45">
      <c r="A178" s="62" t="s">
        <v>355</v>
      </c>
      <c r="B178" s="62" t="s">
        <v>356</v>
      </c>
      <c r="C178" s="64">
        <v>46</v>
      </c>
      <c r="D178" s="62" t="s">
        <v>461</v>
      </c>
      <c r="E178" s="63" t="s">
        <v>462</v>
      </c>
      <c r="F178" s="65">
        <v>200000</v>
      </c>
      <c r="G178" s="66">
        <v>2006</v>
      </c>
      <c r="H178" s="67">
        <v>14</v>
      </c>
      <c r="I178" s="67">
        <v>5</v>
      </c>
      <c r="J178" s="67">
        <v>11579</v>
      </c>
      <c r="K178" s="67">
        <v>932</v>
      </c>
      <c r="L178" s="67">
        <v>379</v>
      </c>
      <c r="M178" s="68">
        <v>1090.5153897494101</v>
      </c>
      <c r="N178" s="68">
        <v>6371.4</v>
      </c>
      <c r="O178" s="68">
        <v>1782.16</v>
      </c>
      <c r="P178" s="68">
        <v>153430.92339999875</v>
      </c>
      <c r="Q178" s="77">
        <f t="shared" si="5"/>
        <v>0.21297294998718261</v>
      </c>
      <c r="R178">
        <f>Q178</f>
        <v>0.21297294998718261</v>
      </c>
    </row>
    <row r="179" spans="1:18" x14ac:dyDescent="0.45">
      <c r="A179" s="62" t="s">
        <v>116</v>
      </c>
      <c r="B179" s="63" t="s">
        <v>117</v>
      </c>
      <c r="C179" s="64">
        <v>41</v>
      </c>
      <c r="D179" s="62" t="s">
        <v>460</v>
      </c>
      <c r="E179" s="63" t="s">
        <v>35</v>
      </c>
      <c r="F179" s="65">
        <v>150622</v>
      </c>
      <c r="G179" s="66">
        <v>2005</v>
      </c>
      <c r="H179" s="67">
        <v>12.86</v>
      </c>
      <c r="I179" s="67">
        <v>7.22</v>
      </c>
      <c r="J179" s="67">
        <v>8000</v>
      </c>
      <c r="K179" s="67">
        <v>897</v>
      </c>
      <c r="L179" s="67">
        <v>151</v>
      </c>
      <c r="M179" s="68">
        <v>1896.7553015181375</v>
      </c>
      <c r="N179" s="68">
        <v>24592.6</v>
      </c>
      <c r="O179" s="68">
        <v>42421.33</v>
      </c>
      <c r="P179" s="68">
        <f t="shared" ref="P179:P196" si="6">J179*22.739+12947.703*G179+1.856*N179-26169390+81380.798</f>
        <v>99691.178600001658</v>
      </c>
      <c r="Q179" s="77">
        <f>ABS(P179-F179)/F179</f>
        <v>0.33813666927804931</v>
      </c>
      <c r="R179">
        <f>SUM(Q179:Q186)/8</f>
        <v>0.16257427233762733</v>
      </c>
    </row>
    <row r="180" spans="1:18" x14ac:dyDescent="0.45">
      <c r="A180" s="62" t="s">
        <v>116</v>
      </c>
      <c r="B180" s="63" t="s">
        <v>117</v>
      </c>
      <c r="C180" s="64">
        <v>41</v>
      </c>
      <c r="D180" s="62" t="s">
        <v>460</v>
      </c>
      <c r="E180" s="63" t="s">
        <v>35</v>
      </c>
      <c r="F180" s="65">
        <v>139690</v>
      </c>
      <c r="G180" s="66">
        <v>2006</v>
      </c>
      <c r="H180" s="67">
        <v>12.86</v>
      </c>
      <c r="I180" s="67">
        <v>7.22</v>
      </c>
      <c r="J180" s="67">
        <v>8000</v>
      </c>
      <c r="K180" s="67">
        <v>897</v>
      </c>
      <c r="L180" s="67">
        <v>151</v>
      </c>
      <c r="M180" s="68">
        <v>1896.7553015181375</v>
      </c>
      <c r="N180" s="68">
        <v>24592.6</v>
      </c>
      <c r="O180" s="68">
        <v>42421.33</v>
      </c>
      <c r="P180" s="68">
        <f t="shared" si="6"/>
        <v>112638.88159999954</v>
      </c>
      <c r="Q180" s="77">
        <f t="shared" ref="Q180:Q196" si="7">ABS(P180-F180)/F180</f>
        <v>0.19365107309041776</v>
      </c>
      <c r="R180">
        <f>SUM(Q179:Q186)/8</f>
        <v>0.16257427233762733</v>
      </c>
    </row>
    <row r="181" spans="1:18" x14ac:dyDescent="0.45">
      <c r="A181" s="62" t="s">
        <v>116</v>
      </c>
      <c r="B181" s="63" t="s">
        <v>117</v>
      </c>
      <c r="C181" s="64">
        <v>41</v>
      </c>
      <c r="D181" s="62" t="s">
        <v>460</v>
      </c>
      <c r="E181" s="63" t="s">
        <v>35</v>
      </c>
      <c r="F181" s="65">
        <v>120255</v>
      </c>
      <c r="G181" s="66">
        <v>2006</v>
      </c>
      <c r="H181" s="67">
        <v>12.86</v>
      </c>
      <c r="I181" s="67">
        <v>7.22</v>
      </c>
      <c r="J181" s="67">
        <v>8000</v>
      </c>
      <c r="K181" s="67">
        <v>897</v>
      </c>
      <c r="L181" s="67">
        <v>151</v>
      </c>
      <c r="M181" s="68">
        <v>1896.7553015181375</v>
      </c>
      <c r="N181" s="68">
        <v>24592.6</v>
      </c>
      <c r="O181" s="68">
        <v>42421.33</v>
      </c>
      <c r="P181" s="68">
        <f t="shared" si="6"/>
        <v>112638.88159999954</v>
      </c>
      <c r="Q181" s="77">
        <f t="shared" si="7"/>
        <v>6.3333070558400553E-2</v>
      </c>
      <c r="R181">
        <f>SUM(Q179:Q186)/8</f>
        <v>0.16257427233762733</v>
      </c>
    </row>
    <row r="182" spans="1:18" x14ac:dyDescent="0.45">
      <c r="A182" s="62" t="s">
        <v>116</v>
      </c>
      <c r="B182" s="63" t="s">
        <v>117</v>
      </c>
      <c r="C182" s="64">
        <v>41</v>
      </c>
      <c r="D182" s="62" t="s">
        <v>460</v>
      </c>
      <c r="E182" s="63" t="s">
        <v>35</v>
      </c>
      <c r="F182" s="65">
        <v>139671</v>
      </c>
      <c r="G182" s="66">
        <v>2007</v>
      </c>
      <c r="H182" s="67">
        <v>12.86</v>
      </c>
      <c r="I182" s="67">
        <v>7.22</v>
      </c>
      <c r="J182" s="67">
        <v>8000</v>
      </c>
      <c r="K182" s="67">
        <v>897</v>
      </c>
      <c r="L182" s="67">
        <v>151</v>
      </c>
      <c r="M182" s="68">
        <v>1896.7553015181375</v>
      </c>
      <c r="N182" s="68">
        <v>24592.6</v>
      </c>
      <c r="O182" s="68">
        <v>42421.33</v>
      </c>
      <c r="P182" s="68">
        <f t="shared" si="6"/>
        <v>125586.58460000115</v>
      </c>
      <c r="Q182" s="77">
        <f t="shared" si="7"/>
        <v>0.1008399410042088</v>
      </c>
      <c r="R182">
        <f>SUM(Q179:Q186)/8</f>
        <v>0.16257427233762733</v>
      </c>
    </row>
    <row r="183" spans="1:18" x14ac:dyDescent="0.45">
      <c r="A183" s="62" t="s">
        <v>116</v>
      </c>
      <c r="B183" s="63" t="s">
        <v>117</v>
      </c>
      <c r="C183" s="64">
        <v>41</v>
      </c>
      <c r="D183" s="62" t="s">
        <v>460</v>
      </c>
      <c r="E183" s="63" t="s">
        <v>35</v>
      </c>
      <c r="F183" s="65">
        <v>133617</v>
      </c>
      <c r="G183" s="66">
        <v>2007</v>
      </c>
      <c r="H183" s="67">
        <v>12.86</v>
      </c>
      <c r="I183" s="67">
        <v>7.22</v>
      </c>
      <c r="J183" s="67">
        <v>8000</v>
      </c>
      <c r="K183" s="67">
        <v>897</v>
      </c>
      <c r="L183" s="67">
        <v>151</v>
      </c>
      <c r="M183" s="68">
        <v>1896.7553015181375</v>
      </c>
      <c r="N183" s="68">
        <v>24592.6</v>
      </c>
      <c r="O183" s="68">
        <v>42421.33</v>
      </c>
      <c r="P183" s="68">
        <f t="shared" si="6"/>
        <v>125586.58460000115</v>
      </c>
      <c r="Q183" s="77">
        <f t="shared" si="7"/>
        <v>6.010025221340734E-2</v>
      </c>
      <c r="R183">
        <f>SUM(Q179:Q186)/8</f>
        <v>0.16257427233762733</v>
      </c>
    </row>
    <row r="184" spans="1:18" x14ac:dyDescent="0.45">
      <c r="A184" s="62" t="s">
        <v>116</v>
      </c>
      <c r="B184" s="63" t="s">
        <v>117</v>
      </c>
      <c r="C184" s="64">
        <v>41</v>
      </c>
      <c r="D184" s="62" t="s">
        <v>460</v>
      </c>
      <c r="E184" s="63" t="s">
        <v>35</v>
      </c>
      <c r="F184" s="65">
        <v>97176</v>
      </c>
      <c r="G184" s="66">
        <v>2007</v>
      </c>
      <c r="H184" s="67">
        <v>12.86</v>
      </c>
      <c r="I184" s="67">
        <v>7.22</v>
      </c>
      <c r="J184" s="67">
        <v>8000</v>
      </c>
      <c r="K184" s="67">
        <v>897</v>
      </c>
      <c r="L184" s="67">
        <v>151</v>
      </c>
      <c r="M184" s="68">
        <v>1896.7553015181375</v>
      </c>
      <c r="N184" s="68">
        <v>24592.6</v>
      </c>
      <c r="O184" s="68">
        <v>42421.33</v>
      </c>
      <c r="P184" s="68">
        <f t="shared" si="6"/>
        <v>125586.58460000115</v>
      </c>
      <c r="Q184" s="77">
        <f t="shared" si="7"/>
        <v>0.29236215320656489</v>
      </c>
      <c r="R184">
        <f>SUM(Q179:Q186)/8</f>
        <v>0.16257427233762733</v>
      </c>
    </row>
    <row r="185" spans="1:18" x14ac:dyDescent="0.45">
      <c r="A185" s="62" t="s">
        <v>116</v>
      </c>
      <c r="B185" s="63" t="s">
        <v>117</v>
      </c>
      <c r="C185" s="64">
        <v>41</v>
      </c>
      <c r="D185" s="62" t="s">
        <v>460</v>
      </c>
      <c r="E185" s="63" t="s">
        <v>35</v>
      </c>
      <c r="F185" s="65">
        <v>155481</v>
      </c>
      <c r="G185" s="66">
        <v>2009</v>
      </c>
      <c r="H185" s="67">
        <v>12.86</v>
      </c>
      <c r="I185" s="67">
        <v>7.22</v>
      </c>
      <c r="J185" s="67">
        <v>8000</v>
      </c>
      <c r="K185" s="67">
        <v>897</v>
      </c>
      <c r="L185" s="67">
        <v>151</v>
      </c>
      <c r="M185" s="68">
        <v>1896.7553015181375</v>
      </c>
      <c r="N185" s="68">
        <v>24592.6</v>
      </c>
      <c r="O185" s="68">
        <v>42421.33</v>
      </c>
      <c r="P185" s="68">
        <f t="shared" si="6"/>
        <v>151481.99060000066</v>
      </c>
      <c r="Q185" s="77">
        <f t="shared" si="7"/>
        <v>2.5720244917381164E-2</v>
      </c>
      <c r="R185">
        <f>SUM(Q179:Q186)/8</f>
        <v>0.16257427233762733</v>
      </c>
    </row>
    <row r="186" spans="1:18" x14ac:dyDescent="0.45">
      <c r="A186" s="62" t="s">
        <v>116</v>
      </c>
      <c r="B186" s="63" t="s">
        <v>117</v>
      </c>
      <c r="C186" s="64">
        <v>41</v>
      </c>
      <c r="D186" s="62" t="s">
        <v>460</v>
      </c>
      <c r="E186" s="63" t="s">
        <v>239</v>
      </c>
      <c r="F186" s="65">
        <v>148173</v>
      </c>
      <c r="G186" s="66">
        <v>2007</v>
      </c>
      <c r="H186" s="67">
        <v>12.86</v>
      </c>
      <c r="I186" s="67">
        <v>7.22</v>
      </c>
      <c r="J186" s="67">
        <v>8000</v>
      </c>
      <c r="K186" s="67">
        <v>897</v>
      </c>
      <c r="L186" s="67">
        <v>151</v>
      </c>
      <c r="M186" s="68">
        <v>229.03186052077729</v>
      </c>
      <c r="N186" s="68">
        <v>18683.400000000001</v>
      </c>
      <c r="O186" s="68">
        <v>3353.62</v>
      </c>
      <c r="P186" s="68">
        <f t="shared" si="6"/>
        <v>114619.1094</v>
      </c>
      <c r="Q186" s="77">
        <f t="shared" si="7"/>
        <v>0.22645077443258893</v>
      </c>
      <c r="R186">
        <f>SUM(Q179:Q186)/8</f>
        <v>0.16257427233762733</v>
      </c>
    </row>
    <row r="187" spans="1:18" x14ac:dyDescent="0.45">
      <c r="A187" s="62" t="s">
        <v>116</v>
      </c>
      <c r="B187" s="63" t="s">
        <v>118</v>
      </c>
      <c r="C187" s="64">
        <v>46</v>
      </c>
      <c r="D187" s="62" t="s">
        <v>460</v>
      </c>
      <c r="E187" s="63" t="s">
        <v>46</v>
      </c>
      <c r="F187" s="65">
        <v>120012</v>
      </c>
      <c r="G187" s="66">
        <v>2008</v>
      </c>
      <c r="H187" s="47">
        <v>13.78</v>
      </c>
      <c r="I187" s="47">
        <v>7.87</v>
      </c>
      <c r="J187" s="47">
        <v>10800</v>
      </c>
      <c r="K187" s="47">
        <v>1046</v>
      </c>
      <c r="L187" s="47">
        <v>182</v>
      </c>
      <c r="M187" s="68">
        <v>57.472012426685268</v>
      </c>
      <c r="N187" s="68">
        <v>11544.2</v>
      </c>
      <c r="O187" s="68">
        <v>7827.84</v>
      </c>
      <c r="P187" s="68">
        <f t="shared" si="6"/>
        <v>177985.65719999705</v>
      </c>
      <c r="Q187" s="77">
        <f t="shared" si="7"/>
        <v>0.48306550344963045</v>
      </c>
      <c r="R187">
        <f>SUM(Q187:Q192)/6</f>
        <v>0.20495752194979452</v>
      </c>
    </row>
    <row r="188" spans="1:18" x14ac:dyDescent="0.45">
      <c r="A188" s="62" t="s">
        <v>116</v>
      </c>
      <c r="B188" s="63" t="s">
        <v>118</v>
      </c>
      <c r="C188" s="64">
        <v>46</v>
      </c>
      <c r="D188" s="62" t="s">
        <v>460</v>
      </c>
      <c r="E188" s="63" t="s">
        <v>35</v>
      </c>
      <c r="F188" s="65">
        <v>163984</v>
      </c>
      <c r="G188" s="66">
        <v>2005</v>
      </c>
      <c r="H188" s="47">
        <v>13.78</v>
      </c>
      <c r="I188" s="47">
        <v>7.87</v>
      </c>
      <c r="J188" s="47">
        <v>10800</v>
      </c>
      <c r="K188" s="47">
        <v>1046</v>
      </c>
      <c r="L188" s="47">
        <v>182</v>
      </c>
      <c r="M188" s="68">
        <v>1896.7553015181375</v>
      </c>
      <c r="N188" s="68">
        <v>24592.6</v>
      </c>
      <c r="O188" s="68">
        <v>42421.33</v>
      </c>
      <c r="P188" s="68">
        <f t="shared" si="6"/>
        <v>163360.37860000093</v>
      </c>
      <c r="Q188" s="77">
        <f t="shared" si="7"/>
        <v>3.8029405307778339E-3</v>
      </c>
      <c r="R188">
        <f>SUM(Q187:Q192)/6</f>
        <v>0.20495752194979452</v>
      </c>
    </row>
    <row r="189" spans="1:18" x14ac:dyDescent="0.45">
      <c r="A189" s="62" t="s">
        <v>116</v>
      </c>
      <c r="B189" s="63" t="s">
        <v>119</v>
      </c>
      <c r="C189" s="64">
        <v>46</v>
      </c>
      <c r="D189" s="62" t="s">
        <v>460</v>
      </c>
      <c r="E189" s="63" t="s">
        <v>35</v>
      </c>
      <c r="F189" s="65">
        <v>163984</v>
      </c>
      <c r="G189" s="66">
        <v>2007</v>
      </c>
      <c r="H189" s="47">
        <v>13.78</v>
      </c>
      <c r="I189" s="47">
        <v>7.87</v>
      </c>
      <c r="J189" s="47">
        <v>10800</v>
      </c>
      <c r="K189" s="47">
        <v>1046</v>
      </c>
      <c r="L189" s="47">
        <v>182</v>
      </c>
      <c r="M189" s="68">
        <v>1896.7553015181375</v>
      </c>
      <c r="N189" s="68">
        <v>24592.6</v>
      </c>
      <c r="O189" s="68">
        <v>42421.33</v>
      </c>
      <c r="P189" s="68">
        <f t="shared" si="6"/>
        <v>189255.78460000042</v>
      </c>
      <c r="Q189" s="77">
        <f t="shared" si="7"/>
        <v>0.1541112828080814</v>
      </c>
      <c r="R189">
        <f>SUM(Q187:Q192)/6</f>
        <v>0.20495752194979452</v>
      </c>
    </row>
    <row r="190" spans="1:18" x14ac:dyDescent="0.45">
      <c r="A190" s="62" t="s">
        <v>116</v>
      </c>
      <c r="B190" s="63" t="s">
        <v>118</v>
      </c>
      <c r="C190" s="64">
        <v>46</v>
      </c>
      <c r="D190" s="62" t="s">
        <v>460</v>
      </c>
      <c r="E190" s="63" t="s">
        <v>35</v>
      </c>
      <c r="F190" s="65">
        <v>180990</v>
      </c>
      <c r="G190" s="66">
        <v>2009</v>
      </c>
      <c r="H190" s="47">
        <v>13.78</v>
      </c>
      <c r="I190" s="47">
        <v>7.87</v>
      </c>
      <c r="J190" s="47">
        <v>10800</v>
      </c>
      <c r="K190" s="47">
        <v>1046</v>
      </c>
      <c r="L190" s="47">
        <v>182</v>
      </c>
      <c r="M190" s="68">
        <v>1896.7553015181375</v>
      </c>
      <c r="N190" s="68">
        <v>24592.6</v>
      </c>
      <c r="O190" s="68">
        <v>42421.33</v>
      </c>
      <c r="P190" s="68">
        <f t="shared" si="6"/>
        <v>215151.19059999991</v>
      </c>
      <c r="Q190" s="77">
        <f t="shared" si="7"/>
        <v>0.18874628764020066</v>
      </c>
      <c r="R190">
        <f>SUM(Q187:Q192)/6</f>
        <v>0.20495752194979452</v>
      </c>
    </row>
    <row r="191" spans="1:18" x14ac:dyDescent="0.45">
      <c r="A191" s="62" t="s">
        <v>116</v>
      </c>
      <c r="B191" s="63" t="s">
        <v>118</v>
      </c>
      <c r="C191" s="64">
        <v>46</v>
      </c>
      <c r="D191" s="62" t="s">
        <v>460</v>
      </c>
      <c r="E191" s="63" t="s">
        <v>35</v>
      </c>
      <c r="F191" s="65">
        <v>188278</v>
      </c>
      <c r="G191" s="66">
        <v>2010</v>
      </c>
      <c r="H191" s="47">
        <v>13.78</v>
      </c>
      <c r="I191" s="47">
        <v>7.87</v>
      </c>
      <c r="J191" s="47">
        <v>10800</v>
      </c>
      <c r="K191" s="47">
        <v>1046</v>
      </c>
      <c r="L191" s="47">
        <v>182</v>
      </c>
      <c r="M191" s="68">
        <v>1896.7553015181375</v>
      </c>
      <c r="N191" s="68">
        <v>24592.6</v>
      </c>
      <c r="O191" s="68">
        <v>42421.33</v>
      </c>
      <c r="P191" s="68">
        <f t="shared" si="6"/>
        <v>228098.8935999978</v>
      </c>
      <c r="Q191" s="77">
        <f t="shared" si="7"/>
        <v>0.21150051307108531</v>
      </c>
      <c r="R191">
        <f>SUM(Q187:Q192)/6</f>
        <v>0.20495752194979452</v>
      </c>
    </row>
    <row r="192" spans="1:18" x14ac:dyDescent="0.45">
      <c r="A192" s="62" t="s">
        <v>116</v>
      </c>
      <c r="B192" s="63" t="s">
        <v>119</v>
      </c>
      <c r="C192" s="64">
        <v>46</v>
      </c>
      <c r="D192" s="62" t="s">
        <v>460</v>
      </c>
      <c r="E192" s="63" t="s">
        <v>15</v>
      </c>
      <c r="F192" s="65">
        <v>241725</v>
      </c>
      <c r="G192" s="66">
        <v>2008</v>
      </c>
      <c r="H192" s="47">
        <v>13.78</v>
      </c>
      <c r="I192" s="47">
        <v>7.87</v>
      </c>
      <c r="J192" s="47">
        <v>10800</v>
      </c>
      <c r="K192" s="47">
        <v>1046</v>
      </c>
      <c r="L192" s="47">
        <v>182</v>
      </c>
      <c r="M192" s="68">
        <v>1276.9626856482525</v>
      </c>
      <c r="N192" s="68">
        <v>21333.9</v>
      </c>
      <c r="O192" s="68">
        <v>4753.54</v>
      </c>
      <c r="P192" s="68">
        <f t="shared" si="6"/>
        <v>196155.34039999876</v>
      </c>
      <c r="Q192" s="77">
        <f t="shared" si="7"/>
        <v>0.18851860419899155</v>
      </c>
      <c r="R192">
        <f>SUM(Q187:Q192)/6</f>
        <v>0.20495752194979452</v>
      </c>
    </row>
    <row r="193" spans="1:18" x14ac:dyDescent="0.45">
      <c r="A193" s="62" t="s">
        <v>116</v>
      </c>
      <c r="B193" s="63" t="s">
        <v>120</v>
      </c>
      <c r="C193" s="64">
        <v>52</v>
      </c>
      <c r="D193" s="62" t="s">
        <v>460</v>
      </c>
      <c r="E193" s="63" t="s">
        <v>35</v>
      </c>
      <c r="F193" s="65">
        <v>255086</v>
      </c>
      <c r="G193" s="66">
        <v>2005</v>
      </c>
      <c r="H193" s="67">
        <v>15.22</v>
      </c>
      <c r="I193" s="67">
        <v>8.5299999999999994</v>
      </c>
      <c r="J193" s="67">
        <v>14500</v>
      </c>
      <c r="K193" s="67">
        <v>1399</v>
      </c>
      <c r="L193" s="67">
        <v>350</v>
      </c>
      <c r="M193" s="68">
        <v>1896.7553015181375</v>
      </c>
      <c r="N193" s="68">
        <v>24592.6</v>
      </c>
      <c r="O193" s="68">
        <v>42421.33</v>
      </c>
      <c r="P193" s="68">
        <f t="shared" si="6"/>
        <v>247494.67860000167</v>
      </c>
      <c r="Q193" s="77">
        <f t="shared" si="7"/>
        <v>2.9759851187436109E-2</v>
      </c>
      <c r="R193">
        <f>SUM(Q193:Q196)/4</f>
        <v>3.0859553487628436E-2</v>
      </c>
    </row>
    <row r="194" spans="1:18" x14ac:dyDescent="0.45">
      <c r="A194" s="62" t="s">
        <v>116</v>
      </c>
      <c r="B194" s="63" t="s">
        <v>120</v>
      </c>
      <c r="C194" s="64">
        <v>52</v>
      </c>
      <c r="D194" s="62" t="s">
        <v>460</v>
      </c>
      <c r="E194" s="63" t="s">
        <v>35</v>
      </c>
      <c r="F194" s="65">
        <v>267244</v>
      </c>
      <c r="G194" s="66">
        <v>2008</v>
      </c>
      <c r="H194" s="67">
        <v>15.22</v>
      </c>
      <c r="I194" s="67">
        <v>8.5299999999999994</v>
      </c>
      <c r="J194" s="67">
        <v>14500</v>
      </c>
      <c r="K194" s="67">
        <v>1399</v>
      </c>
      <c r="L194" s="67">
        <v>350</v>
      </c>
      <c r="M194" s="68">
        <v>1896.7553015181375</v>
      </c>
      <c r="N194" s="68">
        <v>24592.6</v>
      </c>
      <c r="O194" s="68">
        <v>42421.33</v>
      </c>
      <c r="P194" s="68">
        <f t="shared" si="6"/>
        <v>286337.78759999905</v>
      </c>
      <c r="Q194" s="77">
        <f t="shared" si="7"/>
        <v>7.1447020700180552E-2</v>
      </c>
      <c r="R194">
        <f>SUM(Q193:Q196)/4</f>
        <v>3.0859553487628436E-2</v>
      </c>
    </row>
    <row r="195" spans="1:18" x14ac:dyDescent="0.45">
      <c r="A195" s="62" t="s">
        <v>116</v>
      </c>
      <c r="B195" s="63" t="s">
        <v>120</v>
      </c>
      <c r="C195" s="64">
        <v>52</v>
      </c>
      <c r="D195" s="62" t="s">
        <v>460</v>
      </c>
      <c r="E195" s="63" t="s">
        <v>15</v>
      </c>
      <c r="F195" s="65">
        <v>273318</v>
      </c>
      <c r="G195" s="66">
        <v>2007</v>
      </c>
      <c r="H195" s="67">
        <v>15.22</v>
      </c>
      <c r="I195" s="67">
        <v>8.5299999999999994</v>
      </c>
      <c r="J195" s="67">
        <v>14500</v>
      </c>
      <c r="K195" s="67">
        <v>1399</v>
      </c>
      <c r="L195" s="67">
        <v>350</v>
      </c>
      <c r="M195" s="68">
        <v>1276.9626856482525</v>
      </c>
      <c r="N195" s="68">
        <v>21333.9</v>
      </c>
      <c r="O195" s="68">
        <v>4753.54</v>
      </c>
      <c r="P195" s="68">
        <f t="shared" si="6"/>
        <v>267341.93740000163</v>
      </c>
      <c r="Q195" s="77">
        <f t="shared" si="7"/>
        <v>2.1864870224421278E-2</v>
      </c>
      <c r="R195">
        <f>SUM(Q193:Q196)/4</f>
        <v>3.0859553487628436E-2</v>
      </c>
    </row>
    <row r="196" spans="1:18" x14ac:dyDescent="0.45">
      <c r="A196" s="62" t="s">
        <v>116</v>
      </c>
      <c r="B196" s="63" t="s">
        <v>120</v>
      </c>
      <c r="C196" s="64">
        <v>52</v>
      </c>
      <c r="D196" s="62" t="s">
        <v>460</v>
      </c>
      <c r="E196" s="63" t="s">
        <v>15</v>
      </c>
      <c r="F196" s="65">
        <v>267244</v>
      </c>
      <c r="G196" s="66">
        <v>2007</v>
      </c>
      <c r="H196" s="67">
        <v>15.22</v>
      </c>
      <c r="I196" s="67">
        <v>8.5299999999999994</v>
      </c>
      <c r="J196" s="67">
        <v>14500</v>
      </c>
      <c r="K196" s="67">
        <v>1399</v>
      </c>
      <c r="L196" s="67">
        <v>350</v>
      </c>
      <c r="M196" s="68">
        <v>1276.9626856482525</v>
      </c>
      <c r="N196" s="68">
        <v>21333.9</v>
      </c>
      <c r="O196" s="68">
        <v>4753.54</v>
      </c>
      <c r="P196" s="68">
        <f t="shared" si="6"/>
        <v>267341.93740000163</v>
      </c>
      <c r="Q196" s="77">
        <f t="shared" si="7"/>
        <v>3.6647183847579389E-4</v>
      </c>
      <c r="R196">
        <f>SUM(Q193:Q196)/4</f>
        <v>3.0859553487628436E-2</v>
      </c>
    </row>
    <row r="197" spans="1:18" x14ac:dyDescent="0.45">
      <c r="A197" s="62" t="s">
        <v>131</v>
      </c>
      <c r="B197" s="63">
        <v>40</v>
      </c>
      <c r="C197" s="64">
        <v>39</v>
      </c>
      <c r="D197" s="62" t="s">
        <v>460</v>
      </c>
      <c r="E197" s="63" t="s">
        <v>35</v>
      </c>
      <c r="F197" s="65">
        <v>85017</v>
      </c>
      <c r="G197" s="66">
        <v>2005</v>
      </c>
      <c r="H197" s="47">
        <v>12.93</v>
      </c>
      <c r="I197" s="47">
        <v>7.15</v>
      </c>
      <c r="J197" s="47">
        <v>8250</v>
      </c>
      <c r="K197" s="47">
        <v>706</v>
      </c>
      <c r="L197" s="47">
        <v>208</v>
      </c>
      <c r="M197" s="68">
        <v>1896.7553015181375</v>
      </c>
      <c r="N197" s="68">
        <v>24592.6</v>
      </c>
      <c r="O197" s="68">
        <v>42421.33</v>
      </c>
      <c r="P197" s="68">
        <v>88745.430600001666</v>
      </c>
      <c r="Q197" s="77">
        <f>ABS(P197-F197)/F197</f>
        <v>4.3855118388106684E-2</v>
      </c>
      <c r="R197">
        <f>SUM(Q197:Q201)/5</f>
        <v>0.1771312369289943</v>
      </c>
    </row>
    <row r="198" spans="1:18" x14ac:dyDescent="0.45">
      <c r="A198" s="62" t="s">
        <v>131</v>
      </c>
      <c r="B198" s="63">
        <v>40</v>
      </c>
      <c r="C198" s="64">
        <v>39</v>
      </c>
      <c r="D198" s="62" t="s">
        <v>460</v>
      </c>
      <c r="E198" s="63" t="s">
        <v>35</v>
      </c>
      <c r="F198" s="65">
        <v>78945</v>
      </c>
      <c r="G198" s="66">
        <v>2006</v>
      </c>
      <c r="H198" s="47">
        <v>12.93</v>
      </c>
      <c r="I198" s="47">
        <v>7.15</v>
      </c>
      <c r="J198" s="47">
        <v>8250</v>
      </c>
      <c r="K198" s="47">
        <v>706</v>
      </c>
      <c r="L198" s="47">
        <v>208</v>
      </c>
      <c r="M198" s="68">
        <v>1896.7553015181375</v>
      </c>
      <c r="N198" s="68">
        <v>24592.6</v>
      </c>
      <c r="O198" s="68">
        <v>42421.33</v>
      </c>
      <c r="P198" s="68">
        <v>101693.13359999955</v>
      </c>
      <c r="Q198" s="77">
        <f t="shared" ref="Q198:Q201" si="8">ABS(P198-F198)/F198</f>
        <v>0.28815167015009879</v>
      </c>
      <c r="R198">
        <f>SUM(Q197:Q201)/5</f>
        <v>0.1771312369289943</v>
      </c>
    </row>
    <row r="199" spans="1:18" x14ac:dyDescent="0.45">
      <c r="A199" s="62" t="s">
        <v>131</v>
      </c>
      <c r="B199" s="63">
        <v>40</v>
      </c>
      <c r="C199" s="64">
        <v>39</v>
      </c>
      <c r="D199" s="62" t="s">
        <v>460</v>
      </c>
      <c r="E199" s="63" t="s">
        <v>35</v>
      </c>
      <c r="F199" s="65">
        <v>91090</v>
      </c>
      <c r="G199" s="66">
        <v>2007</v>
      </c>
      <c r="H199" s="47">
        <v>12.93</v>
      </c>
      <c r="I199" s="47">
        <v>7.15</v>
      </c>
      <c r="J199" s="47">
        <v>8250</v>
      </c>
      <c r="K199" s="47">
        <v>706</v>
      </c>
      <c r="L199" s="47">
        <v>208</v>
      </c>
      <c r="M199" s="68">
        <v>1896.7553015181375</v>
      </c>
      <c r="N199" s="68">
        <v>24592.6</v>
      </c>
      <c r="O199" s="68">
        <v>42421.33</v>
      </c>
      <c r="P199" s="68">
        <v>114640.83660000116</v>
      </c>
      <c r="Q199" s="77">
        <f t="shared" si="8"/>
        <v>0.25854469864969987</v>
      </c>
      <c r="R199">
        <f>SUM(Q197:Q201)/5</f>
        <v>0.1771312369289943</v>
      </c>
    </row>
    <row r="200" spans="1:18" x14ac:dyDescent="0.45">
      <c r="A200" s="62" t="s">
        <v>131</v>
      </c>
      <c r="B200" s="63">
        <v>40</v>
      </c>
      <c r="C200" s="64">
        <v>39</v>
      </c>
      <c r="D200" s="62" t="s">
        <v>460</v>
      </c>
      <c r="E200" s="63" t="s">
        <v>132</v>
      </c>
      <c r="F200" s="65">
        <v>159277</v>
      </c>
      <c r="G200" s="66">
        <v>2006</v>
      </c>
      <c r="H200" s="47">
        <v>12.93</v>
      </c>
      <c r="I200" s="47">
        <v>7.15</v>
      </c>
      <c r="J200" s="47">
        <v>8250</v>
      </c>
      <c r="K200" s="47">
        <v>706</v>
      </c>
      <c r="L200" s="47">
        <v>208</v>
      </c>
      <c r="M200" s="68">
        <v>547.05417423587585</v>
      </c>
      <c r="N200" s="68">
        <v>37825.800000000003</v>
      </c>
      <c r="O200" s="68">
        <v>12220.24236</v>
      </c>
      <c r="P200" s="68">
        <v>126253.95279999748</v>
      </c>
      <c r="Q200" s="77">
        <f t="shared" si="8"/>
        <v>0.20733092160200481</v>
      </c>
      <c r="R200">
        <f>SUM(Q197:Q201)/5</f>
        <v>0.1771312369289943</v>
      </c>
    </row>
    <row r="201" spans="1:18" x14ac:dyDescent="0.45">
      <c r="A201" s="62" t="s">
        <v>131</v>
      </c>
      <c r="B201" s="63" t="s">
        <v>133</v>
      </c>
      <c r="C201" s="64">
        <v>39</v>
      </c>
      <c r="D201" s="62" t="s">
        <v>460</v>
      </c>
      <c r="E201" s="63" t="s">
        <v>3</v>
      </c>
      <c r="F201" s="70">
        <v>194401</v>
      </c>
      <c r="G201" s="64">
        <v>2011</v>
      </c>
      <c r="H201" s="47">
        <v>12.93</v>
      </c>
      <c r="I201" s="47">
        <v>7.15</v>
      </c>
      <c r="J201" s="47">
        <v>8250</v>
      </c>
      <c r="K201" s="47">
        <v>706</v>
      </c>
      <c r="L201" s="47">
        <v>208</v>
      </c>
      <c r="M201" s="68">
        <v>2639.0087016482562</v>
      </c>
      <c r="N201" s="68">
        <v>30468.7</v>
      </c>
      <c r="O201" s="68">
        <v>62827.83</v>
      </c>
      <c r="P201" s="68">
        <v>177337.69020000024</v>
      </c>
      <c r="Q201" s="77">
        <f t="shared" si="8"/>
        <v>8.7773775855061215E-2</v>
      </c>
      <c r="R201">
        <f>SUM(Q197:Q201)/5</f>
        <v>0.1771312369289943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685D-36F9-409A-99A0-99A1D4C08784}">
  <dimension ref="A1"/>
  <sheetViews>
    <sheetView workbookViewId="0"/>
  </sheetViews>
  <sheetFormatPr defaultRowHeight="14.25" x14ac:dyDescent="0.4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Monohulled Sailboats </vt:lpstr>
      <vt:lpstr>Catamarans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pc</cp:lastModifiedBy>
  <dcterms:created xsi:type="dcterms:W3CDTF">2023-03-06T22:42:46Z</dcterms:created>
  <dcterms:modified xsi:type="dcterms:W3CDTF">2023-04-02T13:59:34Z</dcterms:modified>
  <cp:category/>
</cp:coreProperties>
</file>