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TemporalDesktop\Proyecto de Arquitectura de Software\"/>
    </mc:Choice>
  </mc:AlternateContent>
  <xr:revisionPtr revIDLastSave="0" documentId="13_ncr:1_{519AD48E-89F5-4C97-AB5B-41A74D102474}" xr6:coauthVersionLast="47" xr6:coauthVersionMax="47" xr10:uidLastSave="{00000000-0000-0000-0000-000000000000}"/>
  <bookViews>
    <workbookView xWindow="-120" yWindow="330" windowWidth="29040" windowHeight="15990" activeTab="3" xr2:uid="{4545EF72-35B2-47A4-A24C-8E2D67FF3508}"/>
  </bookViews>
  <sheets>
    <sheet name="LITTLEPET" sheetId="1" r:id="rId1"/>
    <sheet name="APARTMENTPET" sheetId="2" r:id="rId2"/>
    <sheet name="HOMEPET" sheetId="3" r:id="rId3"/>
    <sheet name="FARMP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4" l="1"/>
  <c r="N39" i="4" s="1"/>
  <c r="M37" i="4"/>
  <c r="M39" i="4" s="1"/>
  <c r="L37" i="4"/>
  <c r="L39" i="4" s="1"/>
  <c r="K37" i="4"/>
  <c r="K39" i="4" s="1"/>
  <c r="J37" i="4"/>
  <c r="J39" i="4" s="1"/>
  <c r="I37" i="4"/>
  <c r="I39" i="4" s="1"/>
  <c r="H37" i="4"/>
  <c r="H39" i="4" s="1"/>
  <c r="G37" i="4"/>
  <c r="G39" i="4" s="1"/>
  <c r="F37" i="4"/>
  <c r="F39" i="4" s="1"/>
  <c r="E37" i="4"/>
  <c r="E39" i="4" s="1"/>
  <c r="D37" i="4"/>
  <c r="D39" i="4" s="1"/>
  <c r="C37" i="4"/>
  <c r="C39" i="4" s="1"/>
  <c r="C36" i="4"/>
  <c r="C35" i="4"/>
  <c r="C34" i="4"/>
  <c r="C33" i="4"/>
  <c r="C32" i="4"/>
  <c r="C31" i="4"/>
  <c r="C30" i="4"/>
  <c r="C29" i="4"/>
  <c r="C28" i="4"/>
  <c r="C27" i="4"/>
  <c r="C26" i="4"/>
  <c r="C25" i="4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4" i="4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23" i="4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C22" i="4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C21" i="4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C20" i="4"/>
  <c r="D19" i="4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C19" i="4"/>
  <c r="D18" i="4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C18" i="4"/>
  <c r="C17" i="4"/>
  <c r="M16" i="4"/>
  <c r="J16" i="4"/>
  <c r="G16" i="4"/>
  <c r="D16" i="4"/>
  <c r="C16" i="4"/>
  <c r="M15" i="4"/>
  <c r="J15" i="4"/>
  <c r="G15" i="4"/>
  <c r="D15" i="4"/>
  <c r="C15" i="4"/>
  <c r="M14" i="4"/>
  <c r="J14" i="4"/>
  <c r="G14" i="4"/>
  <c r="D14" i="4"/>
  <c r="C14" i="4"/>
  <c r="M13" i="4"/>
  <c r="J13" i="4"/>
  <c r="G13" i="4"/>
  <c r="D13" i="4"/>
  <c r="C13" i="4"/>
  <c r="M12" i="4"/>
  <c r="J12" i="4"/>
  <c r="G12" i="4"/>
  <c r="D12" i="4"/>
  <c r="C12" i="4"/>
  <c r="N11" i="4"/>
  <c r="H11" i="4"/>
  <c r="K11" i="4" s="1"/>
  <c r="F11" i="4"/>
  <c r="I11" i="4" s="1"/>
  <c r="L11" i="4" s="1"/>
  <c r="E11" i="4"/>
  <c r="D11" i="4"/>
  <c r="G11" i="4" s="1"/>
  <c r="J11" i="4" s="1"/>
  <c r="M11" i="4" s="1"/>
  <c r="C11" i="4"/>
  <c r="C10" i="4"/>
  <c r="C9" i="4"/>
  <c r="M8" i="4"/>
  <c r="K8" i="4"/>
  <c r="I8" i="4"/>
  <c r="G8" i="4"/>
  <c r="E8" i="4"/>
  <c r="C8" i="4"/>
  <c r="L7" i="4"/>
  <c r="C7" i="4"/>
  <c r="K6" i="4"/>
  <c r="G6" i="4"/>
  <c r="C6" i="4"/>
  <c r="F5" i="4"/>
  <c r="H5" i="4" s="1"/>
  <c r="J5" i="4" s="1"/>
  <c r="L5" i="4" s="1"/>
  <c r="N5" i="4" s="1"/>
  <c r="D5" i="4"/>
  <c r="C5" i="4"/>
  <c r="E5" i="4" s="1"/>
  <c r="G5" i="4" s="1"/>
  <c r="I5" i="4" s="1"/>
  <c r="K5" i="4" s="1"/>
  <c r="M5" i="4" s="1"/>
  <c r="M4" i="4"/>
  <c r="K4" i="4"/>
  <c r="G4" i="4"/>
  <c r="E4" i="4"/>
  <c r="C4" i="4"/>
  <c r="I4" i="4" s="1"/>
  <c r="C3" i="4"/>
  <c r="C38" i="4" s="1"/>
  <c r="N37" i="3"/>
  <c r="N39" i="3" s="1"/>
  <c r="M37" i="3"/>
  <c r="M39" i="3" s="1"/>
  <c r="L37" i="3"/>
  <c r="L39" i="3" s="1"/>
  <c r="K37" i="3"/>
  <c r="K39" i="3" s="1"/>
  <c r="J37" i="3"/>
  <c r="J39" i="3" s="1"/>
  <c r="I37" i="3"/>
  <c r="I39" i="3" s="1"/>
  <c r="H37" i="3"/>
  <c r="H39" i="3" s="1"/>
  <c r="G37" i="3"/>
  <c r="G39" i="3" s="1"/>
  <c r="F37" i="3"/>
  <c r="F39" i="3" s="1"/>
  <c r="E37" i="3"/>
  <c r="E39" i="3" s="1"/>
  <c r="D37" i="3"/>
  <c r="D39" i="3" s="1"/>
  <c r="C37" i="3"/>
  <c r="C39" i="3" s="1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C23" i="3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D21" i="3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C21" i="3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C19" i="3"/>
  <c r="C18" i="3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C17" i="3"/>
  <c r="M16" i="3"/>
  <c r="J16" i="3"/>
  <c r="G16" i="3"/>
  <c r="D16" i="3"/>
  <c r="C16" i="3"/>
  <c r="M15" i="3"/>
  <c r="J15" i="3"/>
  <c r="G15" i="3"/>
  <c r="D15" i="3"/>
  <c r="C15" i="3"/>
  <c r="M14" i="3"/>
  <c r="J14" i="3"/>
  <c r="G14" i="3"/>
  <c r="D14" i="3"/>
  <c r="C14" i="3"/>
  <c r="M13" i="3"/>
  <c r="J13" i="3"/>
  <c r="G13" i="3"/>
  <c r="D13" i="3"/>
  <c r="C13" i="3"/>
  <c r="M12" i="3"/>
  <c r="J12" i="3"/>
  <c r="G12" i="3"/>
  <c r="D12" i="3"/>
  <c r="C12" i="3"/>
  <c r="N11" i="3"/>
  <c r="H11" i="3"/>
  <c r="K11" i="3" s="1"/>
  <c r="E11" i="3"/>
  <c r="D11" i="3"/>
  <c r="G11" i="3" s="1"/>
  <c r="J11" i="3" s="1"/>
  <c r="M11" i="3" s="1"/>
  <c r="C11" i="3"/>
  <c r="F11" i="3" s="1"/>
  <c r="I11" i="3" s="1"/>
  <c r="L11" i="3" s="1"/>
  <c r="C10" i="3"/>
  <c r="C9" i="3"/>
  <c r="M8" i="3"/>
  <c r="K8" i="3"/>
  <c r="I8" i="3"/>
  <c r="G8" i="3"/>
  <c r="E8" i="3"/>
  <c r="C8" i="3"/>
  <c r="L7" i="3"/>
  <c r="C7" i="3"/>
  <c r="K6" i="3"/>
  <c r="G6" i="3"/>
  <c r="C6" i="3"/>
  <c r="D5" i="3"/>
  <c r="F5" i="3" s="1"/>
  <c r="H5" i="3" s="1"/>
  <c r="J5" i="3" s="1"/>
  <c r="L5" i="3" s="1"/>
  <c r="N5" i="3" s="1"/>
  <c r="C5" i="3"/>
  <c r="E5" i="3" s="1"/>
  <c r="G5" i="3" s="1"/>
  <c r="I5" i="3" s="1"/>
  <c r="K5" i="3" s="1"/>
  <c r="M5" i="3" s="1"/>
  <c r="M4" i="3"/>
  <c r="K4" i="3"/>
  <c r="C4" i="3"/>
  <c r="I4" i="3" s="1"/>
  <c r="C3" i="3"/>
  <c r="C38" i="3" s="1"/>
  <c r="N37" i="2"/>
  <c r="N39" i="2" s="1"/>
  <c r="M37" i="2"/>
  <c r="M39" i="2" s="1"/>
  <c r="L37" i="2"/>
  <c r="L39" i="2" s="1"/>
  <c r="K37" i="2"/>
  <c r="K39" i="2" s="1"/>
  <c r="J37" i="2"/>
  <c r="J39" i="2" s="1"/>
  <c r="I37" i="2"/>
  <c r="I39" i="2" s="1"/>
  <c r="H37" i="2"/>
  <c r="H39" i="2" s="1"/>
  <c r="G37" i="2"/>
  <c r="G39" i="2" s="1"/>
  <c r="F37" i="2"/>
  <c r="F39" i="2" s="1"/>
  <c r="E37" i="2"/>
  <c r="E39" i="2" s="1"/>
  <c r="D37" i="2"/>
  <c r="D39" i="2" s="1"/>
  <c r="C37" i="2"/>
  <c r="C39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C23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C17" i="2"/>
  <c r="M16" i="2"/>
  <c r="J16" i="2"/>
  <c r="G16" i="2"/>
  <c r="D16" i="2"/>
  <c r="C16" i="2"/>
  <c r="M15" i="2"/>
  <c r="J15" i="2"/>
  <c r="G15" i="2"/>
  <c r="D15" i="2"/>
  <c r="C15" i="2"/>
  <c r="M14" i="2"/>
  <c r="J14" i="2"/>
  <c r="G14" i="2"/>
  <c r="D14" i="2"/>
  <c r="C14" i="2"/>
  <c r="M13" i="2"/>
  <c r="J13" i="2"/>
  <c r="G13" i="2"/>
  <c r="D13" i="2"/>
  <c r="C13" i="2"/>
  <c r="M12" i="2"/>
  <c r="J12" i="2"/>
  <c r="G12" i="2"/>
  <c r="D12" i="2"/>
  <c r="C12" i="2"/>
  <c r="N11" i="2"/>
  <c r="E11" i="2"/>
  <c r="H11" i="2" s="1"/>
  <c r="K11" i="2" s="1"/>
  <c r="D11" i="2"/>
  <c r="G11" i="2" s="1"/>
  <c r="J11" i="2" s="1"/>
  <c r="M11" i="2" s="1"/>
  <c r="C11" i="2"/>
  <c r="F11" i="2" s="1"/>
  <c r="I11" i="2" s="1"/>
  <c r="L11" i="2" s="1"/>
  <c r="C10" i="2"/>
  <c r="C9" i="2"/>
  <c r="M8" i="2"/>
  <c r="K8" i="2"/>
  <c r="I8" i="2"/>
  <c r="G8" i="2"/>
  <c r="E8" i="2"/>
  <c r="C8" i="2"/>
  <c r="L7" i="2"/>
  <c r="C7" i="2"/>
  <c r="K6" i="2"/>
  <c r="G6" i="2"/>
  <c r="C6" i="2"/>
  <c r="H5" i="2"/>
  <c r="J5" i="2" s="1"/>
  <c r="L5" i="2" s="1"/>
  <c r="N5" i="2" s="1"/>
  <c r="F5" i="2"/>
  <c r="D5" i="2"/>
  <c r="C5" i="2"/>
  <c r="E5" i="2" s="1"/>
  <c r="G5" i="2" s="1"/>
  <c r="I5" i="2" s="1"/>
  <c r="K5" i="2" s="1"/>
  <c r="M5" i="2" s="1"/>
  <c r="M4" i="2"/>
  <c r="K4" i="2"/>
  <c r="E4" i="2"/>
  <c r="C4" i="2"/>
  <c r="I4" i="2" s="1"/>
  <c r="C3" i="2"/>
  <c r="C3" i="1"/>
  <c r="C38" i="1" s="1"/>
  <c r="C25" i="1"/>
  <c r="C12" i="1"/>
  <c r="C26" i="1"/>
  <c r="C27" i="1"/>
  <c r="C28" i="1"/>
  <c r="C29" i="1"/>
  <c r="C30" i="1"/>
  <c r="C31" i="1"/>
  <c r="C32" i="1"/>
  <c r="C33" i="1"/>
  <c r="C34" i="1"/>
  <c r="C35" i="1"/>
  <c r="C36" i="1"/>
  <c r="C13" i="1"/>
  <c r="C14" i="1"/>
  <c r="C15" i="1"/>
  <c r="C16" i="1"/>
  <c r="C17" i="1"/>
  <c r="D37" i="1"/>
  <c r="E37" i="1"/>
  <c r="F37" i="1"/>
  <c r="G37" i="1"/>
  <c r="H37" i="1"/>
  <c r="I37" i="1"/>
  <c r="J37" i="1"/>
  <c r="K37" i="1"/>
  <c r="L37" i="1"/>
  <c r="M37" i="1"/>
  <c r="N37" i="1"/>
  <c r="C37" i="1"/>
  <c r="M13" i="1"/>
  <c r="M14" i="1"/>
  <c r="M15" i="1"/>
  <c r="M16" i="1"/>
  <c r="M12" i="1"/>
  <c r="J13" i="1"/>
  <c r="J14" i="1"/>
  <c r="J15" i="1"/>
  <c r="J16" i="1"/>
  <c r="J12" i="1"/>
  <c r="G12" i="1"/>
  <c r="G13" i="1"/>
  <c r="G14" i="1"/>
  <c r="G15" i="1"/>
  <c r="G16" i="1"/>
  <c r="D12" i="1"/>
  <c r="D13" i="1"/>
  <c r="D14" i="1"/>
  <c r="D15" i="1"/>
  <c r="D16" i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C39" i="1"/>
  <c r="Q28" i="1"/>
  <c r="E11" i="1"/>
  <c r="H11" i="1" s="1"/>
  <c r="K11" i="1" s="1"/>
  <c r="N11" i="1"/>
  <c r="D11" i="1"/>
  <c r="G11" i="1" s="1"/>
  <c r="J11" i="1" s="1"/>
  <c r="M11" i="1" s="1"/>
  <c r="M8" i="1"/>
  <c r="K8" i="1"/>
  <c r="I8" i="1"/>
  <c r="G8" i="1"/>
  <c r="E8" i="1"/>
  <c r="L7" i="1"/>
  <c r="K6" i="1"/>
  <c r="G6" i="1"/>
  <c r="D5" i="1"/>
  <c r="F5" i="1" s="1"/>
  <c r="H5" i="1" s="1"/>
  <c r="J5" i="1" s="1"/>
  <c r="L5" i="1" s="1"/>
  <c r="N5" i="1" s="1"/>
  <c r="M4" i="1"/>
  <c r="K4" i="1"/>
  <c r="S25" i="1"/>
  <c r="C5" i="1"/>
  <c r="E5" i="1" s="1"/>
  <c r="G5" i="1" s="1"/>
  <c r="I5" i="1" s="1"/>
  <c r="K5" i="1" s="1"/>
  <c r="M5" i="1" s="1"/>
  <c r="C6" i="1"/>
  <c r="C7" i="1"/>
  <c r="C8" i="1"/>
  <c r="C9" i="1"/>
  <c r="C10" i="1"/>
  <c r="C11" i="1"/>
  <c r="F11" i="1" s="1"/>
  <c r="I11" i="1" s="1"/>
  <c r="L11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20" i="1"/>
  <c r="C21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C4" i="1"/>
  <c r="G4" i="1" s="1"/>
  <c r="V22" i="1"/>
  <c r="W22" i="1" s="1"/>
  <c r="V23" i="1"/>
  <c r="W23" i="1" s="1"/>
  <c r="V24" i="1"/>
  <c r="W24" i="1" s="1"/>
  <c r="V21" i="1"/>
  <c r="W21" i="1" s="1"/>
  <c r="T23" i="1"/>
  <c r="T22" i="1"/>
  <c r="U22" i="1" s="1"/>
  <c r="T24" i="1"/>
  <c r="Q29" i="1"/>
  <c r="T21" i="1"/>
  <c r="U21" i="1" s="1"/>
  <c r="C40" i="4" l="1"/>
  <c r="D3" i="4" s="1"/>
  <c r="D38" i="4" s="1"/>
  <c r="D40" i="4" s="1"/>
  <c r="E3" i="4" s="1"/>
  <c r="E38" i="4" s="1"/>
  <c r="E40" i="4" s="1"/>
  <c r="F3" i="4" s="1"/>
  <c r="F38" i="4" s="1"/>
  <c r="F40" i="4" s="1"/>
  <c r="G3" i="4" s="1"/>
  <c r="G38" i="4" s="1"/>
  <c r="G40" i="4" s="1"/>
  <c r="H3" i="4" s="1"/>
  <c r="H38" i="4" s="1"/>
  <c r="H40" i="4" s="1"/>
  <c r="I3" i="4" s="1"/>
  <c r="I38" i="4" s="1"/>
  <c r="I40" i="4" s="1"/>
  <c r="J3" i="4" s="1"/>
  <c r="J38" i="4" s="1"/>
  <c r="J40" i="4" s="1"/>
  <c r="K3" i="4" s="1"/>
  <c r="K38" i="4" s="1"/>
  <c r="K40" i="4" s="1"/>
  <c r="L3" i="4" s="1"/>
  <c r="L38" i="4" s="1"/>
  <c r="L40" i="4" s="1"/>
  <c r="M3" i="4" s="1"/>
  <c r="M38" i="4" s="1"/>
  <c r="M40" i="4" s="1"/>
  <c r="N3" i="4" s="1"/>
  <c r="N38" i="4" s="1"/>
  <c r="N40" i="4" s="1"/>
  <c r="C40" i="3"/>
  <c r="D3" i="3" s="1"/>
  <c r="D38" i="3" s="1"/>
  <c r="D40" i="3" s="1"/>
  <c r="E3" i="3" s="1"/>
  <c r="E38" i="3" s="1"/>
  <c r="E40" i="3" s="1"/>
  <c r="F3" i="3" s="1"/>
  <c r="F38" i="3" s="1"/>
  <c r="F40" i="3" s="1"/>
  <c r="G3" i="3" s="1"/>
  <c r="G38" i="3" s="1"/>
  <c r="G40" i="3" s="1"/>
  <c r="H3" i="3" s="1"/>
  <c r="H38" i="3" s="1"/>
  <c r="H40" i="3" s="1"/>
  <c r="I3" i="3" s="1"/>
  <c r="I38" i="3" s="1"/>
  <c r="I40" i="3" s="1"/>
  <c r="J3" i="3" s="1"/>
  <c r="J38" i="3" s="1"/>
  <c r="J40" i="3" s="1"/>
  <c r="K3" i="3" s="1"/>
  <c r="K38" i="3" s="1"/>
  <c r="K40" i="3" s="1"/>
  <c r="L3" i="3" s="1"/>
  <c r="L38" i="3" s="1"/>
  <c r="L40" i="3" s="1"/>
  <c r="M3" i="3" s="1"/>
  <c r="M38" i="3" s="1"/>
  <c r="M40" i="3" s="1"/>
  <c r="N3" i="3" s="1"/>
  <c r="N38" i="3" s="1"/>
  <c r="N40" i="3" s="1"/>
  <c r="E4" i="3"/>
  <c r="G4" i="3"/>
  <c r="C38" i="2"/>
  <c r="G4" i="2"/>
  <c r="C40" i="2"/>
  <c r="D3" i="2" s="1"/>
  <c r="D38" i="2" s="1"/>
  <c r="D40" i="2" s="1"/>
  <c r="E3" i="2" s="1"/>
  <c r="E38" i="2" s="1"/>
  <c r="E40" i="2" s="1"/>
  <c r="F3" i="2" s="1"/>
  <c r="F38" i="2" s="1"/>
  <c r="F40" i="2" s="1"/>
  <c r="G3" i="2" s="1"/>
  <c r="G38" i="2" s="1"/>
  <c r="G40" i="2" s="1"/>
  <c r="H3" i="2" s="1"/>
  <c r="H38" i="2" s="1"/>
  <c r="H40" i="2" s="1"/>
  <c r="I3" i="2" s="1"/>
  <c r="I38" i="2" s="1"/>
  <c r="I40" i="2" s="1"/>
  <c r="J3" i="2" s="1"/>
  <c r="J38" i="2" s="1"/>
  <c r="J40" i="2" s="1"/>
  <c r="K3" i="2" s="1"/>
  <c r="K38" i="2" s="1"/>
  <c r="K40" i="2" s="1"/>
  <c r="L3" i="2" s="1"/>
  <c r="L38" i="2" s="1"/>
  <c r="L40" i="2" s="1"/>
  <c r="M3" i="2" s="1"/>
  <c r="M38" i="2" s="1"/>
  <c r="M40" i="2" s="1"/>
  <c r="N3" i="2" s="1"/>
  <c r="N38" i="2" s="1"/>
  <c r="N40" i="2" s="1"/>
  <c r="I4" i="1"/>
  <c r="E4" i="1"/>
  <c r="C40" i="1"/>
  <c r="D3" i="1" s="1"/>
  <c r="D38" i="1" s="1"/>
  <c r="E39" i="1"/>
  <c r="D39" i="1"/>
  <c r="W25" i="1"/>
  <c r="V25" i="1"/>
  <c r="U24" i="1"/>
  <c r="Q31" i="1"/>
  <c r="U23" i="1"/>
  <c r="D40" i="1" l="1"/>
  <c r="E3" i="1" s="1"/>
  <c r="E38" i="1" s="1"/>
  <c r="E40" i="1" s="1"/>
  <c r="F3" i="1" s="1"/>
  <c r="F38" i="1" s="1"/>
  <c r="F39" i="1"/>
  <c r="F40" i="1" l="1"/>
  <c r="G3" i="1" s="1"/>
  <c r="G38" i="1" s="1"/>
  <c r="G39" i="1"/>
  <c r="G40" i="1" l="1"/>
  <c r="H3" i="1" s="1"/>
  <c r="H38" i="1" s="1"/>
  <c r="H39" i="1"/>
  <c r="H40" i="1" l="1"/>
  <c r="I3" i="1" s="1"/>
  <c r="I38" i="1" s="1"/>
  <c r="I39" i="1"/>
  <c r="I40" i="1" l="1"/>
  <c r="J3" i="1" s="1"/>
  <c r="J38" i="1" s="1"/>
  <c r="J39" i="1"/>
  <c r="J40" i="1" l="1"/>
  <c r="K3" i="1" s="1"/>
  <c r="K38" i="1" s="1"/>
  <c r="K39" i="1"/>
  <c r="K40" i="1" l="1"/>
  <c r="L3" i="1" s="1"/>
  <c r="L38" i="1" s="1"/>
  <c r="L39" i="1"/>
  <c r="L40" i="1" l="1"/>
  <c r="M3" i="1" s="1"/>
  <c r="M38" i="1" s="1"/>
  <c r="N39" i="1"/>
  <c r="M39" i="1"/>
  <c r="M40" i="1" l="1"/>
  <c r="N3" i="1" s="1"/>
  <c r="N38" i="1" s="1"/>
  <c r="N40" i="1" s="1"/>
</calcChain>
</file>

<file path=xl/sharedStrings.xml><?xml version="1.0" encoding="utf-8"?>
<sst xmlns="http://schemas.openxmlformats.org/spreadsheetml/2006/main" count="260" uniqueCount="69">
  <si>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</si>
  <si>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</si>
  <si>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</si>
  <si>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</si>
  <si>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</si>
  <si>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</si>
  <si>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</si>
  <si>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</si>
  <si>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</si>
  <si>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</si>
  <si>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</si>
  <si>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</si>
  <si>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gastos iniciales</t>
  </si>
  <si>
    <t>pedidos</t>
  </si>
  <si>
    <t>pedido</t>
  </si>
  <si>
    <t>venta LITTLE PET</t>
  </si>
  <si>
    <t>venta APARTMENT PET</t>
  </si>
  <si>
    <t>venta HOME PET</t>
  </si>
  <si>
    <t>venta FARM PET</t>
  </si>
  <si>
    <t>unidades a vender</t>
  </si>
  <si>
    <t>ventas al año</t>
  </si>
  <si>
    <t>Ea</t>
  </si>
  <si>
    <t>x</t>
  </si>
  <si>
    <t>unidades por mes</t>
  </si>
  <si>
    <t>valor de la venta por mes</t>
  </si>
  <si>
    <t>Producto</t>
  </si>
  <si>
    <t>Cifra a alcanzar al finalizar el año</t>
  </si>
  <si>
    <t>Valor unidad</t>
  </si>
  <si>
    <t>descripcion</t>
  </si>
  <si>
    <t>Desarrollador sénior</t>
  </si>
  <si>
    <t>Programador</t>
  </si>
  <si>
    <t>Especialista en Seguridad Informatica</t>
  </si>
  <si>
    <t>Arquitecto de Software</t>
  </si>
  <si>
    <t>Ingeniero Electronico</t>
  </si>
  <si>
    <t>Analista de mercadeo</t>
  </si>
  <si>
    <t>Diseñador/a grafico</t>
  </si>
  <si>
    <t>Mecatrónico</t>
  </si>
  <si>
    <t>valor unitario</t>
  </si>
  <si>
    <t>Mouser Electronics</t>
  </si>
  <si>
    <t>Microled ( PCB Antisolder Baquelita 10 x 15)</t>
  </si>
  <si>
    <t>Motores</t>
  </si>
  <si>
    <t>Plastic Group</t>
  </si>
  <si>
    <t>Artesano (cubierta del producto)</t>
  </si>
  <si>
    <t>PC's</t>
  </si>
  <si>
    <t>Luz</t>
  </si>
  <si>
    <t>Agua</t>
  </si>
  <si>
    <t>gas</t>
  </si>
  <si>
    <t>servidores</t>
  </si>
  <si>
    <t>Aseo</t>
  </si>
  <si>
    <t>Internet</t>
  </si>
  <si>
    <t>arriendo del local</t>
  </si>
  <si>
    <t>Tercera Mano con Soporte Cautín Pinzas Luz Led 3 Lupas</t>
  </si>
  <si>
    <t>estaño</t>
  </si>
  <si>
    <t>Crema para soldar</t>
  </si>
  <si>
    <t>estacion de soldadura</t>
  </si>
  <si>
    <t>desoldaores</t>
  </si>
  <si>
    <t>Esponjas de aluminio</t>
  </si>
  <si>
    <t>mascaras de gases</t>
  </si>
  <si>
    <t>caja de componentes</t>
  </si>
  <si>
    <t>juegos de pinzas + juego de pinzas de precision</t>
  </si>
  <si>
    <t xml:space="preserve">juego de destornilladores </t>
  </si>
  <si>
    <t>multimetro y osciloscopio</t>
  </si>
  <si>
    <t>areas milimetradas de trabajo</t>
  </si>
  <si>
    <t>produccion y venta</t>
  </si>
  <si>
    <t>TOTAL DE GASTOS</t>
  </si>
  <si>
    <t>TOTAL DE INGRESOS</t>
  </si>
  <si>
    <t>INGRESOS - GASTOS</t>
  </si>
  <si>
    <t>CANTIDAD A PRODUCIR</t>
  </si>
  <si>
    <t>CADA PAQUETE DE COMPONENTES VALE PARA TRES DISPOSITIVOS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</si>
</sst>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00B05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4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44" fontId="0" fillId="0" borderId="1" xfId="1" applyFont="1" applyBorder="1"/>
    <xf numFmtId="44" fontId="7" fillId="0" borderId="1" xfId="1" applyFont="1" applyFill="1" applyBorder="1" applyAlignment="1">
      <alignment horizontal="center" vertical="center" wrapText="1"/>
    </xf>
    <xf numFmtId="44" fontId="4" fillId="3" borderId="1" xfId="1" applyFont="1" applyFill="1" applyBorder="1" applyAlignment="1">
      <alignment horizontal="left" vertical="center" wrapText="1"/>
    </xf>
    <xf numFmtId="44" fontId="8" fillId="3" borderId="1" xfId="1" applyFont="1" applyFill="1" applyBorder="1" applyAlignment="1">
      <alignment horizontal="left" vertical="center" wrapText="1"/>
    </xf>
    <xf numFmtId="44" fontId="8" fillId="3" borderId="1" xfId="1" applyFont="1" applyFill="1" applyBorder="1" applyAlignment="1">
      <alignment vertical="center" wrapText="1"/>
    </xf>
    <xf numFmtId="44" fontId="4" fillId="4" borderId="1" xfId="1" applyFont="1" applyFill="1" applyBorder="1" applyAlignment="1">
      <alignment horizontal="left" vertical="center" wrapText="1"/>
    </xf>
    <xf numFmtId="44" fontId="5" fillId="4" borderId="1" xfId="1" applyFont="1" applyFill="1" applyBorder="1" applyAlignment="1">
      <alignment horizontal="left" vertical="center" wrapText="1"/>
    </xf>
    <xf numFmtId="44" fontId="5" fillId="4" borderId="1" xfId="1" applyFont="1" applyFill="1" applyBorder="1" applyAlignment="1">
      <alignment vertical="center" wrapText="1"/>
    </xf>
    <xf numFmtId="44" fontId="5" fillId="3" borderId="1" xfId="1" applyFont="1" applyFill="1" applyBorder="1" applyAlignment="1">
      <alignment horizontal="left" vertical="center" wrapText="1"/>
    </xf>
    <xf numFmtId="44" fontId="5" fillId="3" borderId="1" xfId="1" applyFont="1" applyFill="1" applyBorder="1" applyAlignment="1">
      <alignment vertical="center" wrapText="1"/>
    </xf>
    <xf numFmtId="44" fontId="6" fillId="4" borderId="1" xfId="1" applyFont="1" applyFill="1" applyBorder="1" applyAlignment="1">
      <alignment horizontal="left" vertical="center" wrapText="1"/>
    </xf>
    <xf numFmtId="44" fontId="7" fillId="3" borderId="1" xfId="1" applyFont="1" applyFill="1" applyBorder="1" applyAlignment="1">
      <alignment horizontal="left" vertical="center" wrapText="1"/>
    </xf>
    <xf numFmtId="44" fontId="9" fillId="4" borderId="1" xfId="1" applyFont="1" applyFill="1" applyBorder="1" applyAlignment="1">
      <alignment horizontal="left" vertical="center" wrapText="1"/>
    </xf>
    <xf numFmtId="44" fontId="9" fillId="3" borderId="1" xfId="1" applyFont="1" applyFill="1" applyBorder="1" applyAlignment="1">
      <alignment horizontal="left" vertical="center" wrapText="1"/>
    </xf>
    <xf numFmtId="44" fontId="7" fillId="4" borderId="1" xfId="1" applyFont="1" applyFill="1" applyBorder="1" applyAlignment="1">
      <alignment horizontal="left" vertical="center" wrapText="1"/>
    </xf>
    <xf numFmtId="44" fontId="9" fillId="0" borderId="1" xfId="1" applyFont="1" applyFill="1" applyBorder="1" applyAlignment="1">
      <alignment horizontal="left" vertical="center" wrapText="1"/>
    </xf>
    <xf numFmtId="44" fontId="7" fillId="0" borderId="2" xfId="1" applyFont="1" applyFill="1" applyBorder="1" applyAlignment="1">
      <alignment horizontal="left" vertical="center"/>
    </xf>
    <xf numFmtId="44" fontId="0" fillId="2" borderId="1" xfId="1" applyFont="1" applyFill="1" applyBorder="1"/>
    <xf numFmtId="44" fontId="0" fillId="5" borderId="1" xfId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4" fontId="10" fillId="3" borderId="1" xfId="1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vertical="center"/>
    </xf>
    <xf numFmtId="44" fontId="7" fillId="0" borderId="1" xfId="1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left" vertical="center"/>
    </xf>
    <xf numFmtId="44" fontId="8" fillId="3" borderId="1" xfId="1" applyFont="1" applyFill="1" applyBorder="1" applyAlignment="1">
      <alignment horizontal="left" vertical="center"/>
    </xf>
    <xf numFmtId="44" fontId="8" fillId="3" borderId="1" xfId="1" applyFont="1" applyFill="1" applyBorder="1" applyAlignment="1">
      <alignment vertical="center"/>
    </xf>
    <xf numFmtId="44" fontId="5" fillId="4" borderId="1" xfId="1" applyFont="1" applyFill="1" applyBorder="1" applyAlignment="1">
      <alignment horizontal="left" vertical="center"/>
    </xf>
    <xf numFmtId="44" fontId="5" fillId="4" borderId="1" xfId="1" applyFont="1" applyFill="1" applyBorder="1" applyAlignment="1">
      <alignment vertical="center"/>
    </xf>
    <xf numFmtId="44" fontId="5" fillId="3" borderId="1" xfId="1" applyFont="1" applyFill="1" applyBorder="1" applyAlignment="1">
      <alignment horizontal="left" vertical="center"/>
    </xf>
    <xf numFmtId="44" fontId="5" fillId="3" borderId="1" xfId="1" applyFont="1" applyFill="1" applyBorder="1" applyAlignment="1">
      <alignment vertical="center"/>
    </xf>
    <xf numFmtId="44" fontId="4" fillId="4" borderId="1" xfId="1" applyFont="1" applyFill="1" applyBorder="1" applyAlignment="1">
      <alignment horizontal="left" vertical="center"/>
    </xf>
    <xf numFmtId="44" fontId="10" fillId="3" borderId="1" xfId="1" applyFont="1" applyFill="1" applyBorder="1" applyAlignment="1">
      <alignment horizontal="left" vertical="center"/>
    </xf>
    <xf numFmtId="44" fontId="6" fillId="4" borderId="1" xfId="1" applyFont="1" applyFill="1" applyBorder="1" applyAlignment="1">
      <alignment horizontal="left" vertical="center"/>
    </xf>
    <xf numFmtId="44" fontId="9" fillId="0" borderId="1" xfId="1" applyFont="1" applyFill="1" applyBorder="1" applyAlignment="1">
      <alignment horizontal="left" vertical="center"/>
    </xf>
    <xf numFmtId="44" fontId="0" fillId="0" borderId="1" xfId="1" applyFont="1" applyBorder="1" applyAlignment="1"/>
    <xf numFmtId="44" fontId="0" fillId="2" borderId="1" xfId="1" applyFont="1" applyFill="1" applyBorder="1" applyAlignment="1"/>
    <xf numFmtId="44" fontId="0" fillId="5" borderId="1" xfId="1" applyFont="1" applyFill="1" applyBorder="1" applyAlignment="1"/>
    <xf numFmtId="44" fontId="7" fillId="0" borderId="1" xfId="1" applyFont="1" applyFill="1" applyBorder="1" applyAlignment="1">
      <alignment horizontal="center" vertical="center" wrapText="1"/>
    </xf>
    <xf numFmtId="44" fontId="7" fillId="0" borderId="1" xfId="1" applyFont="1" applyFill="1" applyBorder="1" applyAlignment="1">
      <alignment horizontal="center" vertical="center"/>
    </xf>
    <xf numFmtId="0" fontId="0" fillId="0" borderId="0" xfId="0" applyAlignment="1"/>
    <xf numFmtId="44" fontId="7" fillId="3" borderId="1" xfId="1" applyFont="1" applyFill="1" applyBorder="1" applyAlignment="1">
      <alignment horizontal="left" vertical="center"/>
    </xf>
    <xf numFmtId="44" fontId="9" fillId="4" borderId="1" xfId="1" applyFont="1" applyFill="1" applyBorder="1" applyAlignment="1">
      <alignment horizontal="left" vertical="center"/>
    </xf>
    <xf numFmtId="44" fontId="9" fillId="3" borderId="1" xfId="1" applyFont="1" applyFill="1" applyBorder="1" applyAlignment="1">
      <alignment horizontal="left" vertical="center"/>
    </xf>
    <xf numFmtId="44" fontId="7" fillId="4" borderId="1" xfId="1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3077-3243-41A6-8654-D94EC24DD6FC}">
  <dimension ref="A1:W45"/>
  <sheetViews>
    <sheetView topLeftCell="A24" workbookViewId="0">
      <selection activeCell="D43" sqref="D43"/>
    </sheetView>
  </sheetViews>
  <sheetFormatPr baseColWidth="10" defaultRowHeight="15" x14ac:dyDescent="0.25"/>
  <cols>
    <col min="1" max="1" width="21.28515625" bestFit="1" customWidth="1"/>
    <col min="2" max="2" width="21.28515625" customWidth="1"/>
    <col min="3" max="3" width="16.7109375" bestFit="1" customWidth="1"/>
    <col min="4" max="4" width="17.85546875" bestFit="1" customWidth="1"/>
    <col min="5" max="7" width="16.7109375" bestFit="1" customWidth="1"/>
    <col min="8" max="8" width="17.85546875" bestFit="1" customWidth="1"/>
    <col min="9" max="14" width="16.7109375" bestFit="1" customWidth="1"/>
    <col min="15" max="15" width="21.42578125" customWidth="1"/>
    <col min="16" max="16" width="21.28515625" bestFit="1" customWidth="1"/>
    <col min="17" max="17" width="12" bestFit="1" customWidth="1"/>
    <col min="18" max="18" width="19" customWidth="1"/>
    <col min="19" max="19" width="10.42578125" customWidth="1"/>
    <col min="20" max="20" width="13.28515625" customWidth="1"/>
    <col min="21" max="21" width="15.28515625" customWidth="1"/>
    <col min="22" max="22" width="10.140625" customWidth="1"/>
    <col min="23" max="23" width="11.42578125" customWidth="1"/>
  </cols>
  <sheetData>
    <row r="1" spans="1:16" x14ac:dyDescent="0.25">
      <c r="A1" s="45" t="s">
        <v>28</v>
      </c>
      <c r="B1" s="45" t="s">
        <v>37</v>
      </c>
      <c r="C1" s="8" t="s">
        <v>13</v>
      </c>
      <c r="D1" s="45" t="s">
        <v>63</v>
      </c>
      <c r="E1" s="45"/>
      <c r="F1" s="8" t="s">
        <v>13</v>
      </c>
      <c r="G1" s="45" t="s">
        <v>63</v>
      </c>
      <c r="H1" s="45"/>
      <c r="I1" s="8" t="s">
        <v>14</v>
      </c>
      <c r="J1" s="45" t="s">
        <v>63</v>
      </c>
      <c r="K1" s="45"/>
      <c r="L1" s="8" t="s">
        <v>14</v>
      </c>
      <c r="M1" s="45" t="s">
        <v>63</v>
      </c>
      <c r="N1" s="45"/>
      <c r="O1" t="s">
        <v>67</v>
      </c>
    </row>
    <row r="2" spans="1:16" x14ac:dyDescent="0.25">
      <c r="A2" s="45"/>
      <c r="B2" s="45"/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>
        <v>140</v>
      </c>
      <c r="P2" s="23" t="s">
        <v>68</v>
      </c>
    </row>
    <row r="3" spans="1:16" x14ac:dyDescent="0.25">
      <c r="A3" s="18" t="s">
        <v>12</v>
      </c>
      <c r="B3" s="9"/>
      <c r="C3" s="10">
        <f>13867071/12</f>
        <v>1155589.25</v>
      </c>
      <c r="D3" s="11">
        <f>ABS(C40)</f>
        <v>65151939.25</v>
      </c>
      <c r="E3" s="11">
        <f t="shared" ref="E3:N3" si="0">ABS(D40)</f>
        <v>58980768.249999985</v>
      </c>
      <c r="F3" s="11">
        <f t="shared" si="0"/>
        <v>48183600.249999985</v>
      </c>
      <c r="G3" s="11">
        <f t="shared" si="0"/>
        <v>31092504.249999985</v>
      </c>
      <c r="H3" s="11">
        <f t="shared" si="0"/>
        <v>51305602.249999985</v>
      </c>
      <c r="I3" s="11">
        <f t="shared" si="0"/>
        <v>34214506.249999985</v>
      </c>
      <c r="J3" s="11">
        <f t="shared" si="0"/>
        <v>23417338.249999985</v>
      </c>
      <c r="K3" s="11">
        <f t="shared" si="0"/>
        <v>17260667.249999985</v>
      </c>
      <c r="L3" s="11">
        <f t="shared" si="0"/>
        <v>26539340.249999985</v>
      </c>
      <c r="M3" s="11">
        <f t="shared" si="0"/>
        <v>15690779.249999985</v>
      </c>
      <c r="N3" s="11">
        <f t="shared" si="0"/>
        <v>15828036.249999985</v>
      </c>
    </row>
    <row r="4" spans="1:16" x14ac:dyDescent="0.25">
      <c r="A4" s="19" t="s">
        <v>29</v>
      </c>
      <c r="B4" s="29">
        <v>4282535</v>
      </c>
      <c r="C4" s="13">
        <f t="shared" ref="C4:C11" si="1">B4</f>
        <v>4282535</v>
      </c>
      <c r="D4" s="14"/>
      <c r="E4" s="13">
        <f>C4</f>
        <v>4282535</v>
      </c>
      <c r="F4" s="13"/>
      <c r="G4" s="13">
        <f>C4</f>
        <v>4282535</v>
      </c>
      <c r="H4" s="14"/>
      <c r="I4" s="13">
        <f>C4</f>
        <v>4282535</v>
      </c>
      <c r="J4" s="14"/>
      <c r="K4" s="14">
        <f>B4</f>
        <v>4282535</v>
      </c>
      <c r="L4" s="13"/>
      <c r="M4" s="14">
        <f>B4</f>
        <v>4282535</v>
      </c>
      <c r="N4" s="14"/>
    </row>
    <row r="5" spans="1:16" x14ac:dyDescent="0.25">
      <c r="A5" s="19" t="s">
        <v>30</v>
      </c>
      <c r="B5" s="29">
        <v>1985928</v>
      </c>
      <c r="C5" s="13">
        <f t="shared" si="1"/>
        <v>1985928</v>
      </c>
      <c r="D5" s="14">
        <f>B5</f>
        <v>1985928</v>
      </c>
      <c r="E5" s="14">
        <f t="shared" ref="E5:N5" si="2">C5</f>
        <v>1985928</v>
      </c>
      <c r="F5" s="14">
        <f t="shared" si="2"/>
        <v>1985928</v>
      </c>
      <c r="G5" s="14">
        <f t="shared" si="2"/>
        <v>1985928</v>
      </c>
      <c r="H5" s="14">
        <f t="shared" si="2"/>
        <v>1985928</v>
      </c>
      <c r="I5" s="14">
        <f t="shared" si="2"/>
        <v>1985928</v>
      </c>
      <c r="J5" s="14">
        <f t="shared" si="2"/>
        <v>1985928</v>
      </c>
      <c r="K5" s="14">
        <f t="shared" si="2"/>
        <v>1985928</v>
      </c>
      <c r="L5" s="14">
        <f t="shared" si="2"/>
        <v>1985928</v>
      </c>
      <c r="M5" s="14">
        <f t="shared" si="2"/>
        <v>1985928</v>
      </c>
      <c r="N5" s="14">
        <f t="shared" si="2"/>
        <v>1985928</v>
      </c>
    </row>
    <row r="6" spans="1:16" ht="25.5" x14ac:dyDescent="0.25">
      <c r="A6" s="19" t="s">
        <v>31</v>
      </c>
      <c r="B6" s="29">
        <v>20075841</v>
      </c>
      <c r="C6" s="13">
        <f t="shared" si="1"/>
        <v>20075841</v>
      </c>
      <c r="D6" s="14"/>
      <c r="E6" s="14"/>
      <c r="F6" s="13"/>
      <c r="G6" s="14">
        <f>B6</f>
        <v>20075841</v>
      </c>
      <c r="H6" s="14"/>
      <c r="I6" s="13"/>
      <c r="J6" s="14"/>
      <c r="K6" s="14">
        <f>B6</f>
        <v>20075841</v>
      </c>
      <c r="L6" s="13"/>
      <c r="M6" s="14"/>
      <c r="N6" s="14"/>
    </row>
    <row r="7" spans="1:16" ht="25.5" x14ac:dyDescent="0.25">
      <c r="A7" s="19" t="s">
        <v>32</v>
      </c>
      <c r="B7" s="29">
        <v>6242535</v>
      </c>
      <c r="C7" s="13">
        <f t="shared" si="1"/>
        <v>6242535</v>
      </c>
      <c r="D7" s="14"/>
      <c r="E7" s="14"/>
      <c r="F7" s="13"/>
      <c r="G7" s="14"/>
      <c r="H7" s="14"/>
      <c r="I7" s="13"/>
      <c r="J7" s="14"/>
      <c r="K7" s="14"/>
      <c r="L7" s="13">
        <f>B7</f>
        <v>6242535</v>
      </c>
      <c r="M7" s="14"/>
      <c r="N7" s="14"/>
    </row>
    <row r="8" spans="1:16" x14ac:dyDescent="0.25">
      <c r="A8" s="19" t="s">
        <v>33</v>
      </c>
      <c r="B8" s="29">
        <v>2011393</v>
      </c>
      <c r="C8" s="13">
        <f t="shared" si="1"/>
        <v>2011393</v>
      </c>
      <c r="D8" s="14"/>
      <c r="E8" s="14">
        <f>B8</f>
        <v>2011393</v>
      </c>
      <c r="F8" s="13"/>
      <c r="G8" s="14">
        <f>B8</f>
        <v>2011393</v>
      </c>
      <c r="H8" s="14"/>
      <c r="I8" s="13">
        <f>B8</f>
        <v>2011393</v>
      </c>
      <c r="J8" s="14"/>
      <c r="K8" s="14">
        <f>B8</f>
        <v>2011393</v>
      </c>
      <c r="L8" s="13"/>
      <c r="M8" s="14">
        <f>B8</f>
        <v>2011393</v>
      </c>
      <c r="N8" s="14"/>
    </row>
    <row r="9" spans="1:16" x14ac:dyDescent="0.25">
      <c r="A9" s="19" t="s">
        <v>34</v>
      </c>
      <c r="B9" s="29">
        <v>1725902</v>
      </c>
      <c r="C9" s="13">
        <f t="shared" si="1"/>
        <v>1725902</v>
      </c>
      <c r="D9" s="14"/>
      <c r="E9" s="14"/>
      <c r="F9" s="13"/>
      <c r="G9" s="14"/>
      <c r="H9" s="14"/>
      <c r="I9" s="13"/>
      <c r="J9" s="14"/>
      <c r="K9" s="14"/>
      <c r="L9" s="13"/>
      <c r="M9" s="14"/>
      <c r="N9" s="14"/>
    </row>
    <row r="10" spans="1:16" x14ac:dyDescent="0.25">
      <c r="A10" s="19" t="s">
        <v>35</v>
      </c>
      <c r="B10" s="29">
        <v>1620240</v>
      </c>
      <c r="C10" s="13">
        <f t="shared" si="1"/>
        <v>1620240</v>
      </c>
      <c r="D10" s="14"/>
      <c r="E10" s="14"/>
      <c r="F10" s="13"/>
      <c r="G10" s="14"/>
      <c r="H10" s="14"/>
      <c r="I10" s="13"/>
      <c r="J10" s="14"/>
      <c r="K10" s="14"/>
      <c r="L10" s="13"/>
      <c r="M10" s="14"/>
      <c r="N10" s="14"/>
    </row>
    <row r="11" spans="1:16" x14ac:dyDescent="0.25">
      <c r="A11" s="19" t="s">
        <v>36</v>
      </c>
      <c r="B11" s="29">
        <v>1117236</v>
      </c>
      <c r="C11" s="13">
        <f t="shared" si="1"/>
        <v>1117236</v>
      </c>
      <c r="D11" s="14">
        <f>B11</f>
        <v>1117236</v>
      </c>
      <c r="E11" s="14">
        <f>B11</f>
        <v>1117236</v>
      </c>
      <c r="F11" s="14">
        <f t="shared" ref="F11:M11" si="3">C11</f>
        <v>1117236</v>
      </c>
      <c r="G11" s="14">
        <f t="shared" si="3"/>
        <v>1117236</v>
      </c>
      <c r="H11" s="14">
        <f t="shared" si="3"/>
        <v>1117236</v>
      </c>
      <c r="I11" s="14">
        <f t="shared" si="3"/>
        <v>1117236</v>
      </c>
      <c r="J11" s="14">
        <f t="shared" si="3"/>
        <v>1117236</v>
      </c>
      <c r="K11" s="14">
        <f t="shared" si="3"/>
        <v>1117236</v>
      </c>
      <c r="L11" s="14">
        <f t="shared" si="3"/>
        <v>1117236</v>
      </c>
      <c r="M11" s="14">
        <f t="shared" si="3"/>
        <v>1117236</v>
      </c>
      <c r="N11" s="14">
        <f>B11</f>
        <v>1117236</v>
      </c>
    </row>
    <row r="12" spans="1:16" x14ac:dyDescent="0.25">
      <c r="A12" s="20" t="s">
        <v>38</v>
      </c>
      <c r="B12" s="9">
        <v>95000</v>
      </c>
      <c r="C12" s="15">
        <f>B12*5</f>
        <v>475000</v>
      </c>
      <c r="D12" s="16">
        <f>B12*($O$2/3)-15</f>
        <v>4433318.333333333</v>
      </c>
      <c r="E12" s="16"/>
      <c r="F12" s="15"/>
      <c r="G12" s="16">
        <f>B12*($O$2/3)-15</f>
        <v>4433318.333333333</v>
      </c>
      <c r="H12" s="16"/>
      <c r="I12" s="15"/>
      <c r="J12" s="16">
        <f>B12*($O$2/3)-15</f>
        <v>4433318.333333333</v>
      </c>
      <c r="K12" s="16"/>
      <c r="L12" s="15"/>
      <c r="M12" s="16">
        <f>B12*($O$2/3)-15</f>
        <v>4433318.333333333</v>
      </c>
      <c r="N12" s="16"/>
    </row>
    <row r="13" spans="1:16" ht="38.25" x14ac:dyDescent="0.25">
      <c r="A13" s="20" t="s">
        <v>39</v>
      </c>
      <c r="B13" s="9">
        <v>24000</v>
      </c>
      <c r="C13" s="15">
        <f>B13*5</f>
        <v>120000</v>
      </c>
      <c r="D13" s="16">
        <f>B13*($O$2/3)-15</f>
        <v>1119985</v>
      </c>
      <c r="E13" s="16"/>
      <c r="F13" s="15"/>
      <c r="G13" s="16">
        <f>B13*($O$2/3)-15</f>
        <v>1119985</v>
      </c>
      <c r="H13" s="16"/>
      <c r="I13" s="15"/>
      <c r="J13" s="16">
        <f>B13*($O$2/3)-15</f>
        <v>1119985</v>
      </c>
      <c r="K13" s="16"/>
      <c r="L13" s="15"/>
      <c r="M13" s="16">
        <f>B13*($O$2/3)-15</f>
        <v>1119985</v>
      </c>
      <c r="N13" s="16"/>
    </row>
    <row r="14" spans="1:16" x14ac:dyDescent="0.25">
      <c r="A14" s="20" t="s">
        <v>40</v>
      </c>
      <c r="B14" s="9">
        <v>35000</v>
      </c>
      <c r="C14" s="15">
        <f>B14*5</f>
        <v>175000</v>
      </c>
      <c r="D14" s="16">
        <f>B14*($O$2/3)-15</f>
        <v>1633318.3333333333</v>
      </c>
      <c r="E14" s="16"/>
      <c r="F14" s="15"/>
      <c r="G14" s="16">
        <f>B14*($O$2/3)-15</f>
        <v>1633318.3333333333</v>
      </c>
      <c r="H14" s="16"/>
      <c r="I14" s="15"/>
      <c r="J14" s="16">
        <f>B14*($O$2/3)-15</f>
        <v>1633318.3333333333</v>
      </c>
      <c r="K14" s="16"/>
      <c r="L14" s="15"/>
      <c r="M14" s="16">
        <f>B14*($O$2/3)-15</f>
        <v>1633318.3333333333</v>
      </c>
      <c r="N14" s="16"/>
    </row>
    <row r="15" spans="1:16" x14ac:dyDescent="0.25">
      <c r="A15" s="20" t="s">
        <v>41</v>
      </c>
      <c r="B15" s="9">
        <v>30000</v>
      </c>
      <c r="C15" s="15">
        <f>B15*5</f>
        <v>150000</v>
      </c>
      <c r="D15" s="16">
        <f>B15*($O$2/3)-15</f>
        <v>1399985</v>
      </c>
      <c r="E15" s="16"/>
      <c r="F15" s="15"/>
      <c r="G15" s="16">
        <f>B15*($O$2/3)-15</f>
        <v>1399985</v>
      </c>
      <c r="H15" s="16"/>
      <c r="I15" s="15"/>
      <c r="J15" s="16">
        <f>B15*($O$2/3)-15</f>
        <v>1399985</v>
      </c>
      <c r="K15" s="16"/>
      <c r="L15" s="15"/>
      <c r="M15" s="16">
        <f>B15*($O$2/3)-15</f>
        <v>1399985</v>
      </c>
      <c r="N15" s="16"/>
    </row>
    <row r="16" spans="1:16" ht="25.5" x14ac:dyDescent="0.25">
      <c r="A16" s="20" t="s">
        <v>42</v>
      </c>
      <c r="B16" s="9">
        <v>50000</v>
      </c>
      <c r="C16" s="15">
        <f>B16*5</f>
        <v>250000</v>
      </c>
      <c r="D16" s="16">
        <f>B16*($O$2/3)-15</f>
        <v>2333318.333333333</v>
      </c>
      <c r="E16" s="16"/>
      <c r="F16" s="15"/>
      <c r="G16" s="16">
        <f>B16*($O$2/3)-15</f>
        <v>2333318.333333333</v>
      </c>
      <c r="H16" s="16"/>
      <c r="I16" s="15"/>
      <c r="J16" s="16">
        <f>B16*($O$2/3)-15</f>
        <v>2333318.333333333</v>
      </c>
      <c r="K16" s="16"/>
      <c r="L16" s="15"/>
      <c r="M16" s="16">
        <f>B16*($O$2/3)-15</f>
        <v>2333318.333333333</v>
      </c>
      <c r="N16" s="16"/>
    </row>
    <row r="17" spans="1:23" x14ac:dyDescent="0.25">
      <c r="A17" s="20" t="s">
        <v>43</v>
      </c>
      <c r="B17" s="9">
        <v>4000000</v>
      </c>
      <c r="C17" s="15">
        <f>B17*10</f>
        <v>40000000</v>
      </c>
      <c r="D17" s="16"/>
      <c r="E17" s="16"/>
      <c r="F17" s="15"/>
      <c r="G17" s="16"/>
      <c r="H17" s="16"/>
      <c r="I17" s="15"/>
      <c r="J17" s="16"/>
      <c r="K17" s="16"/>
      <c r="L17" s="15"/>
      <c r="M17" s="16"/>
      <c r="N17" s="16"/>
    </row>
    <row r="18" spans="1:23" x14ac:dyDescent="0.25">
      <c r="A18" s="19" t="s">
        <v>44</v>
      </c>
      <c r="B18" s="12">
        <v>150000</v>
      </c>
      <c r="C18" s="13">
        <f t="shared" ref="C18:N18" si="4">B18</f>
        <v>150000</v>
      </c>
      <c r="D18" s="13">
        <f t="shared" si="4"/>
        <v>150000</v>
      </c>
      <c r="E18" s="13">
        <f t="shared" si="4"/>
        <v>150000</v>
      </c>
      <c r="F18" s="13">
        <f t="shared" si="4"/>
        <v>150000</v>
      </c>
      <c r="G18" s="13">
        <f t="shared" si="4"/>
        <v>150000</v>
      </c>
      <c r="H18" s="13">
        <f t="shared" si="4"/>
        <v>150000</v>
      </c>
      <c r="I18" s="13">
        <f t="shared" si="4"/>
        <v>150000</v>
      </c>
      <c r="J18" s="13">
        <f t="shared" si="4"/>
        <v>150000</v>
      </c>
      <c r="K18" s="13">
        <f t="shared" si="4"/>
        <v>150000</v>
      </c>
      <c r="L18" s="13">
        <f t="shared" si="4"/>
        <v>150000</v>
      </c>
      <c r="M18" s="13">
        <f t="shared" si="4"/>
        <v>150000</v>
      </c>
      <c r="N18" s="13">
        <f t="shared" si="4"/>
        <v>150000</v>
      </c>
    </row>
    <row r="19" spans="1:23" x14ac:dyDescent="0.25">
      <c r="A19" s="19" t="s">
        <v>45</v>
      </c>
      <c r="B19" s="12">
        <v>50000</v>
      </c>
      <c r="C19" s="13">
        <f t="shared" ref="C19:D24" si="5">B19</f>
        <v>50000</v>
      </c>
      <c r="D19" s="14">
        <f t="shared" si="5"/>
        <v>50000</v>
      </c>
      <c r="E19" s="14">
        <f t="shared" ref="E19:N19" si="6">D19</f>
        <v>50000</v>
      </c>
      <c r="F19" s="14">
        <f t="shared" si="6"/>
        <v>50000</v>
      </c>
      <c r="G19" s="14">
        <f t="shared" si="6"/>
        <v>50000</v>
      </c>
      <c r="H19" s="14">
        <f t="shared" si="6"/>
        <v>50000</v>
      </c>
      <c r="I19" s="14">
        <f t="shared" si="6"/>
        <v>50000</v>
      </c>
      <c r="J19" s="14">
        <f t="shared" si="6"/>
        <v>50000</v>
      </c>
      <c r="K19" s="14">
        <f t="shared" si="6"/>
        <v>50000</v>
      </c>
      <c r="L19" s="14">
        <f t="shared" si="6"/>
        <v>50000</v>
      </c>
      <c r="M19" s="14">
        <f t="shared" si="6"/>
        <v>50000</v>
      </c>
      <c r="N19" s="14">
        <f t="shared" si="6"/>
        <v>50000</v>
      </c>
    </row>
    <row r="20" spans="1:23" ht="45" x14ac:dyDescent="0.25">
      <c r="A20" s="19" t="s">
        <v>46</v>
      </c>
      <c r="B20" s="12">
        <v>12000</v>
      </c>
      <c r="C20" s="13">
        <f t="shared" si="5"/>
        <v>12000</v>
      </c>
      <c r="D20" s="14">
        <f t="shared" si="5"/>
        <v>12000</v>
      </c>
      <c r="E20" s="14">
        <f t="shared" ref="E20:N20" si="7">D20</f>
        <v>12000</v>
      </c>
      <c r="F20" s="14">
        <f t="shared" si="7"/>
        <v>12000</v>
      </c>
      <c r="G20" s="14">
        <f t="shared" si="7"/>
        <v>12000</v>
      </c>
      <c r="H20" s="14">
        <f t="shared" si="7"/>
        <v>12000</v>
      </c>
      <c r="I20" s="14">
        <f t="shared" si="7"/>
        <v>12000</v>
      </c>
      <c r="J20" s="14">
        <f t="shared" si="7"/>
        <v>12000</v>
      </c>
      <c r="K20" s="14">
        <f t="shared" si="7"/>
        <v>12000</v>
      </c>
      <c r="L20" s="14">
        <f t="shared" si="7"/>
        <v>12000</v>
      </c>
      <c r="M20" s="14">
        <f t="shared" si="7"/>
        <v>12000</v>
      </c>
      <c r="N20" s="14">
        <f t="shared" si="7"/>
        <v>12000</v>
      </c>
      <c r="P20" s="26" t="s">
        <v>25</v>
      </c>
      <c r="Q20" s="26" t="s">
        <v>27</v>
      </c>
      <c r="R20" s="26" t="s">
        <v>26</v>
      </c>
      <c r="S20" s="26" t="s">
        <v>19</v>
      </c>
      <c r="T20" s="26" t="s">
        <v>20</v>
      </c>
      <c r="U20" s="26" t="s">
        <v>21</v>
      </c>
      <c r="V20" s="26" t="s">
        <v>23</v>
      </c>
      <c r="W20" s="26" t="s">
        <v>24</v>
      </c>
    </row>
    <row r="21" spans="1:23" x14ac:dyDescent="0.25">
      <c r="A21" s="19" t="s">
        <v>47</v>
      </c>
      <c r="B21" s="12">
        <v>80000</v>
      </c>
      <c r="C21" s="13">
        <f t="shared" si="5"/>
        <v>80000</v>
      </c>
      <c r="D21" s="14">
        <f t="shared" si="5"/>
        <v>80000</v>
      </c>
      <c r="E21" s="14">
        <f t="shared" ref="E21:N21" si="8">D21</f>
        <v>80000</v>
      </c>
      <c r="F21" s="14">
        <f t="shared" si="8"/>
        <v>80000</v>
      </c>
      <c r="G21" s="14">
        <f t="shared" si="8"/>
        <v>80000</v>
      </c>
      <c r="H21" s="14">
        <f t="shared" si="8"/>
        <v>80000</v>
      </c>
      <c r="I21" s="14">
        <f t="shared" si="8"/>
        <v>80000</v>
      </c>
      <c r="J21" s="14">
        <f t="shared" si="8"/>
        <v>80000</v>
      </c>
      <c r="K21" s="14">
        <f t="shared" si="8"/>
        <v>80000</v>
      </c>
      <c r="L21" s="14">
        <f t="shared" si="8"/>
        <v>80000</v>
      </c>
      <c r="M21" s="14">
        <f t="shared" si="8"/>
        <v>80000</v>
      </c>
      <c r="N21" s="14">
        <f t="shared" si="8"/>
        <v>80000</v>
      </c>
      <c r="P21" s="27" t="s">
        <v>15</v>
      </c>
      <c r="Q21" s="26">
        <v>157900</v>
      </c>
      <c r="R21" s="26">
        <v>211968082</v>
      </c>
      <c r="S21" s="26">
        <v>1342</v>
      </c>
      <c r="T21" s="26">
        <f>S21*Q21</f>
        <v>211901800</v>
      </c>
      <c r="U21" s="26">
        <f>ABS((R21-T21)/R21)*100</f>
        <v>3.126980221484478E-2</v>
      </c>
      <c r="V21" s="26">
        <f>S21/12</f>
        <v>111.83333333333333</v>
      </c>
      <c r="W21" s="26">
        <f>V21*Q21</f>
        <v>17658483.333333332</v>
      </c>
    </row>
    <row r="22" spans="1:23" x14ac:dyDescent="0.25">
      <c r="A22" s="19" t="s">
        <v>48</v>
      </c>
      <c r="B22" s="12">
        <v>839740</v>
      </c>
      <c r="C22" s="13">
        <f t="shared" si="5"/>
        <v>839740</v>
      </c>
      <c r="D22" s="14">
        <f t="shared" si="5"/>
        <v>839740</v>
      </c>
      <c r="E22" s="14">
        <f t="shared" ref="E22:N22" si="9">D22</f>
        <v>839740</v>
      </c>
      <c r="F22" s="14">
        <f t="shared" si="9"/>
        <v>839740</v>
      </c>
      <c r="G22" s="14">
        <f t="shared" si="9"/>
        <v>839740</v>
      </c>
      <c r="H22" s="14">
        <f t="shared" si="9"/>
        <v>839740</v>
      </c>
      <c r="I22" s="14">
        <f t="shared" si="9"/>
        <v>839740</v>
      </c>
      <c r="J22" s="14">
        <f t="shared" si="9"/>
        <v>839740</v>
      </c>
      <c r="K22" s="14">
        <f t="shared" si="9"/>
        <v>839740</v>
      </c>
      <c r="L22" s="14">
        <f t="shared" si="9"/>
        <v>839740</v>
      </c>
      <c r="M22" s="14">
        <f t="shared" si="9"/>
        <v>839740</v>
      </c>
      <c r="N22" s="14">
        <f t="shared" si="9"/>
        <v>839740</v>
      </c>
      <c r="P22" s="27" t="s">
        <v>16</v>
      </c>
      <c r="Q22" s="26">
        <v>296062</v>
      </c>
      <c r="R22" s="26">
        <v>211968082</v>
      </c>
      <c r="S22" s="26">
        <v>716</v>
      </c>
      <c r="T22" s="26">
        <f t="shared" ref="T22:T24" si="10">S22*Q22</f>
        <v>211980392</v>
      </c>
      <c r="U22" s="26">
        <f t="shared" ref="U22:U24" si="11">ABS((R22-T22)/R22)*100</f>
        <v>5.807478127768312E-3</v>
      </c>
      <c r="V22" s="26">
        <f t="shared" ref="V22:V24" si="12">S22/12</f>
        <v>59.666666666666664</v>
      </c>
      <c r="W22" s="26">
        <f t="shared" ref="W22:W24" si="13">V22*Q22</f>
        <v>17665032.666666664</v>
      </c>
    </row>
    <row r="23" spans="1:23" x14ac:dyDescent="0.25">
      <c r="A23" s="19" t="s">
        <v>49</v>
      </c>
      <c r="B23" s="12">
        <v>130000</v>
      </c>
      <c r="C23" s="13">
        <f t="shared" si="5"/>
        <v>130000</v>
      </c>
      <c r="D23" s="14">
        <f t="shared" si="5"/>
        <v>130000</v>
      </c>
      <c r="E23" s="14">
        <f t="shared" ref="E23:N23" si="14">D23</f>
        <v>130000</v>
      </c>
      <c r="F23" s="14">
        <f t="shared" si="14"/>
        <v>130000</v>
      </c>
      <c r="G23" s="14">
        <f t="shared" si="14"/>
        <v>130000</v>
      </c>
      <c r="H23" s="14">
        <f t="shared" si="14"/>
        <v>130000</v>
      </c>
      <c r="I23" s="14">
        <f t="shared" si="14"/>
        <v>130000</v>
      </c>
      <c r="J23" s="14">
        <f t="shared" si="14"/>
        <v>130000</v>
      </c>
      <c r="K23" s="14">
        <f t="shared" si="14"/>
        <v>130000</v>
      </c>
      <c r="L23" s="14">
        <f t="shared" si="14"/>
        <v>130000</v>
      </c>
      <c r="M23" s="14">
        <f t="shared" si="14"/>
        <v>130000</v>
      </c>
      <c r="N23" s="14">
        <f t="shared" si="14"/>
        <v>130000</v>
      </c>
      <c r="P23" s="27" t="s">
        <v>17</v>
      </c>
      <c r="Q23" s="26">
        <v>497526</v>
      </c>
      <c r="R23" s="26">
        <v>211968082</v>
      </c>
      <c r="S23" s="26">
        <v>426</v>
      </c>
      <c r="T23" s="26">
        <f>S23*Q23</f>
        <v>211946076</v>
      </c>
      <c r="U23" s="26">
        <f t="shared" si="11"/>
        <v>1.0381751720525545E-2</v>
      </c>
      <c r="V23" s="26">
        <f t="shared" si="12"/>
        <v>35.5</v>
      </c>
      <c r="W23" s="26">
        <f t="shared" si="13"/>
        <v>17662173</v>
      </c>
    </row>
    <row r="24" spans="1:23" x14ac:dyDescent="0.25">
      <c r="A24" s="19" t="s">
        <v>50</v>
      </c>
      <c r="B24" s="12">
        <v>650000</v>
      </c>
      <c r="C24" s="13">
        <f t="shared" si="5"/>
        <v>650000</v>
      </c>
      <c r="D24" s="14">
        <f t="shared" si="5"/>
        <v>650000</v>
      </c>
      <c r="E24" s="14">
        <f t="shared" ref="E24:N24" si="15">D24</f>
        <v>650000</v>
      </c>
      <c r="F24" s="14">
        <f t="shared" si="15"/>
        <v>650000</v>
      </c>
      <c r="G24" s="14">
        <f t="shared" si="15"/>
        <v>650000</v>
      </c>
      <c r="H24" s="14">
        <f t="shared" si="15"/>
        <v>650000</v>
      </c>
      <c r="I24" s="14">
        <f t="shared" si="15"/>
        <v>650000</v>
      </c>
      <c r="J24" s="14">
        <f t="shared" si="15"/>
        <v>650000</v>
      </c>
      <c r="K24" s="14">
        <f t="shared" si="15"/>
        <v>650000</v>
      </c>
      <c r="L24" s="14">
        <f t="shared" si="15"/>
        <v>650000</v>
      </c>
      <c r="M24" s="14">
        <f t="shared" si="15"/>
        <v>650000</v>
      </c>
      <c r="N24" s="14">
        <f t="shared" si="15"/>
        <v>650000</v>
      </c>
      <c r="P24" s="27" t="s">
        <v>18</v>
      </c>
      <c r="Q24" s="26">
        <v>796042</v>
      </c>
      <c r="R24" s="26">
        <v>211968082</v>
      </c>
      <c r="S24" s="26">
        <v>266</v>
      </c>
      <c r="T24" s="26">
        <f t="shared" si="10"/>
        <v>211747172</v>
      </c>
      <c r="U24" s="26">
        <f t="shared" si="11"/>
        <v>0.10421852097524757</v>
      </c>
      <c r="V24" s="26">
        <f t="shared" si="12"/>
        <v>22.166666666666668</v>
      </c>
      <c r="W24" s="26">
        <f t="shared" si="13"/>
        <v>17645597.666666668</v>
      </c>
    </row>
    <row r="25" spans="1:23" ht="38.25" x14ac:dyDescent="0.25">
      <c r="A25" s="20" t="s">
        <v>51</v>
      </c>
      <c r="B25" s="28">
        <v>79000</v>
      </c>
      <c r="C25" s="15">
        <f t="shared" ref="C25:C36" si="16">B25*2</f>
        <v>158000</v>
      </c>
      <c r="D25" s="16"/>
      <c r="E25" s="16"/>
      <c r="F25" s="15"/>
      <c r="G25" s="16"/>
      <c r="H25" s="16"/>
      <c r="I25" s="15"/>
      <c r="J25" s="16"/>
      <c r="K25" s="16"/>
      <c r="L25" s="15"/>
      <c r="M25" s="16"/>
      <c r="N25" s="16"/>
      <c r="S25">
        <f>SUM(S21:S24)</f>
        <v>2750</v>
      </c>
      <c r="V25" s="1">
        <f>SUM(V21:V24)</f>
        <v>229.16666666666666</v>
      </c>
      <c r="W25" s="1">
        <f>SUM(W21:W24)</f>
        <v>70631286.666666672</v>
      </c>
    </row>
    <row r="26" spans="1:23" x14ac:dyDescent="0.25">
      <c r="A26" s="20" t="s">
        <v>52</v>
      </c>
      <c r="B26" s="28">
        <v>7000</v>
      </c>
      <c r="C26" s="15">
        <f t="shared" si="16"/>
        <v>14000</v>
      </c>
      <c r="D26" s="16"/>
      <c r="E26" s="16"/>
      <c r="F26" s="15"/>
      <c r="G26" s="15">
        <v>7000</v>
      </c>
      <c r="H26" s="16"/>
      <c r="I26" s="15"/>
      <c r="J26" s="15">
        <v>7000</v>
      </c>
      <c r="K26" s="16"/>
      <c r="L26" s="15"/>
      <c r="M26" s="15">
        <v>7000</v>
      </c>
      <c r="N26" s="16"/>
    </row>
    <row r="27" spans="1:23" x14ac:dyDescent="0.25">
      <c r="A27" s="20" t="s">
        <v>53</v>
      </c>
      <c r="B27" s="28">
        <v>7500</v>
      </c>
      <c r="C27" s="15">
        <f t="shared" si="16"/>
        <v>15000</v>
      </c>
      <c r="D27" s="16"/>
      <c r="E27" s="16"/>
      <c r="F27" s="15"/>
      <c r="G27" s="15">
        <v>7500</v>
      </c>
      <c r="H27" s="16"/>
      <c r="I27" s="15"/>
      <c r="J27" s="15">
        <v>7500</v>
      </c>
      <c r="K27" s="16"/>
      <c r="L27" s="15"/>
      <c r="M27" s="15">
        <v>7500</v>
      </c>
      <c r="N27" s="16"/>
    </row>
    <row r="28" spans="1:23" x14ac:dyDescent="0.25">
      <c r="A28" s="20" t="s">
        <v>54</v>
      </c>
      <c r="B28" s="28">
        <v>350000</v>
      </c>
      <c r="C28" s="15">
        <f t="shared" si="16"/>
        <v>700000</v>
      </c>
      <c r="D28" s="16"/>
      <c r="E28" s="16"/>
      <c r="F28" s="15"/>
      <c r="G28" s="16"/>
      <c r="H28" s="16"/>
      <c r="I28" s="15"/>
      <c r="J28" s="16"/>
      <c r="K28" s="16"/>
      <c r="L28" s="15"/>
      <c r="M28" s="16"/>
      <c r="N28" s="16"/>
      <c r="Q28">
        <f>Q21</f>
        <v>157900</v>
      </c>
      <c r="R28">
        <v>1</v>
      </c>
    </row>
    <row r="29" spans="1:23" x14ac:dyDescent="0.25">
      <c r="A29" s="20" t="s">
        <v>55</v>
      </c>
      <c r="B29" s="28">
        <v>8000</v>
      </c>
      <c r="C29" s="15">
        <f t="shared" si="16"/>
        <v>16000</v>
      </c>
      <c r="D29" s="16"/>
      <c r="E29" s="16"/>
      <c r="F29" s="15"/>
      <c r="G29" s="16"/>
      <c r="H29" s="16"/>
      <c r="I29" s="15"/>
      <c r="J29" s="16"/>
      <c r="K29" s="16"/>
      <c r="L29" s="15"/>
      <c r="M29" s="16"/>
      <c r="N29" s="16"/>
      <c r="Q29">
        <f>R21</f>
        <v>211968082</v>
      </c>
      <c r="R29" t="s">
        <v>22</v>
      </c>
    </row>
    <row r="30" spans="1:23" x14ac:dyDescent="0.25">
      <c r="A30" s="20" t="s">
        <v>56</v>
      </c>
      <c r="B30" s="28">
        <v>1000</v>
      </c>
      <c r="C30" s="15">
        <f t="shared" si="16"/>
        <v>2000</v>
      </c>
      <c r="D30" s="16"/>
      <c r="E30" s="16"/>
      <c r="F30" s="15"/>
      <c r="G30" s="16"/>
      <c r="H30" s="16"/>
      <c r="I30" s="15"/>
      <c r="J30" s="16"/>
      <c r="K30" s="16"/>
      <c r="L30" s="15"/>
      <c r="M30" s="16"/>
      <c r="N30" s="16"/>
    </row>
    <row r="31" spans="1:23" x14ac:dyDescent="0.25">
      <c r="A31" s="20" t="s">
        <v>57</v>
      </c>
      <c r="B31" s="28">
        <v>30000</v>
      </c>
      <c r="C31" s="15">
        <f t="shared" si="16"/>
        <v>60000</v>
      </c>
      <c r="D31" s="16"/>
      <c r="E31" s="16"/>
      <c r="F31" s="15"/>
      <c r="G31" s="16"/>
      <c r="H31" s="16"/>
      <c r="I31" s="15"/>
      <c r="J31" s="16"/>
      <c r="K31" s="16"/>
      <c r="L31" s="15"/>
      <c r="M31" s="16"/>
      <c r="N31" s="16"/>
      <c r="Q31">
        <f>(Q29*R28)/Q28</f>
        <v>1342.4197720075997</v>
      </c>
    </row>
    <row r="32" spans="1:23" x14ac:dyDescent="0.25">
      <c r="A32" s="20" t="s">
        <v>58</v>
      </c>
      <c r="B32" s="28">
        <v>22000</v>
      </c>
      <c r="C32" s="15">
        <f t="shared" si="16"/>
        <v>44000</v>
      </c>
      <c r="D32" s="16"/>
      <c r="E32" s="16"/>
      <c r="F32" s="15"/>
      <c r="G32" s="16"/>
      <c r="H32" s="16"/>
      <c r="I32" s="15"/>
      <c r="J32" s="16"/>
      <c r="K32" s="16"/>
      <c r="L32" s="15"/>
      <c r="M32" s="16"/>
      <c r="N32" s="16"/>
    </row>
    <row r="33" spans="1:14" ht="38.25" x14ac:dyDescent="0.25">
      <c r="A33" s="20" t="s">
        <v>59</v>
      </c>
      <c r="B33" s="28">
        <v>46000</v>
      </c>
      <c r="C33" s="15">
        <f t="shared" si="16"/>
        <v>92000</v>
      </c>
      <c r="D33" s="16"/>
      <c r="E33" s="16"/>
      <c r="F33" s="15"/>
      <c r="G33" s="16"/>
      <c r="H33" s="16"/>
      <c r="I33" s="15"/>
      <c r="J33" s="16"/>
      <c r="K33" s="16"/>
      <c r="L33" s="15"/>
      <c r="M33" s="16"/>
      <c r="N33" s="16"/>
    </row>
    <row r="34" spans="1:14" ht="25.5" x14ac:dyDescent="0.25">
      <c r="A34" s="20" t="s">
        <v>60</v>
      </c>
      <c r="B34" s="28">
        <v>29000</v>
      </c>
      <c r="C34" s="15">
        <f t="shared" si="16"/>
        <v>58000</v>
      </c>
      <c r="D34" s="16"/>
      <c r="E34" s="16"/>
      <c r="F34" s="15"/>
      <c r="G34" s="16"/>
      <c r="H34" s="16"/>
      <c r="I34" s="15"/>
      <c r="J34" s="16"/>
      <c r="K34" s="16"/>
      <c r="L34" s="15"/>
      <c r="M34" s="16"/>
      <c r="N34" s="16"/>
    </row>
    <row r="35" spans="1:14" ht="25.5" x14ac:dyDescent="0.25">
      <c r="A35" s="20" t="s">
        <v>61</v>
      </c>
      <c r="B35" s="28">
        <v>1300000</v>
      </c>
      <c r="C35" s="15">
        <f t="shared" si="16"/>
        <v>2600000</v>
      </c>
      <c r="D35" s="16"/>
      <c r="E35" s="16"/>
      <c r="F35" s="15"/>
      <c r="G35" s="16"/>
      <c r="H35" s="16"/>
      <c r="I35" s="15"/>
      <c r="J35" s="16"/>
      <c r="K35" s="16"/>
      <c r="L35" s="15"/>
      <c r="M35" s="16"/>
      <c r="N35" s="16"/>
    </row>
    <row r="36" spans="1:14" ht="25.5" x14ac:dyDescent="0.25">
      <c r="A36" s="20" t="s">
        <v>62</v>
      </c>
      <c r="B36" s="28">
        <v>100000</v>
      </c>
      <c r="C36" s="15">
        <f t="shared" si="16"/>
        <v>200000</v>
      </c>
      <c r="D36" s="16"/>
      <c r="E36" s="16"/>
      <c r="F36" s="15"/>
      <c r="G36" s="16"/>
      <c r="H36" s="16"/>
      <c r="I36" s="15"/>
      <c r="J36" s="16"/>
      <c r="K36" s="16"/>
      <c r="L36" s="15"/>
      <c r="M36" s="16"/>
      <c r="N36" s="16"/>
    </row>
    <row r="37" spans="1:14" x14ac:dyDescent="0.25">
      <c r="A37" s="21" t="s">
        <v>15</v>
      </c>
      <c r="B37" s="12">
        <v>157900</v>
      </c>
      <c r="C37" s="17">
        <f t="shared" ref="C37:N37" si="17">$B$37*$O$2</f>
        <v>22106000</v>
      </c>
      <c r="D37" s="17">
        <f t="shared" si="17"/>
        <v>22106000</v>
      </c>
      <c r="E37" s="17">
        <f t="shared" si="17"/>
        <v>22106000</v>
      </c>
      <c r="F37" s="17">
        <f t="shared" si="17"/>
        <v>22106000</v>
      </c>
      <c r="G37" s="17">
        <f t="shared" si="17"/>
        <v>22106000</v>
      </c>
      <c r="H37" s="17">
        <f t="shared" si="17"/>
        <v>22106000</v>
      </c>
      <c r="I37" s="17">
        <f t="shared" si="17"/>
        <v>22106000</v>
      </c>
      <c r="J37" s="17">
        <f t="shared" si="17"/>
        <v>22106000</v>
      </c>
      <c r="K37" s="17">
        <f t="shared" si="17"/>
        <v>22106000</v>
      </c>
      <c r="L37" s="17">
        <f t="shared" si="17"/>
        <v>22106000</v>
      </c>
      <c r="M37" s="17">
        <f t="shared" si="17"/>
        <v>22106000</v>
      </c>
      <c r="N37" s="17">
        <f t="shared" si="17"/>
        <v>22106000</v>
      </c>
    </row>
    <row r="38" spans="1:14" x14ac:dyDescent="0.25">
      <c r="A38" s="22" t="s">
        <v>64</v>
      </c>
      <c r="B38" s="7"/>
      <c r="C38" s="7">
        <f>SUM(C3:C36)</f>
        <v>87257939.25</v>
      </c>
      <c r="D38" s="7">
        <f t="shared" ref="D38:N38" si="18">SUM(D3:D36)</f>
        <v>81086768.249999985</v>
      </c>
      <c r="E38" s="7">
        <f t="shared" si="18"/>
        <v>70289600.249999985</v>
      </c>
      <c r="F38" s="7">
        <f t="shared" si="18"/>
        <v>53198504.249999985</v>
      </c>
      <c r="G38" s="7">
        <f t="shared" si="18"/>
        <v>73411602.249999985</v>
      </c>
      <c r="H38" s="7">
        <f t="shared" si="18"/>
        <v>56320506.249999985</v>
      </c>
      <c r="I38" s="7">
        <f t="shared" si="18"/>
        <v>45523338.249999985</v>
      </c>
      <c r="J38" s="7">
        <f t="shared" si="18"/>
        <v>39366667.249999985</v>
      </c>
      <c r="K38" s="7">
        <f t="shared" si="18"/>
        <v>48645340.249999985</v>
      </c>
      <c r="L38" s="7">
        <f t="shared" si="18"/>
        <v>37796779.249999985</v>
      </c>
      <c r="M38" s="7">
        <f t="shared" si="18"/>
        <v>37934036.249999985</v>
      </c>
      <c r="N38" s="7">
        <f t="shared" si="18"/>
        <v>20842940.249999985</v>
      </c>
    </row>
    <row r="39" spans="1:14" x14ac:dyDescent="0.25">
      <c r="A39" s="22" t="s">
        <v>65</v>
      </c>
      <c r="B39" s="7"/>
      <c r="C39" s="7">
        <f>C37</f>
        <v>22106000</v>
      </c>
      <c r="D39" s="7">
        <f t="shared" ref="D39:N39" si="19">D37</f>
        <v>22106000</v>
      </c>
      <c r="E39" s="7">
        <f t="shared" si="19"/>
        <v>22106000</v>
      </c>
      <c r="F39" s="7">
        <f t="shared" si="19"/>
        <v>22106000</v>
      </c>
      <c r="G39" s="7">
        <f t="shared" si="19"/>
        <v>22106000</v>
      </c>
      <c r="H39" s="7">
        <f t="shared" si="19"/>
        <v>22106000</v>
      </c>
      <c r="I39" s="7">
        <f t="shared" si="19"/>
        <v>22106000</v>
      </c>
      <c r="J39" s="7">
        <f t="shared" si="19"/>
        <v>22106000</v>
      </c>
      <c r="K39" s="7">
        <f t="shared" si="19"/>
        <v>22106000</v>
      </c>
      <c r="L39" s="7">
        <f t="shared" si="19"/>
        <v>22106000</v>
      </c>
      <c r="M39" s="7">
        <f t="shared" si="19"/>
        <v>22106000</v>
      </c>
      <c r="N39" s="7">
        <f t="shared" si="19"/>
        <v>22106000</v>
      </c>
    </row>
    <row r="40" spans="1:14" x14ac:dyDescent="0.25">
      <c r="A40" s="22" t="s">
        <v>66</v>
      </c>
      <c r="B40" s="7"/>
      <c r="C40" s="24">
        <f>C39-C38</f>
        <v>-65151939.25</v>
      </c>
      <c r="D40" s="24">
        <f t="shared" ref="D40:N40" si="20">D39-D38</f>
        <v>-58980768.249999985</v>
      </c>
      <c r="E40" s="24">
        <f t="shared" si="20"/>
        <v>-48183600.249999985</v>
      </c>
      <c r="F40" s="24">
        <f t="shared" si="20"/>
        <v>-31092504.249999985</v>
      </c>
      <c r="G40" s="24">
        <f t="shared" si="20"/>
        <v>-51305602.249999985</v>
      </c>
      <c r="H40" s="24">
        <f t="shared" si="20"/>
        <v>-34214506.249999985</v>
      </c>
      <c r="I40" s="24">
        <f t="shared" si="20"/>
        <v>-23417338.249999985</v>
      </c>
      <c r="J40" s="24">
        <f t="shared" si="20"/>
        <v>-17260667.249999985</v>
      </c>
      <c r="K40" s="24">
        <f t="shared" si="20"/>
        <v>-26539340.249999985</v>
      </c>
      <c r="L40" s="24">
        <f t="shared" si="20"/>
        <v>-15690779.249999985</v>
      </c>
      <c r="M40" s="24">
        <f t="shared" si="20"/>
        <v>-15828036.249999985</v>
      </c>
      <c r="N40" s="25">
        <f t="shared" si="20"/>
        <v>1263059.7500000149</v>
      </c>
    </row>
    <row r="43" spans="1:14" x14ac:dyDescent="0.25">
      <c r="A43" s="3"/>
      <c r="C43" s="4"/>
      <c r="D43" s="5"/>
      <c r="E43" s="5"/>
      <c r="F43" s="4"/>
      <c r="G43" s="6"/>
      <c r="H43" s="6"/>
      <c r="I43" s="4"/>
      <c r="J43" s="6"/>
      <c r="K43" s="6"/>
      <c r="L43" s="4"/>
      <c r="M43" s="6"/>
      <c r="N43" s="6"/>
    </row>
    <row r="44" spans="1:14" x14ac:dyDescent="0.25">
      <c r="C44" s="4"/>
      <c r="D44" s="5"/>
      <c r="E44" s="5"/>
      <c r="F44" s="4"/>
      <c r="G44" s="6"/>
      <c r="H44" s="6"/>
      <c r="I44" s="4"/>
      <c r="J44" s="6"/>
      <c r="K44" s="6"/>
      <c r="L44" s="4"/>
      <c r="M44" s="6"/>
      <c r="N44" s="6"/>
    </row>
    <row r="45" spans="1:14" x14ac:dyDescent="0.25">
      <c r="C45" s="4"/>
      <c r="D45" s="5"/>
      <c r="E45" s="5"/>
      <c r="F45" s="4"/>
      <c r="G45" s="6"/>
      <c r="H45" s="6"/>
      <c r="I45" s="4"/>
      <c r="J45" s="6"/>
      <c r="K45" s="6"/>
      <c r="L45" s="4"/>
      <c r="M45" s="6"/>
      <c r="N45" s="6"/>
    </row>
  </sheetData>
  <mergeCells count="6">
    <mergeCell ref="A1:A2"/>
    <mergeCell ref="D1:E1"/>
    <mergeCell ref="G1:H1"/>
    <mergeCell ref="J1:K1"/>
    <mergeCell ref="M1:N1"/>
    <mergeCell ref="B1:B2"/>
  </mergeCells>
  <phoneticPr fontId="2" type="noConversion"/>
  <dataValidations count="1">
    <dataValidation allowBlank="1" showInputMessage="1" showErrorMessage="1" errorTitle="ERROR DE DATOS" error="En este campo no se pueden introducir decimales " sqref="M26:M27 G26:G27 J26:J27 B4:B36" xr:uid="{7398D7DE-5C62-41B2-8AE5-E94B45A720FA}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157C-546D-4344-88E9-09BF46F1D7CF}">
  <dimension ref="A1:O42"/>
  <sheetViews>
    <sheetView workbookViewId="0">
      <selection sqref="A1:O40"/>
    </sheetView>
  </sheetViews>
  <sheetFormatPr baseColWidth="10" defaultRowHeight="15" x14ac:dyDescent="0.25"/>
  <cols>
    <col min="1" max="1" width="24.5703125" customWidth="1"/>
    <col min="2" max="2" width="16.5703125" bestFit="1" customWidth="1"/>
    <col min="3" max="14" width="17.28515625" bestFit="1" customWidth="1"/>
    <col min="15" max="15" width="21.85546875" bestFit="1" customWidth="1"/>
  </cols>
  <sheetData>
    <row r="1" spans="1:15" x14ac:dyDescent="0.25">
      <c r="A1" s="46" t="s">
        <v>28</v>
      </c>
      <c r="B1" s="46" t="s">
        <v>37</v>
      </c>
      <c r="C1" s="30" t="s">
        <v>13</v>
      </c>
      <c r="D1" s="46" t="s">
        <v>63</v>
      </c>
      <c r="E1" s="46"/>
      <c r="F1" s="30" t="s">
        <v>13</v>
      </c>
      <c r="G1" s="46" t="s">
        <v>63</v>
      </c>
      <c r="H1" s="46"/>
      <c r="I1" s="30" t="s">
        <v>14</v>
      </c>
      <c r="J1" s="46" t="s">
        <v>63</v>
      </c>
      <c r="K1" s="46"/>
      <c r="L1" s="30" t="s">
        <v>14</v>
      </c>
      <c r="M1" s="46" t="s">
        <v>63</v>
      </c>
      <c r="N1" s="46"/>
      <c r="O1" t="s">
        <v>67</v>
      </c>
    </row>
    <row r="2" spans="1:15" x14ac:dyDescent="0.25">
      <c r="A2" s="46"/>
      <c r="B2" s="46"/>
      <c r="C2" s="30" t="s">
        <v>0</v>
      </c>
      <c r="D2" s="30" t="s">
        <v>1</v>
      </c>
      <c r="E2" s="30" t="s">
        <v>2</v>
      </c>
      <c r="F2" s="30" t="s">
        <v>3</v>
      </c>
      <c r="G2" s="30" t="s">
        <v>4</v>
      </c>
      <c r="H2" s="30" t="s">
        <v>5</v>
      </c>
      <c r="I2" s="30" t="s">
        <v>6</v>
      </c>
      <c r="J2" s="30" t="s">
        <v>7</v>
      </c>
      <c r="K2" s="30" t="s">
        <v>8</v>
      </c>
      <c r="L2" s="30" t="s">
        <v>9</v>
      </c>
      <c r="M2" s="30" t="s">
        <v>10</v>
      </c>
      <c r="N2" s="30" t="s">
        <v>11</v>
      </c>
      <c r="O2">
        <v>68</v>
      </c>
    </row>
    <row r="3" spans="1:15" x14ac:dyDescent="0.25">
      <c r="A3" s="18" t="s">
        <v>12</v>
      </c>
      <c r="B3" s="31"/>
      <c r="C3" s="32">
        <f>13867071/12</f>
        <v>1155589.25</v>
      </c>
      <c r="D3" s="33">
        <f>ABS(C40)</f>
        <v>67125723.25</v>
      </c>
      <c r="E3" s="33">
        <f t="shared" ref="E3:N3" si="0">ABS(D40)</f>
        <v>57312336.249999985</v>
      </c>
      <c r="F3" s="33">
        <f t="shared" si="0"/>
        <v>48488952.249999985</v>
      </c>
      <c r="G3" s="33">
        <f t="shared" si="0"/>
        <v>33371640.249999985</v>
      </c>
      <c r="H3" s="33">
        <f t="shared" si="0"/>
        <v>49942522.249999985</v>
      </c>
      <c r="I3" s="33">
        <f t="shared" si="0"/>
        <v>34825210.249999985</v>
      </c>
      <c r="J3" s="33">
        <f t="shared" si="0"/>
        <v>26001826.249999985</v>
      </c>
      <c r="K3" s="33">
        <f t="shared" si="0"/>
        <v>16202939.249999985</v>
      </c>
      <c r="L3" s="33">
        <f t="shared" si="0"/>
        <v>27455396.249999985</v>
      </c>
      <c r="M3" s="33">
        <f t="shared" si="0"/>
        <v>18580619.249999985</v>
      </c>
      <c r="N3" s="33">
        <f t="shared" si="0"/>
        <v>15075660.249999985</v>
      </c>
    </row>
    <row r="4" spans="1:15" x14ac:dyDescent="0.25">
      <c r="A4" s="19" t="s">
        <v>29</v>
      </c>
      <c r="B4" s="29">
        <v>4282535</v>
      </c>
      <c r="C4" s="34">
        <f>B4</f>
        <v>4282535</v>
      </c>
      <c r="D4" s="35"/>
      <c r="E4" s="34">
        <f>C4</f>
        <v>4282535</v>
      </c>
      <c r="F4" s="34"/>
      <c r="G4" s="34">
        <f>C4</f>
        <v>4282535</v>
      </c>
      <c r="H4" s="35"/>
      <c r="I4" s="34">
        <f>C4</f>
        <v>4282535</v>
      </c>
      <c r="J4" s="35"/>
      <c r="K4" s="35">
        <f>B4</f>
        <v>4282535</v>
      </c>
      <c r="L4" s="34"/>
      <c r="M4" s="35">
        <f>B4</f>
        <v>4282535</v>
      </c>
      <c r="N4" s="35"/>
    </row>
    <row r="5" spans="1:15" x14ac:dyDescent="0.25">
      <c r="A5" s="19" t="s">
        <v>30</v>
      </c>
      <c r="B5" s="29">
        <v>1985928</v>
      </c>
      <c r="C5" s="34">
        <f t="shared" ref="C5:N20" si="1">B5</f>
        <v>1985928</v>
      </c>
      <c r="D5" s="35">
        <f>B5</f>
        <v>1985928</v>
      </c>
      <c r="E5" s="35">
        <f t="shared" ref="E5:N5" si="2">C5</f>
        <v>1985928</v>
      </c>
      <c r="F5" s="35">
        <f t="shared" si="2"/>
        <v>1985928</v>
      </c>
      <c r="G5" s="35">
        <f t="shared" si="2"/>
        <v>1985928</v>
      </c>
      <c r="H5" s="35">
        <f t="shared" si="2"/>
        <v>1985928</v>
      </c>
      <c r="I5" s="35">
        <f t="shared" si="2"/>
        <v>1985928</v>
      </c>
      <c r="J5" s="35">
        <f t="shared" si="2"/>
        <v>1985928</v>
      </c>
      <c r="K5" s="35">
        <f t="shared" si="2"/>
        <v>1985928</v>
      </c>
      <c r="L5" s="35">
        <f t="shared" si="2"/>
        <v>1985928</v>
      </c>
      <c r="M5" s="35">
        <f t="shared" si="2"/>
        <v>1985928</v>
      </c>
      <c r="N5" s="35">
        <f t="shared" si="2"/>
        <v>1985928</v>
      </c>
    </row>
    <row r="6" spans="1:15" ht="25.5" x14ac:dyDescent="0.25">
      <c r="A6" s="19" t="s">
        <v>31</v>
      </c>
      <c r="B6" s="29">
        <v>20075841</v>
      </c>
      <c r="C6" s="34">
        <f t="shared" si="1"/>
        <v>20075841</v>
      </c>
      <c r="D6" s="35"/>
      <c r="E6" s="35"/>
      <c r="F6" s="34"/>
      <c r="G6" s="35">
        <f>B6</f>
        <v>20075841</v>
      </c>
      <c r="H6" s="35"/>
      <c r="I6" s="34"/>
      <c r="J6" s="35"/>
      <c r="K6" s="35">
        <f>B6</f>
        <v>20075841</v>
      </c>
      <c r="L6" s="34"/>
      <c r="M6" s="35"/>
      <c r="N6" s="35"/>
    </row>
    <row r="7" spans="1:15" x14ac:dyDescent="0.25">
      <c r="A7" s="19" t="s">
        <v>32</v>
      </c>
      <c r="B7" s="29">
        <v>6242535</v>
      </c>
      <c r="C7" s="34">
        <f t="shared" si="1"/>
        <v>6242535</v>
      </c>
      <c r="D7" s="35"/>
      <c r="E7" s="35"/>
      <c r="F7" s="34"/>
      <c r="G7" s="35"/>
      <c r="H7" s="35"/>
      <c r="I7" s="34"/>
      <c r="J7" s="35"/>
      <c r="K7" s="35"/>
      <c r="L7" s="34">
        <f>B7</f>
        <v>6242535</v>
      </c>
      <c r="M7" s="35"/>
      <c r="N7" s="35"/>
    </row>
    <row r="8" spans="1:15" x14ac:dyDescent="0.25">
      <c r="A8" s="19" t="s">
        <v>33</v>
      </c>
      <c r="B8" s="29">
        <v>2011393</v>
      </c>
      <c r="C8" s="34">
        <f t="shared" si="1"/>
        <v>2011393</v>
      </c>
      <c r="D8" s="35"/>
      <c r="E8" s="35">
        <f>B8</f>
        <v>2011393</v>
      </c>
      <c r="F8" s="34"/>
      <c r="G8" s="35">
        <f>B8</f>
        <v>2011393</v>
      </c>
      <c r="H8" s="35"/>
      <c r="I8" s="34">
        <f>B8</f>
        <v>2011393</v>
      </c>
      <c r="J8" s="35"/>
      <c r="K8" s="35">
        <f>B8</f>
        <v>2011393</v>
      </c>
      <c r="L8" s="34"/>
      <c r="M8" s="35">
        <f>B8</f>
        <v>2011393</v>
      </c>
      <c r="N8" s="35"/>
    </row>
    <row r="9" spans="1:15" x14ac:dyDescent="0.25">
      <c r="A9" s="19" t="s">
        <v>34</v>
      </c>
      <c r="B9" s="29">
        <v>1725902</v>
      </c>
      <c r="C9" s="34">
        <f t="shared" si="1"/>
        <v>1725902</v>
      </c>
      <c r="D9" s="35"/>
      <c r="E9" s="35"/>
      <c r="F9" s="34"/>
      <c r="G9" s="35"/>
      <c r="H9" s="35"/>
      <c r="I9" s="34"/>
      <c r="J9" s="35"/>
      <c r="K9" s="35"/>
      <c r="L9" s="34"/>
      <c r="M9" s="35"/>
      <c r="N9" s="35"/>
    </row>
    <row r="10" spans="1:15" x14ac:dyDescent="0.25">
      <c r="A10" s="19" t="s">
        <v>35</v>
      </c>
      <c r="B10" s="29">
        <v>1620240</v>
      </c>
      <c r="C10" s="34">
        <f t="shared" si="1"/>
        <v>1620240</v>
      </c>
      <c r="D10" s="35"/>
      <c r="E10" s="35"/>
      <c r="F10" s="34"/>
      <c r="G10" s="35"/>
      <c r="H10" s="35"/>
      <c r="I10" s="34"/>
      <c r="J10" s="35"/>
      <c r="K10" s="35"/>
      <c r="L10" s="34"/>
      <c r="M10" s="35"/>
      <c r="N10" s="35"/>
    </row>
    <row r="11" spans="1:15" x14ac:dyDescent="0.25">
      <c r="A11" s="19" t="s">
        <v>36</v>
      </c>
      <c r="B11" s="29">
        <v>1117236</v>
      </c>
      <c r="C11" s="34">
        <f t="shared" si="1"/>
        <v>1117236</v>
      </c>
      <c r="D11" s="35">
        <f>B11</f>
        <v>1117236</v>
      </c>
      <c r="E11" s="35">
        <f>B11</f>
        <v>1117236</v>
      </c>
      <c r="F11" s="35">
        <f t="shared" ref="F11:M11" si="3">C11</f>
        <v>1117236</v>
      </c>
      <c r="G11" s="35">
        <f t="shared" si="3"/>
        <v>1117236</v>
      </c>
      <c r="H11" s="35">
        <f t="shared" si="3"/>
        <v>1117236</v>
      </c>
      <c r="I11" s="35">
        <f t="shared" si="3"/>
        <v>1117236</v>
      </c>
      <c r="J11" s="35">
        <f t="shared" si="3"/>
        <v>1117236</v>
      </c>
      <c r="K11" s="35">
        <f t="shared" si="3"/>
        <v>1117236</v>
      </c>
      <c r="L11" s="35">
        <f t="shared" si="3"/>
        <v>1117236</v>
      </c>
      <c r="M11" s="35">
        <f t="shared" si="3"/>
        <v>1117236</v>
      </c>
      <c r="N11" s="35">
        <f>B11</f>
        <v>1117236</v>
      </c>
    </row>
    <row r="12" spans="1:15" x14ac:dyDescent="0.25">
      <c r="A12" s="20" t="s">
        <v>38</v>
      </c>
      <c r="B12" s="31">
        <v>95000</v>
      </c>
      <c r="C12" s="36">
        <f>B12*5</f>
        <v>475000</v>
      </c>
      <c r="D12" s="37">
        <f>B12*($O$2/3)-15</f>
        <v>2153318.3333333335</v>
      </c>
      <c r="E12" s="37"/>
      <c r="F12" s="36"/>
      <c r="G12" s="37">
        <f>B12*($O$2/3)-15</f>
        <v>2153318.3333333335</v>
      </c>
      <c r="H12" s="37"/>
      <c r="I12" s="36"/>
      <c r="J12" s="37">
        <f>B12*($O$2/3)-15</f>
        <v>2153318.3333333335</v>
      </c>
      <c r="K12" s="37"/>
      <c r="L12" s="36"/>
      <c r="M12" s="37">
        <f>B12*($O$2/3)-15</f>
        <v>2153318.3333333335</v>
      </c>
      <c r="N12" s="37"/>
    </row>
    <row r="13" spans="1:15" ht="25.5" x14ac:dyDescent="0.25">
      <c r="A13" s="20" t="s">
        <v>39</v>
      </c>
      <c r="B13" s="31">
        <v>24000</v>
      </c>
      <c r="C13" s="36">
        <f t="shared" ref="C13:C16" si="4">B13*5</f>
        <v>120000</v>
      </c>
      <c r="D13" s="37">
        <f t="shared" ref="D13:D16" si="5">B13*($O$2/3)-15</f>
        <v>543985</v>
      </c>
      <c r="E13" s="37"/>
      <c r="F13" s="36"/>
      <c r="G13" s="37">
        <f t="shared" ref="G13:G16" si="6">B13*($O$2/3)-15</f>
        <v>543985</v>
      </c>
      <c r="H13" s="37"/>
      <c r="I13" s="36"/>
      <c r="J13" s="37">
        <f t="shared" ref="J13:J16" si="7">B13*($O$2/3)-15</f>
        <v>543985</v>
      </c>
      <c r="K13" s="37"/>
      <c r="L13" s="36"/>
      <c r="M13" s="37">
        <f t="shared" ref="M13:M16" si="8">B13*($O$2/3)-15</f>
        <v>543985</v>
      </c>
      <c r="N13" s="37"/>
    </row>
    <row r="14" spans="1:15" x14ac:dyDescent="0.25">
      <c r="A14" s="20" t="s">
        <v>40</v>
      </c>
      <c r="B14" s="31">
        <v>35000</v>
      </c>
      <c r="C14" s="36">
        <f t="shared" si="4"/>
        <v>175000</v>
      </c>
      <c r="D14" s="37">
        <f t="shared" si="5"/>
        <v>793318.33333333337</v>
      </c>
      <c r="E14" s="37"/>
      <c r="F14" s="36"/>
      <c r="G14" s="37">
        <f t="shared" si="6"/>
        <v>793318.33333333337</v>
      </c>
      <c r="H14" s="37"/>
      <c r="I14" s="36"/>
      <c r="J14" s="37">
        <f t="shared" si="7"/>
        <v>793318.33333333337</v>
      </c>
      <c r="K14" s="37"/>
      <c r="L14" s="36"/>
      <c r="M14" s="37">
        <f t="shared" si="8"/>
        <v>793318.33333333337</v>
      </c>
      <c r="N14" s="37"/>
    </row>
    <row r="15" spans="1:15" x14ac:dyDescent="0.25">
      <c r="A15" s="20" t="s">
        <v>41</v>
      </c>
      <c r="B15" s="31">
        <v>30000</v>
      </c>
      <c r="C15" s="36">
        <f t="shared" si="4"/>
        <v>150000</v>
      </c>
      <c r="D15" s="37">
        <f t="shared" si="5"/>
        <v>679985</v>
      </c>
      <c r="E15" s="37"/>
      <c r="F15" s="36"/>
      <c r="G15" s="37">
        <f t="shared" si="6"/>
        <v>679985</v>
      </c>
      <c r="H15" s="37"/>
      <c r="I15" s="36"/>
      <c r="J15" s="37">
        <f t="shared" si="7"/>
        <v>679985</v>
      </c>
      <c r="K15" s="37"/>
      <c r="L15" s="36"/>
      <c r="M15" s="37">
        <f t="shared" si="8"/>
        <v>679985</v>
      </c>
      <c r="N15" s="37"/>
    </row>
    <row r="16" spans="1:15" ht="25.5" x14ac:dyDescent="0.25">
      <c r="A16" s="20" t="s">
        <v>42</v>
      </c>
      <c r="B16" s="31">
        <v>50000</v>
      </c>
      <c r="C16" s="36">
        <f t="shared" si="4"/>
        <v>250000</v>
      </c>
      <c r="D16" s="37">
        <f t="shared" si="5"/>
        <v>1133318.3333333335</v>
      </c>
      <c r="E16" s="37"/>
      <c r="F16" s="36"/>
      <c r="G16" s="37">
        <f t="shared" si="6"/>
        <v>1133318.3333333335</v>
      </c>
      <c r="H16" s="37"/>
      <c r="I16" s="36"/>
      <c r="J16" s="37">
        <f t="shared" si="7"/>
        <v>1133318.3333333335</v>
      </c>
      <c r="K16" s="37"/>
      <c r="L16" s="36"/>
      <c r="M16" s="37">
        <f t="shared" si="8"/>
        <v>1133318.3333333335</v>
      </c>
      <c r="N16" s="37"/>
    </row>
    <row r="17" spans="1:14" x14ac:dyDescent="0.25">
      <c r="A17" s="20" t="s">
        <v>43</v>
      </c>
      <c r="B17" s="31">
        <v>4000000</v>
      </c>
      <c r="C17" s="36">
        <f>B17*10</f>
        <v>40000000</v>
      </c>
      <c r="D17" s="37"/>
      <c r="E17" s="37"/>
      <c r="F17" s="36"/>
      <c r="G17" s="37"/>
      <c r="H17" s="37"/>
      <c r="I17" s="36"/>
      <c r="J17" s="37"/>
      <c r="K17" s="37"/>
      <c r="L17" s="36"/>
      <c r="M17" s="37"/>
      <c r="N17" s="37"/>
    </row>
    <row r="18" spans="1:14" x14ac:dyDescent="0.25">
      <c r="A18" s="19" t="s">
        <v>44</v>
      </c>
      <c r="B18" s="38">
        <v>150000</v>
      </c>
      <c r="C18" s="34">
        <f t="shared" si="1"/>
        <v>150000</v>
      </c>
      <c r="D18" s="34">
        <f t="shared" si="1"/>
        <v>150000</v>
      </c>
      <c r="E18" s="34">
        <f t="shared" si="1"/>
        <v>150000</v>
      </c>
      <c r="F18" s="34">
        <f t="shared" si="1"/>
        <v>150000</v>
      </c>
      <c r="G18" s="34">
        <f t="shared" si="1"/>
        <v>150000</v>
      </c>
      <c r="H18" s="34">
        <f t="shared" si="1"/>
        <v>150000</v>
      </c>
      <c r="I18" s="34">
        <f t="shared" si="1"/>
        <v>150000</v>
      </c>
      <c r="J18" s="34">
        <f t="shared" si="1"/>
        <v>150000</v>
      </c>
      <c r="K18" s="34">
        <f t="shared" si="1"/>
        <v>150000</v>
      </c>
      <c r="L18" s="34">
        <f t="shared" si="1"/>
        <v>150000</v>
      </c>
      <c r="M18" s="34">
        <f t="shared" si="1"/>
        <v>150000</v>
      </c>
      <c r="N18" s="34">
        <f t="shared" si="1"/>
        <v>150000</v>
      </c>
    </row>
    <row r="19" spans="1:14" x14ac:dyDescent="0.25">
      <c r="A19" s="19" t="s">
        <v>45</v>
      </c>
      <c r="B19" s="38">
        <v>50000</v>
      </c>
      <c r="C19" s="34">
        <f t="shared" si="1"/>
        <v>50000</v>
      </c>
      <c r="D19" s="35">
        <f>C19</f>
        <v>50000</v>
      </c>
      <c r="E19" s="35">
        <f t="shared" si="1"/>
        <v>50000</v>
      </c>
      <c r="F19" s="35">
        <f t="shared" si="1"/>
        <v>50000</v>
      </c>
      <c r="G19" s="35">
        <f t="shared" si="1"/>
        <v>50000</v>
      </c>
      <c r="H19" s="35">
        <f t="shared" si="1"/>
        <v>50000</v>
      </c>
      <c r="I19" s="35">
        <f t="shared" si="1"/>
        <v>50000</v>
      </c>
      <c r="J19" s="35">
        <f t="shared" si="1"/>
        <v>50000</v>
      </c>
      <c r="K19" s="35">
        <f t="shared" si="1"/>
        <v>50000</v>
      </c>
      <c r="L19" s="35">
        <f t="shared" si="1"/>
        <v>50000</v>
      </c>
      <c r="M19" s="35">
        <f t="shared" si="1"/>
        <v>50000</v>
      </c>
      <c r="N19" s="35">
        <f t="shared" si="1"/>
        <v>50000</v>
      </c>
    </row>
    <row r="20" spans="1:14" x14ac:dyDescent="0.25">
      <c r="A20" s="19" t="s">
        <v>46</v>
      </c>
      <c r="B20" s="38">
        <v>12000</v>
      </c>
      <c r="C20" s="34">
        <f t="shared" si="1"/>
        <v>12000</v>
      </c>
      <c r="D20" s="35">
        <f t="shared" si="1"/>
        <v>12000</v>
      </c>
      <c r="E20" s="35">
        <f t="shared" si="1"/>
        <v>12000</v>
      </c>
      <c r="F20" s="35">
        <f t="shared" si="1"/>
        <v>12000</v>
      </c>
      <c r="G20" s="35">
        <f t="shared" si="1"/>
        <v>12000</v>
      </c>
      <c r="H20" s="35">
        <f t="shared" si="1"/>
        <v>12000</v>
      </c>
      <c r="I20" s="35">
        <f t="shared" si="1"/>
        <v>12000</v>
      </c>
      <c r="J20" s="35">
        <f t="shared" si="1"/>
        <v>12000</v>
      </c>
      <c r="K20" s="35">
        <f t="shared" si="1"/>
        <v>12000</v>
      </c>
      <c r="L20" s="35">
        <f t="shared" si="1"/>
        <v>12000</v>
      </c>
      <c r="M20" s="35">
        <f t="shared" si="1"/>
        <v>12000</v>
      </c>
      <c r="N20" s="35">
        <f t="shared" si="1"/>
        <v>12000</v>
      </c>
    </row>
    <row r="21" spans="1:14" x14ac:dyDescent="0.25">
      <c r="A21" s="19" t="s">
        <v>47</v>
      </c>
      <c r="B21" s="38">
        <v>80000</v>
      </c>
      <c r="C21" s="34">
        <f t="shared" ref="C21:N24" si="9">B21</f>
        <v>80000</v>
      </c>
      <c r="D21" s="35">
        <f t="shared" si="9"/>
        <v>80000</v>
      </c>
      <c r="E21" s="35">
        <f t="shared" si="9"/>
        <v>80000</v>
      </c>
      <c r="F21" s="35">
        <f t="shared" si="9"/>
        <v>80000</v>
      </c>
      <c r="G21" s="35">
        <f t="shared" si="9"/>
        <v>80000</v>
      </c>
      <c r="H21" s="35">
        <f t="shared" si="9"/>
        <v>80000</v>
      </c>
      <c r="I21" s="35">
        <f t="shared" si="9"/>
        <v>80000</v>
      </c>
      <c r="J21" s="35">
        <f t="shared" si="9"/>
        <v>80000</v>
      </c>
      <c r="K21" s="35">
        <f t="shared" si="9"/>
        <v>80000</v>
      </c>
      <c r="L21" s="35">
        <f t="shared" si="9"/>
        <v>80000</v>
      </c>
      <c r="M21" s="35">
        <f t="shared" si="9"/>
        <v>80000</v>
      </c>
      <c r="N21" s="35">
        <f t="shared" si="9"/>
        <v>80000</v>
      </c>
    </row>
    <row r="22" spans="1:14" x14ac:dyDescent="0.25">
      <c r="A22" s="19" t="s">
        <v>48</v>
      </c>
      <c r="B22" s="38">
        <v>839740</v>
      </c>
      <c r="C22" s="34">
        <f t="shared" si="9"/>
        <v>839740</v>
      </c>
      <c r="D22" s="35">
        <f t="shared" si="9"/>
        <v>839740</v>
      </c>
      <c r="E22" s="35">
        <f t="shared" si="9"/>
        <v>839740</v>
      </c>
      <c r="F22" s="35">
        <f t="shared" si="9"/>
        <v>839740</v>
      </c>
      <c r="G22" s="35">
        <f t="shared" si="9"/>
        <v>839740</v>
      </c>
      <c r="H22" s="35">
        <f t="shared" si="9"/>
        <v>839740</v>
      </c>
      <c r="I22" s="35">
        <f t="shared" si="9"/>
        <v>839740</v>
      </c>
      <c r="J22" s="35">
        <f t="shared" si="9"/>
        <v>839740</v>
      </c>
      <c r="K22" s="35">
        <f t="shared" si="9"/>
        <v>839740</v>
      </c>
      <c r="L22" s="35">
        <f t="shared" si="9"/>
        <v>839740</v>
      </c>
      <c r="M22" s="35">
        <f t="shared" si="9"/>
        <v>839740</v>
      </c>
      <c r="N22" s="35">
        <f t="shared" si="9"/>
        <v>839740</v>
      </c>
    </row>
    <row r="23" spans="1:14" x14ac:dyDescent="0.25">
      <c r="A23" s="19" t="s">
        <v>49</v>
      </c>
      <c r="B23" s="38">
        <v>130000</v>
      </c>
      <c r="C23" s="34">
        <f t="shared" si="9"/>
        <v>130000</v>
      </c>
      <c r="D23" s="35">
        <f t="shared" si="9"/>
        <v>130000</v>
      </c>
      <c r="E23" s="35">
        <f t="shared" si="9"/>
        <v>130000</v>
      </c>
      <c r="F23" s="35">
        <f t="shared" si="9"/>
        <v>130000</v>
      </c>
      <c r="G23" s="35">
        <f t="shared" si="9"/>
        <v>130000</v>
      </c>
      <c r="H23" s="35">
        <f t="shared" si="9"/>
        <v>130000</v>
      </c>
      <c r="I23" s="35">
        <f t="shared" si="9"/>
        <v>130000</v>
      </c>
      <c r="J23" s="35">
        <f t="shared" si="9"/>
        <v>130000</v>
      </c>
      <c r="K23" s="35">
        <f t="shared" si="9"/>
        <v>130000</v>
      </c>
      <c r="L23" s="35">
        <f t="shared" si="9"/>
        <v>130000</v>
      </c>
      <c r="M23" s="35">
        <f t="shared" si="9"/>
        <v>130000</v>
      </c>
      <c r="N23" s="35">
        <f t="shared" si="9"/>
        <v>130000</v>
      </c>
    </row>
    <row r="24" spans="1:14" x14ac:dyDescent="0.25">
      <c r="A24" s="19" t="s">
        <v>50</v>
      </c>
      <c r="B24" s="38">
        <v>650000</v>
      </c>
      <c r="C24" s="34">
        <f t="shared" si="9"/>
        <v>650000</v>
      </c>
      <c r="D24" s="35">
        <f t="shared" si="9"/>
        <v>650000</v>
      </c>
      <c r="E24" s="35">
        <f t="shared" si="9"/>
        <v>650000</v>
      </c>
      <c r="F24" s="35">
        <f t="shared" si="9"/>
        <v>650000</v>
      </c>
      <c r="G24" s="35">
        <f t="shared" si="9"/>
        <v>650000</v>
      </c>
      <c r="H24" s="35">
        <f t="shared" si="9"/>
        <v>650000</v>
      </c>
      <c r="I24" s="35">
        <f t="shared" si="9"/>
        <v>650000</v>
      </c>
      <c r="J24" s="35">
        <f t="shared" si="9"/>
        <v>650000</v>
      </c>
      <c r="K24" s="35">
        <f t="shared" si="9"/>
        <v>650000</v>
      </c>
      <c r="L24" s="35">
        <f t="shared" si="9"/>
        <v>650000</v>
      </c>
      <c r="M24" s="35">
        <f t="shared" si="9"/>
        <v>650000</v>
      </c>
      <c r="N24" s="35">
        <f t="shared" si="9"/>
        <v>650000</v>
      </c>
    </row>
    <row r="25" spans="1:14" ht="38.25" x14ac:dyDescent="0.25">
      <c r="A25" s="20" t="s">
        <v>51</v>
      </c>
      <c r="B25" s="39">
        <v>79000</v>
      </c>
      <c r="C25" s="36">
        <f>B25*2</f>
        <v>158000</v>
      </c>
      <c r="D25" s="37"/>
      <c r="E25" s="37"/>
      <c r="F25" s="36"/>
      <c r="G25" s="37"/>
      <c r="H25" s="37"/>
      <c r="I25" s="36"/>
      <c r="J25" s="37"/>
      <c r="K25" s="37"/>
      <c r="L25" s="36"/>
      <c r="M25" s="37"/>
      <c r="N25" s="37"/>
    </row>
    <row r="26" spans="1:14" x14ac:dyDescent="0.25">
      <c r="A26" s="20" t="s">
        <v>52</v>
      </c>
      <c r="B26" s="39">
        <v>7000</v>
      </c>
      <c r="C26" s="36">
        <f t="shared" ref="C26:C36" si="10">B26*2</f>
        <v>14000</v>
      </c>
      <c r="D26" s="37"/>
      <c r="E26" s="37"/>
      <c r="F26" s="36"/>
      <c r="G26" s="36">
        <v>7000</v>
      </c>
      <c r="H26" s="37"/>
      <c r="I26" s="36"/>
      <c r="J26" s="36">
        <v>7000</v>
      </c>
      <c r="K26" s="37"/>
      <c r="L26" s="36"/>
      <c r="M26" s="36">
        <v>7000</v>
      </c>
      <c r="N26" s="37"/>
    </row>
    <row r="27" spans="1:14" x14ac:dyDescent="0.25">
      <c r="A27" s="20" t="s">
        <v>53</v>
      </c>
      <c r="B27" s="39">
        <v>7500</v>
      </c>
      <c r="C27" s="36">
        <f t="shared" si="10"/>
        <v>15000</v>
      </c>
      <c r="D27" s="37"/>
      <c r="E27" s="37"/>
      <c r="F27" s="36"/>
      <c r="G27" s="36">
        <v>7500</v>
      </c>
      <c r="H27" s="37"/>
      <c r="I27" s="36"/>
      <c r="J27" s="36">
        <v>7500</v>
      </c>
      <c r="K27" s="37"/>
      <c r="L27" s="36"/>
      <c r="M27" s="36">
        <v>7500</v>
      </c>
      <c r="N27" s="37"/>
    </row>
    <row r="28" spans="1:14" x14ac:dyDescent="0.25">
      <c r="A28" s="20" t="s">
        <v>54</v>
      </c>
      <c r="B28" s="39">
        <v>350000</v>
      </c>
      <c r="C28" s="36">
        <f t="shared" si="10"/>
        <v>700000</v>
      </c>
      <c r="D28" s="37"/>
      <c r="E28" s="37"/>
      <c r="F28" s="36"/>
      <c r="G28" s="37"/>
      <c r="H28" s="37"/>
      <c r="I28" s="36"/>
      <c r="J28" s="37"/>
      <c r="K28" s="37"/>
      <c r="L28" s="36"/>
      <c r="M28" s="37"/>
      <c r="N28" s="37"/>
    </row>
    <row r="29" spans="1:14" x14ac:dyDescent="0.25">
      <c r="A29" s="20" t="s">
        <v>55</v>
      </c>
      <c r="B29" s="39">
        <v>8000</v>
      </c>
      <c r="C29" s="36">
        <f t="shared" si="10"/>
        <v>16000</v>
      </c>
      <c r="D29" s="37"/>
      <c r="E29" s="37"/>
      <c r="F29" s="36"/>
      <c r="G29" s="37"/>
      <c r="H29" s="37"/>
      <c r="I29" s="36"/>
      <c r="J29" s="37"/>
      <c r="K29" s="37"/>
      <c r="L29" s="36"/>
      <c r="M29" s="37"/>
      <c r="N29" s="37"/>
    </row>
    <row r="30" spans="1:14" x14ac:dyDescent="0.25">
      <c r="A30" s="20" t="s">
        <v>56</v>
      </c>
      <c r="B30" s="39">
        <v>1000</v>
      </c>
      <c r="C30" s="36">
        <f t="shared" si="10"/>
        <v>2000</v>
      </c>
      <c r="D30" s="37"/>
      <c r="E30" s="37"/>
      <c r="F30" s="36"/>
      <c r="G30" s="37"/>
      <c r="H30" s="37"/>
      <c r="I30" s="36"/>
      <c r="J30" s="37"/>
      <c r="K30" s="37"/>
      <c r="L30" s="36"/>
      <c r="M30" s="37"/>
      <c r="N30" s="37"/>
    </row>
    <row r="31" spans="1:14" x14ac:dyDescent="0.25">
      <c r="A31" s="20" t="s">
        <v>57</v>
      </c>
      <c r="B31" s="39">
        <v>30000</v>
      </c>
      <c r="C31" s="36">
        <f t="shared" si="10"/>
        <v>60000</v>
      </c>
      <c r="D31" s="37"/>
      <c r="E31" s="37"/>
      <c r="F31" s="36"/>
      <c r="G31" s="37"/>
      <c r="H31" s="37"/>
      <c r="I31" s="36"/>
      <c r="J31" s="37"/>
      <c r="K31" s="37"/>
      <c r="L31" s="36"/>
      <c r="M31" s="37"/>
      <c r="N31" s="37"/>
    </row>
    <row r="32" spans="1:14" x14ac:dyDescent="0.25">
      <c r="A32" s="20" t="s">
        <v>58</v>
      </c>
      <c r="B32" s="39">
        <v>22000</v>
      </c>
      <c r="C32" s="36">
        <f t="shared" si="10"/>
        <v>44000</v>
      </c>
      <c r="D32" s="37"/>
      <c r="E32" s="37"/>
      <c r="F32" s="36"/>
      <c r="G32" s="37"/>
      <c r="H32" s="37"/>
      <c r="I32" s="36"/>
      <c r="J32" s="37"/>
      <c r="K32" s="37"/>
      <c r="L32" s="36"/>
      <c r="M32" s="37"/>
      <c r="N32" s="37"/>
    </row>
    <row r="33" spans="1:14" ht="25.5" x14ac:dyDescent="0.25">
      <c r="A33" s="20" t="s">
        <v>59</v>
      </c>
      <c r="B33" s="39">
        <v>46000</v>
      </c>
      <c r="C33" s="36">
        <f t="shared" si="10"/>
        <v>92000</v>
      </c>
      <c r="D33" s="37"/>
      <c r="E33" s="37"/>
      <c r="F33" s="36"/>
      <c r="G33" s="37"/>
      <c r="H33" s="37"/>
      <c r="I33" s="36"/>
      <c r="J33" s="37"/>
      <c r="K33" s="37"/>
      <c r="L33" s="36"/>
      <c r="M33" s="37"/>
      <c r="N33" s="37"/>
    </row>
    <row r="34" spans="1:14" x14ac:dyDescent="0.25">
      <c r="A34" s="20" t="s">
        <v>60</v>
      </c>
      <c r="B34" s="39">
        <v>29000</v>
      </c>
      <c r="C34" s="36">
        <f t="shared" si="10"/>
        <v>58000</v>
      </c>
      <c r="D34" s="37"/>
      <c r="E34" s="37"/>
      <c r="F34" s="36"/>
      <c r="G34" s="37"/>
      <c r="H34" s="37"/>
      <c r="I34" s="36"/>
      <c r="J34" s="37"/>
      <c r="K34" s="37"/>
      <c r="L34" s="36"/>
      <c r="M34" s="37"/>
      <c r="N34" s="37"/>
    </row>
    <row r="35" spans="1:14" ht="25.5" x14ac:dyDescent="0.25">
      <c r="A35" s="20" t="s">
        <v>61</v>
      </c>
      <c r="B35" s="39">
        <v>1300000</v>
      </c>
      <c r="C35" s="36">
        <f t="shared" si="10"/>
        <v>2600000</v>
      </c>
      <c r="D35" s="37"/>
      <c r="E35" s="37"/>
      <c r="F35" s="36"/>
      <c r="G35" s="37"/>
      <c r="H35" s="37"/>
      <c r="I35" s="36"/>
      <c r="J35" s="37"/>
      <c r="K35" s="37"/>
      <c r="L35" s="36"/>
      <c r="M35" s="37"/>
      <c r="N35" s="37"/>
    </row>
    <row r="36" spans="1:14" ht="25.5" x14ac:dyDescent="0.25">
      <c r="A36" s="20" t="s">
        <v>62</v>
      </c>
      <c r="B36" s="39">
        <v>100000</v>
      </c>
      <c r="C36" s="36">
        <f t="shared" si="10"/>
        <v>200000</v>
      </c>
      <c r="D36" s="37"/>
      <c r="E36" s="37"/>
      <c r="F36" s="36"/>
      <c r="G36" s="37"/>
      <c r="H36" s="37"/>
      <c r="I36" s="36"/>
      <c r="J36" s="37"/>
      <c r="K36" s="37"/>
      <c r="L36" s="36"/>
      <c r="M36" s="37"/>
      <c r="N36" s="37"/>
    </row>
    <row r="37" spans="1:14" x14ac:dyDescent="0.25">
      <c r="A37" s="21" t="s">
        <v>16</v>
      </c>
      <c r="B37" s="38">
        <v>296062</v>
      </c>
      <c r="C37" s="40">
        <f t="shared" ref="C37:N37" si="11">$B$37*$O$2</f>
        <v>20132216</v>
      </c>
      <c r="D37" s="40">
        <f t="shared" si="11"/>
        <v>20132216</v>
      </c>
      <c r="E37" s="40">
        <f t="shared" si="11"/>
        <v>20132216</v>
      </c>
      <c r="F37" s="40">
        <f t="shared" si="11"/>
        <v>20132216</v>
      </c>
      <c r="G37" s="40">
        <f t="shared" si="11"/>
        <v>20132216</v>
      </c>
      <c r="H37" s="40">
        <f t="shared" si="11"/>
        <v>20132216</v>
      </c>
      <c r="I37" s="40">
        <f t="shared" si="11"/>
        <v>20132216</v>
      </c>
      <c r="J37" s="40">
        <f t="shared" si="11"/>
        <v>20132216</v>
      </c>
      <c r="K37" s="40">
        <f t="shared" si="11"/>
        <v>20132216</v>
      </c>
      <c r="L37" s="40">
        <f t="shared" si="11"/>
        <v>20132216</v>
      </c>
      <c r="M37" s="40">
        <f t="shared" si="11"/>
        <v>20132216</v>
      </c>
      <c r="N37" s="40">
        <f t="shared" si="11"/>
        <v>20132216</v>
      </c>
    </row>
    <row r="38" spans="1:14" x14ac:dyDescent="0.25">
      <c r="A38" s="41" t="s">
        <v>64</v>
      </c>
      <c r="B38" s="42"/>
      <c r="C38" s="42">
        <f>SUM(C3:C36)</f>
        <v>87257939.25</v>
      </c>
      <c r="D38" s="42">
        <f t="shared" ref="D38:N38" si="12">SUM(D3:D36)</f>
        <v>77444552.249999985</v>
      </c>
      <c r="E38" s="42">
        <f t="shared" si="12"/>
        <v>68621168.249999985</v>
      </c>
      <c r="F38" s="42">
        <f t="shared" si="12"/>
        <v>53503856.249999985</v>
      </c>
      <c r="G38" s="42">
        <f t="shared" si="12"/>
        <v>70074738.249999985</v>
      </c>
      <c r="H38" s="42">
        <f t="shared" si="12"/>
        <v>54957426.249999985</v>
      </c>
      <c r="I38" s="42">
        <f t="shared" si="12"/>
        <v>46134042.249999985</v>
      </c>
      <c r="J38" s="42">
        <f t="shared" si="12"/>
        <v>36335155.249999985</v>
      </c>
      <c r="K38" s="42">
        <f t="shared" si="12"/>
        <v>47587612.249999985</v>
      </c>
      <c r="L38" s="42">
        <f t="shared" si="12"/>
        <v>38712835.249999985</v>
      </c>
      <c r="M38" s="42">
        <f t="shared" si="12"/>
        <v>35207876.249999985</v>
      </c>
      <c r="N38" s="42">
        <f t="shared" si="12"/>
        <v>20090564.249999985</v>
      </c>
    </row>
    <row r="39" spans="1:14" x14ac:dyDescent="0.25">
      <c r="A39" s="41" t="s">
        <v>65</v>
      </c>
      <c r="B39" s="42"/>
      <c r="C39" s="42">
        <f>C37</f>
        <v>20132216</v>
      </c>
      <c r="D39" s="42">
        <f t="shared" ref="D39:N39" si="13">D37</f>
        <v>20132216</v>
      </c>
      <c r="E39" s="42">
        <f t="shared" si="13"/>
        <v>20132216</v>
      </c>
      <c r="F39" s="42">
        <f t="shared" si="13"/>
        <v>20132216</v>
      </c>
      <c r="G39" s="42">
        <f t="shared" si="13"/>
        <v>20132216</v>
      </c>
      <c r="H39" s="42">
        <f t="shared" si="13"/>
        <v>20132216</v>
      </c>
      <c r="I39" s="42">
        <f t="shared" si="13"/>
        <v>20132216</v>
      </c>
      <c r="J39" s="42">
        <f t="shared" si="13"/>
        <v>20132216</v>
      </c>
      <c r="K39" s="42">
        <f t="shared" si="13"/>
        <v>20132216</v>
      </c>
      <c r="L39" s="42">
        <f t="shared" si="13"/>
        <v>20132216</v>
      </c>
      <c r="M39" s="42">
        <f t="shared" si="13"/>
        <v>20132216</v>
      </c>
      <c r="N39" s="42">
        <f t="shared" si="13"/>
        <v>20132216</v>
      </c>
    </row>
    <row r="40" spans="1:14" x14ac:dyDescent="0.25">
      <c r="A40" s="41" t="s">
        <v>66</v>
      </c>
      <c r="B40" s="42"/>
      <c r="C40" s="43">
        <f>C39-C38</f>
        <v>-67125723.25</v>
      </c>
      <c r="D40" s="43">
        <f t="shared" ref="D40:N40" si="14">D39-D38</f>
        <v>-57312336.249999985</v>
      </c>
      <c r="E40" s="43">
        <f t="shared" si="14"/>
        <v>-48488952.249999985</v>
      </c>
      <c r="F40" s="43">
        <f t="shared" si="14"/>
        <v>-33371640.249999985</v>
      </c>
      <c r="G40" s="43">
        <f t="shared" si="14"/>
        <v>-49942522.249999985</v>
      </c>
      <c r="H40" s="43">
        <f t="shared" si="14"/>
        <v>-34825210.249999985</v>
      </c>
      <c r="I40" s="43">
        <f t="shared" si="14"/>
        <v>-26001826.249999985</v>
      </c>
      <c r="J40" s="43">
        <f t="shared" si="14"/>
        <v>-16202939.249999985</v>
      </c>
      <c r="K40" s="43">
        <f t="shared" si="14"/>
        <v>-27455396.249999985</v>
      </c>
      <c r="L40" s="43">
        <f t="shared" si="14"/>
        <v>-18580619.249999985</v>
      </c>
      <c r="M40" s="43">
        <f t="shared" si="14"/>
        <v>-15075660.249999985</v>
      </c>
      <c r="N40" s="44">
        <f t="shared" si="14"/>
        <v>41651.750000014901</v>
      </c>
    </row>
    <row r="42" spans="1:14" x14ac:dyDescent="0.25">
      <c r="B42" s="2">
        <v>296062</v>
      </c>
    </row>
  </sheetData>
  <mergeCells count="6">
    <mergeCell ref="M1:N1"/>
    <mergeCell ref="A1:A2"/>
    <mergeCell ref="B1:B2"/>
    <mergeCell ref="D1:E1"/>
    <mergeCell ref="G1:H1"/>
    <mergeCell ref="J1:K1"/>
  </mergeCells>
  <dataValidations count="1">
    <dataValidation allowBlank="1" showInputMessage="1" showErrorMessage="1" errorTitle="ERROR DE DATOS" error="En este campo no se pueden introducir decimales " sqref="M26:M27 G26:G27 J26:J27 B4:B36" xr:uid="{89E7DD0A-FB27-4F08-A621-1A63E9BE9E6E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3162-034C-442D-9CF6-241E3132F59B}">
  <dimension ref="A1:O42"/>
  <sheetViews>
    <sheetView topLeftCell="A5" workbookViewId="0">
      <selection sqref="A1:O40"/>
    </sheetView>
  </sheetViews>
  <sheetFormatPr baseColWidth="10" defaultRowHeight="15" x14ac:dyDescent="0.25"/>
  <cols>
    <col min="1" max="1" width="28" customWidth="1"/>
    <col min="2" max="2" width="16.5703125" bestFit="1" customWidth="1"/>
    <col min="3" max="14" width="17.28515625" bestFit="1" customWidth="1"/>
    <col min="15" max="15" width="9" customWidth="1"/>
  </cols>
  <sheetData>
    <row r="1" spans="1:15" x14ac:dyDescent="0.25">
      <c r="A1" s="46" t="s">
        <v>28</v>
      </c>
      <c r="B1" s="46" t="s">
        <v>37</v>
      </c>
      <c r="C1" s="30" t="s">
        <v>13</v>
      </c>
      <c r="D1" s="46" t="s">
        <v>63</v>
      </c>
      <c r="E1" s="46"/>
      <c r="F1" s="30" t="s">
        <v>13</v>
      </c>
      <c r="G1" s="46" t="s">
        <v>63</v>
      </c>
      <c r="H1" s="46"/>
      <c r="I1" s="30" t="s">
        <v>14</v>
      </c>
      <c r="J1" s="46" t="s">
        <v>63</v>
      </c>
      <c r="K1" s="46"/>
      <c r="L1" s="30" t="s">
        <v>14</v>
      </c>
      <c r="M1" s="46" t="s">
        <v>63</v>
      </c>
      <c r="N1" s="46"/>
      <c r="O1" s="47" t="s">
        <v>67</v>
      </c>
    </row>
    <row r="2" spans="1:15" x14ac:dyDescent="0.25">
      <c r="A2" s="46"/>
      <c r="B2" s="46"/>
      <c r="C2" s="30" t="s">
        <v>0</v>
      </c>
      <c r="D2" s="30" t="s">
        <v>1</v>
      </c>
      <c r="E2" s="30" t="s">
        <v>2</v>
      </c>
      <c r="F2" s="30" t="s">
        <v>3</v>
      </c>
      <c r="G2" s="30" t="s">
        <v>4</v>
      </c>
      <c r="H2" s="30" t="s">
        <v>5</v>
      </c>
      <c r="I2" s="30" t="s">
        <v>6</v>
      </c>
      <c r="J2" s="30" t="s">
        <v>7</v>
      </c>
      <c r="K2" s="30" t="s">
        <v>8</v>
      </c>
      <c r="L2" s="30" t="s">
        <v>9</v>
      </c>
      <c r="M2" s="30" t="s">
        <v>10</v>
      </c>
      <c r="N2" s="30" t="s">
        <v>11</v>
      </c>
      <c r="O2" s="47">
        <v>39</v>
      </c>
    </row>
    <row r="3" spans="1:15" x14ac:dyDescent="0.25">
      <c r="A3" s="48" t="s">
        <v>12</v>
      </c>
      <c r="B3" s="31"/>
      <c r="C3" s="32">
        <f>13867071/12</f>
        <v>1155589.25</v>
      </c>
      <c r="D3" s="33">
        <f>ABS(C40)</f>
        <v>67854425.25</v>
      </c>
      <c r="E3" s="33">
        <f t="shared" ref="E3:N3" si="0">ABS(D40)</f>
        <v>56507740.25</v>
      </c>
      <c r="F3" s="33">
        <f t="shared" si="0"/>
        <v>48413058.25</v>
      </c>
      <c r="G3" s="33">
        <f t="shared" si="0"/>
        <v>34024448.25</v>
      </c>
      <c r="H3" s="33">
        <f t="shared" si="0"/>
        <v>49062032.25</v>
      </c>
      <c r="I3" s="33">
        <f t="shared" si="0"/>
        <v>34673422.25</v>
      </c>
      <c r="J3" s="33">
        <f t="shared" si="0"/>
        <v>26578740.25</v>
      </c>
      <c r="K3" s="33">
        <f t="shared" si="0"/>
        <v>15246555.25</v>
      </c>
      <c r="L3" s="33">
        <f t="shared" si="0"/>
        <v>27227714.25</v>
      </c>
      <c r="M3" s="33">
        <f t="shared" si="0"/>
        <v>19081639.25</v>
      </c>
      <c r="N3" s="33">
        <f t="shared" si="0"/>
        <v>14043382.25</v>
      </c>
      <c r="O3" s="47"/>
    </row>
    <row r="4" spans="1:15" x14ac:dyDescent="0.25">
      <c r="A4" s="49" t="s">
        <v>29</v>
      </c>
      <c r="B4" s="29">
        <v>4282535</v>
      </c>
      <c r="C4" s="34">
        <f>B4</f>
        <v>4282535</v>
      </c>
      <c r="D4" s="35"/>
      <c r="E4" s="34">
        <f>C4</f>
        <v>4282535</v>
      </c>
      <c r="F4" s="34"/>
      <c r="G4" s="34">
        <f>C4</f>
        <v>4282535</v>
      </c>
      <c r="H4" s="35"/>
      <c r="I4" s="34">
        <f>C4</f>
        <v>4282535</v>
      </c>
      <c r="J4" s="35"/>
      <c r="K4" s="35">
        <f>B4</f>
        <v>4282535</v>
      </c>
      <c r="L4" s="34"/>
      <c r="M4" s="35">
        <f>B4</f>
        <v>4282535</v>
      </c>
      <c r="N4" s="35"/>
      <c r="O4" s="47"/>
    </row>
    <row r="5" spans="1:15" x14ac:dyDescent="0.25">
      <c r="A5" s="49" t="s">
        <v>30</v>
      </c>
      <c r="B5" s="29">
        <v>1985928</v>
      </c>
      <c r="C5" s="34">
        <f t="shared" ref="C5:N20" si="1">B5</f>
        <v>1985928</v>
      </c>
      <c r="D5" s="35">
        <f>B5</f>
        <v>1985928</v>
      </c>
      <c r="E5" s="35">
        <f t="shared" ref="E5:N5" si="2">C5</f>
        <v>1985928</v>
      </c>
      <c r="F5" s="35">
        <f t="shared" si="2"/>
        <v>1985928</v>
      </c>
      <c r="G5" s="35">
        <f t="shared" si="2"/>
        <v>1985928</v>
      </c>
      <c r="H5" s="35">
        <f t="shared" si="2"/>
        <v>1985928</v>
      </c>
      <c r="I5" s="35">
        <f t="shared" si="2"/>
        <v>1985928</v>
      </c>
      <c r="J5" s="35">
        <f t="shared" si="2"/>
        <v>1985928</v>
      </c>
      <c r="K5" s="35">
        <f t="shared" si="2"/>
        <v>1985928</v>
      </c>
      <c r="L5" s="35">
        <f t="shared" si="2"/>
        <v>1985928</v>
      </c>
      <c r="M5" s="35">
        <f t="shared" si="2"/>
        <v>1985928</v>
      </c>
      <c r="N5" s="35">
        <f t="shared" si="2"/>
        <v>1985928</v>
      </c>
      <c r="O5" s="47"/>
    </row>
    <row r="6" spans="1:15" x14ac:dyDescent="0.25">
      <c r="A6" s="49" t="s">
        <v>31</v>
      </c>
      <c r="B6" s="29">
        <v>20075841</v>
      </c>
      <c r="C6" s="34">
        <f t="shared" si="1"/>
        <v>20075841</v>
      </c>
      <c r="D6" s="35"/>
      <c r="E6" s="35"/>
      <c r="F6" s="34"/>
      <c r="G6" s="35">
        <f>B6</f>
        <v>20075841</v>
      </c>
      <c r="H6" s="35"/>
      <c r="I6" s="34"/>
      <c r="J6" s="35"/>
      <c r="K6" s="35">
        <f>B6</f>
        <v>20075841</v>
      </c>
      <c r="L6" s="34"/>
      <c r="M6" s="35"/>
      <c r="N6" s="35"/>
      <c r="O6" s="47"/>
    </row>
    <row r="7" spans="1:15" x14ac:dyDescent="0.25">
      <c r="A7" s="49" t="s">
        <v>32</v>
      </c>
      <c r="B7" s="29">
        <v>6242535</v>
      </c>
      <c r="C7" s="34">
        <f t="shared" si="1"/>
        <v>6242535</v>
      </c>
      <c r="D7" s="35"/>
      <c r="E7" s="35"/>
      <c r="F7" s="34"/>
      <c r="G7" s="35"/>
      <c r="H7" s="35"/>
      <c r="I7" s="34"/>
      <c r="J7" s="35"/>
      <c r="K7" s="35"/>
      <c r="L7" s="34">
        <f>B7</f>
        <v>6242535</v>
      </c>
      <c r="M7" s="35"/>
      <c r="N7" s="35"/>
      <c r="O7" s="47"/>
    </row>
    <row r="8" spans="1:15" x14ac:dyDescent="0.25">
      <c r="A8" s="49" t="s">
        <v>33</v>
      </c>
      <c r="B8" s="29">
        <v>2011393</v>
      </c>
      <c r="C8" s="34">
        <f t="shared" si="1"/>
        <v>2011393</v>
      </c>
      <c r="D8" s="35"/>
      <c r="E8" s="35">
        <f>B8</f>
        <v>2011393</v>
      </c>
      <c r="F8" s="34"/>
      <c r="G8" s="35">
        <f>B8</f>
        <v>2011393</v>
      </c>
      <c r="H8" s="35"/>
      <c r="I8" s="34">
        <f>B8</f>
        <v>2011393</v>
      </c>
      <c r="J8" s="35"/>
      <c r="K8" s="35">
        <f>B8</f>
        <v>2011393</v>
      </c>
      <c r="L8" s="34"/>
      <c r="M8" s="35">
        <f>B8</f>
        <v>2011393</v>
      </c>
      <c r="N8" s="35"/>
      <c r="O8" s="47"/>
    </row>
    <row r="9" spans="1:15" x14ac:dyDescent="0.25">
      <c r="A9" s="49" t="s">
        <v>34</v>
      </c>
      <c r="B9" s="29">
        <v>1725902</v>
      </c>
      <c r="C9" s="34">
        <f t="shared" si="1"/>
        <v>1725902</v>
      </c>
      <c r="D9" s="35"/>
      <c r="E9" s="35"/>
      <c r="F9" s="34"/>
      <c r="G9" s="35"/>
      <c r="H9" s="35"/>
      <c r="I9" s="34"/>
      <c r="J9" s="35"/>
      <c r="K9" s="35"/>
      <c r="L9" s="34"/>
      <c r="M9" s="35"/>
      <c r="N9" s="35"/>
      <c r="O9" s="47"/>
    </row>
    <row r="10" spans="1:15" x14ac:dyDescent="0.25">
      <c r="A10" s="49" t="s">
        <v>35</v>
      </c>
      <c r="B10" s="29">
        <v>1620240</v>
      </c>
      <c r="C10" s="34">
        <f t="shared" si="1"/>
        <v>1620240</v>
      </c>
      <c r="D10" s="35"/>
      <c r="E10" s="35"/>
      <c r="F10" s="34"/>
      <c r="G10" s="35"/>
      <c r="H10" s="35"/>
      <c r="I10" s="34"/>
      <c r="J10" s="35"/>
      <c r="K10" s="35"/>
      <c r="L10" s="34"/>
      <c r="M10" s="35"/>
      <c r="N10" s="35"/>
      <c r="O10" s="47"/>
    </row>
    <row r="11" spans="1:15" x14ac:dyDescent="0.25">
      <c r="A11" s="49" t="s">
        <v>36</v>
      </c>
      <c r="B11" s="29">
        <v>1117236</v>
      </c>
      <c r="C11" s="34">
        <f t="shared" si="1"/>
        <v>1117236</v>
      </c>
      <c r="D11" s="35">
        <f>B11</f>
        <v>1117236</v>
      </c>
      <c r="E11" s="35">
        <f>B11</f>
        <v>1117236</v>
      </c>
      <c r="F11" s="35">
        <f t="shared" ref="F11:M11" si="3">C11</f>
        <v>1117236</v>
      </c>
      <c r="G11" s="35">
        <f t="shared" si="3"/>
        <v>1117236</v>
      </c>
      <c r="H11" s="35">
        <f t="shared" si="3"/>
        <v>1117236</v>
      </c>
      <c r="I11" s="35">
        <f t="shared" si="3"/>
        <v>1117236</v>
      </c>
      <c r="J11" s="35">
        <f t="shared" si="3"/>
        <v>1117236</v>
      </c>
      <c r="K11" s="35">
        <f t="shared" si="3"/>
        <v>1117236</v>
      </c>
      <c r="L11" s="35">
        <f t="shared" si="3"/>
        <v>1117236</v>
      </c>
      <c r="M11" s="35">
        <f t="shared" si="3"/>
        <v>1117236</v>
      </c>
      <c r="N11" s="35">
        <f>B11</f>
        <v>1117236</v>
      </c>
      <c r="O11" s="47"/>
    </row>
    <row r="12" spans="1:15" x14ac:dyDescent="0.25">
      <c r="A12" s="50" t="s">
        <v>38</v>
      </c>
      <c r="B12" s="31">
        <v>95000</v>
      </c>
      <c r="C12" s="36">
        <f>B12*5</f>
        <v>475000</v>
      </c>
      <c r="D12" s="37">
        <f>B12*($O$2/3)-15</f>
        <v>1234985</v>
      </c>
      <c r="E12" s="37"/>
      <c r="F12" s="36"/>
      <c r="G12" s="37">
        <f>B12*($O$2/3)-15</f>
        <v>1234985</v>
      </c>
      <c r="H12" s="37"/>
      <c r="I12" s="36"/>
      <c r="J12" s="37">
        <f>B12*($O$2/3)-15</f>
        <v>1234985</v>
      </c>
      <c r="K12" s="37"/>
      <c r="L12" s="36"/>
      <c r="M12" s="37">
        <f>B12*($O$2/3)-15</f>
        <v>1234985</v>
      </c>
      <c r="N12" s="37"/>
      <c r="O12" s="47"/>
    </row>
    <row r="13" spans="1:15" x14ac:dyDescent="0.25">
      <c r="A13" s="50" t="s">
        <v>39</v>
      </c>
      <c r="B13" s="31">
        <v>24000</v>
      </c>
      <c r="C13" s="36">
        <f t="shared" ref="C13:C16" si="4">B13*5</f>
        <v>120000</v>
      </c>
      <c r="D13" s="37">
        <f t="shared" ref="D13:D16" si="5">B13*($O$2/3)-15</f>
        <v>311985</v>
      </c>
      <c r="E13" s="37"/>
      <c r="F13" s="36"/>
      <c r="G13" s="37">
        <f t="shared" ref="G13:G16" si="6">B13*($O$2/3)-15</f>
        <v>311985</v>
      </c>
      <c r="H13" s="37"/>
      <c r="I13" s="36"/>
      <c r="J13" s="37">
        <f t="shared" ref="J13:J16" si="7">B13*($O$2/3)-15</f>
        <v>311985</v>
      </c>
      <c r="K13" s="37"/>
      <c r="L13" s="36"/>
      <c r="M13" s="37">
        <f t="shared" ref="M13:M16" si="8">B13*($O$2/3)-15</f>
        <v>311985</v>
      </c>
      <c r="N13" s="37"/>
      <c r="O13" s="47"/>
    </row>
    <row r="14" spans="1:15" x14ac:dyDescent="0.25">
      <c r="A14" s="50" t="s">
        <v>40</v>
      </c>
      <c r="B14" s="31">
        <v>35000</v>
      </c>
      <c r="C14" s="36">
        <f t="shared" si="4"/>
        <v>175000</v>
      </c>
      <c r="D14" s="37">
        <f t="shared" si="5"/>
        <v>454985</v>
      </c>
      <c r="E14" s="37"/>
      <c r="F14" s="36"/>
      <c r="G14" s="37">
        <f t="shared" si="6"/>
        <v>454985</v>
      </c>
      <c r="H14" s="37"/>
      <c r="I14" s="36"/>
      <c r="J14" s="37">
        <f t="shared" si="7"/>
        <v>454985</v>
      </c>
      <c r="K14" s="37"/>
      <c r="L14" s="36"/>
      <c r="M14" s="37">
        <f t="shared" si="8"/>
        <v>454985</v>
      </c>
      <c r="N14" s="37"/>
      <c r="O14" s="47"/>
    </row>
    <row r="15" spans="1:15" x14ac:dyDescent="0.25">
      <c r="A15" s="50" t="s">
        <v>41</v>
      </c>
      <c r="B15" s="31">
        <v>30000</v>
      </c>
      <c r="C15" s="36">
        <f t="shared" si="4"/>
        <v>150000</v>
      </c>
      <c r="D15" s="37">
        <f t="shared" si="5"/>
        <v>389985</v>
      </c>
      <c r="E15" s="37"/>
      <c r="F15" s="36"/>
      <c r="G15" s="37">
        <f t="shared" si="6"/>
        <v>389985</v>
      </c>
      <c r="H15" s="37"/>
      <c r="I15" s="36"/>
      <c r="J15" s="37">
        <f t="shared" si="7"/>
        <v>389985</v>
      </c>
      <c r="K15" s="37"/>
      <c r="L15" s="36"/>
      <c r="M15" s="37">
        <f t="shared" si="8"/>
        <v>389985</v>
      </c>
      <c r="N15" s="37"/>
      <c r="O15" s="47"/>
    </row>
    <row r="16" spans="1:15" x14ac:dyDescent="0.25">
      <c r="A16" s="50" t="s">
        <v>42</v>
      </c>
      <c r="B16" s="31">
        <v>50000</v>
      </c>
      <c r="C16" s="36">
        <f t="shared" si="4"/>
        <v>250000</v>
      </c>
      <c r="D16" s="37">
        <f t="shared" si="5"/>
        <v>649985</v>
      </c>
      <c r="E16" s="37"/>
      <c r="F16" s="36"/>
      <c r="G16" s="37">
        <f t="shared" si="6"/>
        <v>649985</v>
      </c>
      <c r="H16" s="37"/>
      <c r="I16" s="36"/>
      <c r="J16" s="37">
        <f t="shared" si="7"/>
        <v>649985</v>
      </c>
      <c r="K16" s="37"/>
      <c r="L16" s="36"/>
      <c r="M16" s="37">
        <f t="shared" si="8"/>
        <v>649985</v>
      </c>
      <c r="N16" s="37"/>
      <c r="O16" s="47"/>
    </row>
    <row r="17" spans="1:15" x14ac:dyDescent="0.25">
      <c r="A17" s="50" t="s">
        <v>43</v>
      </c>
      <c r="B17" s="31">
        <v>4000000</v>
      </c>
      <c r="C17" s="36">
        <f>B17*10</f>
        <v>40000000</v>
      </c>
      <c r="D17" s="37"/>
      <c r="E17" s="37"/>
      <c r="F17" s="36"/>
      <c r="G17" s="37"/>
      <c r="H17" s="37"/>
      <c r="I17" s="36"/>
      <c r="J17" s="37"/>
      <c r="K17" s="37"/>
      <c r="L17" s="36"/>
      <c r="M17" s="37"/>
      <c r="N17" s="37"/>
      <c r="O17" s="47"/>
    </row>
    <row r="18" spans="1:15" x14ac:dyDescent="0.25">
      <c r="A18" s="49" t="s">
        <v>44</v>
      </c>
      <c r="B18" s="38">
        <v>150000</v>
      </c>
      <c r="C18" s="34">
        <f t="shared" si="1"/>
        <v>150000</v>
      </c>
      <c r="D18" s="34">
        <f t="shared" si="1"/>
        <v>150000</v>
      </c>
      <c r="E18" s="34">
        <f t="shared" si="1"/>
        <v>150000</v>
      </c>
      <c r="F18" s="34">
        <f t="shared" si="1"/>
        <v>150000</v>
      </c>
      <c r="G18" s="34">
        <f t="shared" si="1"/>
        <v>150000</v>
      </c>
      <c r="H18" s="34">
        <f t="shared" si="1"/>
        <v>150000</v>
      </c>
      <c r="I18" s="34">
        <f t="shared" si="1"/>
        <v>150000</v>
      </c>
      <c r="J18" s="34">
        <f t="shared" si="1"/>
        <v>150000</v>
      </c>
      <c r="K18" s="34">
        <f t="shared" si="1"/>
        <v>150000</v>
      </c>
      <c r="L18" s="34">
        <f t="shared" si="1"/>
        <v>150000</v>
      </c>
      <c r="M18" s="34">
        <f t="shared" si="1"/>
        <v>150000</v>
      </c>
      <c r="N18" s="34">
        <f t="shared" si="1"/>
        <v>150000</v>
      </c>
      <c r="O18" s="47"/>
    </row>
    <row r="19" spans="1:15" x14ac:dyDescent="0.25">
      <c r="A19" s="49" t="s">
        <v>45</v>
      </c>
      <c r="B19" s="38">
        <v>50000</v>
      </c>
      <c r="C19" s="34">
        <f t="shared" si="1"/>
        <v>50000</v>
      </c>
      <c r="D19" s="35">
        <f>C19</f>
        <v>50000</v>
      </c>
      <c r="E19" s="35">
        <f t="shared" si="1"/>
        <v>50000</v>
      </c>
      <c r="F19" s="35">
        <f t="shared" si="1"/>
        <v>50000</v>
      </c>
      <c r="G19" s="35">
        <f t="shared" si="1"/>
        <v>50000</v>
      </c>
      <c r="H19" s="35">
        <f t="shared" si="1"/>
        <v>50000</v>
      </c>
      <c r="I19" s="35">
        <f t="shared" si="1"/>
        <v>50000</v>
      </c>
      <c r="J19" s="35">
        <f t="shared" si="1"/>
        <v>50000</v>
      </c>
      <c r="K19" s="35">
        <f t="shared" si="1"/>
        <v>50000</v>
      </c>
      <c r="L19" s="35">
        <f t="shared" si="1"/>
        <v>50000</v>
      </c>
      <c r="M19" s="35">
        <f t="shared" si="1"/>
        <v>50000</v>
      </c>
      <c r="N19" s="35">
        <f t="shared" si="1"/>
        <v>50000</v>
      </c>
      <c r="O19" s="47"/>
    </row>
    <row r="20" spans="1:15" x14ac:dyDescent="0.25">
      <c r="A20" s="49" t="s">
        <v>46</v>
      </c>
      <c r="B20" s="38">
        <v>12000</v>
      </c>
      <c r="C20" s="34">
        <f t="shared" si="1"/>
        <v>12000</v>
      </c>
      <c r="D20" s="35">
        <f t="shared" si="1"/>
        <v>12000</v>
      </c>
      <c r="E20" s="35">
        <f t="shared" si="1"/>
        <v>12000</v>
      </c>
      <c r="F20" s="35">
        <f t="shared" si="1"/>
        <v>12000</v>
      </c>
      <c r="G20" s="35">
        <f t="shared" si="1"/>
        <v>12000</v>
      </c>
      <c r="H20" s="35">
        <f t="shared" si="1"/>
        <v>12000</v>
      </c>
      <c r="I20" s="35">
        <f t="shared" si="1"/>
        <v>12000</v>
      </c>
      <c r="J20" s="35">
        <f t="shared" si="1"/>
        <v>12000</v>
      </c>
      <c r="K20" s="35">
        <f t="shared" si="1"/>
        <v>12000</v>
      </c>
      <c r="L20" s="35">
        <f t="shared" si="1"/>
        <v>12000</v>
      </c>
      <c r="M20" s="35">
        <f t="shared" si="1"/>
        <v>12000</v>
      </c>
      <c r="N20" s="35">
        <f t="shared" si="1"/>
        <v>12000</v>
      </c>
      <c r="O20" s="47"/>
    </row>
    <row r="21" spans="1:15" x14ac:dyDescent="0.25">
      <c r="A21" s="49" t="s">
        <v>47</v>
      </c>
      <c r="B21" s="38">
        <v>80000</v>
      </c>
      <c r="C21" s="34">
        <f t="shared" ref="C21:N24" si="9">B21</f>
        <v>80000</v>
      </c>
      <c r="D21" s="35">
        <f t="shared" si="9"/>
        <v>80000</v>
      </c>
      <c r="E21" s="35">
        <f t="shared" si="9"/>
        <v>80000</v>
      </c>
      <c r="F21" s="35">
        <f t="shared" si="9"/>
        <v>80000</v>
      </c>
      <c r="G21" s="35">
        <f t="shared" si="9"/>
        <v>80000</v>
      </c>
      <c r="H21" s="35">
        <f t="shared" si="9"/>
        <v>80000</v>
      </c>
      <c r="I21" s="35">
        <f t="shared" si="9"/>
        <v>80000</v>
      </c>
      <c r="J21" s="35">
        <f t="shared" si="9"/>
        <v>80000</v>
      </c>
      <c r="K21" s="35">
        <f t="shared" si="9"/>
        <v>80000</v>
      </c>
      <c r="L21" s="35">
        <f t="shared" si="9"/>
        <v>80000</v>
      </c>
      <c r="M21" s="35">
        <f t="shared" si="9"/>
        <v>80000</v>
      </c>
      <c r="N21" s="35">
        <f t="shared" si="9"/>
        <v>80000</v>
      </c>
      <c r="O21" s="47"/>
    </row>
    <row r="22" spans="1:15" x14ac:dyDescent="0.25">
      <c r="A22" s="49" t="s">
        <v>48</v>
      </c>
      <c r="B22" s="38">
        <v>839740</v>
      </c>
      <c r="C22" s="34">
        <f t="shared" si="9"/>
        <v>839740</v>
      </c>
      <c r="D22" s="35">
        <f t="shared" si="9"/>
        <v>839740</v>
      </c>
      <c r="E22" s="35">
        <f t="shared" si="9"/>
        <v>839740</v>
      </c>
      <c r="F22" s="35">
        <f t="shared" si="9"/>
        <v>839740</v>
      </c>
      <c r="G22" s="35">
        <f t="shared" si="9"/>
        <v>839740</v>
      </c>
      <c r="H22" s="35">
        <f t="shared" si="9"/>
        <v>839740</v>
      </c>
      <c r="I22" s="35">
        <f t="shared" si="9"/>
        <v>839740</v>
      </c>
      <c r="J22" s="35">
        <f t="shared" si="9"/>
        <v>839740</v>
      </c>
      <c r="K22" s="35">
        <f t="shared" si="9"/>
        <v>839740</v>
      </c>
      <c r="L22" s="35">
        <f t="shared" si="9"/>
        <v>839740</v>
      </c>
      <c r="M22" s="35">
        <f t="shared" si="9"/>
        <v>839740</v>
      </c>
      <c r="N22" s="35">
        <f t="shared" si="9"/>
        <v>839740</v>
      </c>
      <c r="O22" s="47"/>
    </row>
    <row r="23" spans="1:15" x14ac:dyDescent="0.25">
      <c r="A23" s="49" t="s">
        <v>49</v>
      </c>
      <c r="B23" s="38">
        <v>130000</v>
      </c>
      <c r="C23" s="34">
        <f t="shared" si="9"/>
        <v>130000</v>
      </c>
      <c r="D23" s="35">
        <f t="shared" si="9"/>
        <v>130000</v>
      </c>
      <c r="E23" s="35">
        <f t="shared" si="9"/>
        <v>130000</v>
      </c>
      <c r="F23" s="35">
        <f t="shared" si="9"/>
        <v>130000</v>
      </c>
      <c r="G23" s="35">
        <f t="shared" si="9"/>
        <v>130000</v>
      </c>
      <c r="H23" s="35">
        <f t="shared" si="9"/>
        <v>130000</v>
      </c>
      <c r="I23" s="35">
        <f t="shared" si="9"/>
        <v>130000</v>
      </c>
      <c r="J23" s="35">
        <f t="shared" si="9"/>
        <v>130000</v>
      </c>
      <c r="K23" s="35">
        <f t="shared" si="9"/>
        <v>130000</v>
      </c>
      <c r="L23" s="35">
        <f t="shared" si="9"/>
        <v>130000</v>
      </c>
      <c r="M23" s="35">
        <f t="shared" si="9"/>
        <v>130000</v>
      </c>
      <c r="N23" s="35">
        <f t="shared" si="9"/>
        <v>130000</v>
      </c>
      <c r="O23" s="47"/>
    </row>
    <row r="24" spans="1:15" x14ac:dyDescent="0.25">
      <c r="A24" s="49" t="s">
        <v>50</v>
      </c>
      <c r="B24" s="38">
        <v>650000</v>
      </c>
      <c r="C24" s="34">
        <f t="shared" si="9"/>
        <v>650000</v>
      </c>
      <c r="D24" s="35">
        <f t="shared" si="9"/>
        <v>650000</v>
      </c>
      <c r="E24" s="35">
        <f t="shared" si="9"/>
        <v>650000</v>
      </c>
      <c r="F24" s="35">
        <f t="shared" si="9"/>
        <v>650000</v>
      </c>
      <c r="G24" s="35">
        <f t="shared" si="9"/>
        <v>650000</v>
      </c>
      <c r="H24" s="35">
        <f t="shared" si="9"/>
        <v>650000</v>
      </c>
      <c r="I24" s="35">
        <f t="shared" si="9"/>
        <v>650000</v>
      </c>
      <c r="J24" s="35">
        <f t="shared" si="9"/>
        <v>650000</v>
      </c>
      <c r="K24" s="35">
        <f t="shared" si="9"/>
        <v>650000</v>
      </c>
      <c r="L24" s="35">
        <f t="shared" si="9"/>
        <v>650000</v>
      </c>
      <c r="M24" s="35">
        <f t="shared" si="9"/>
        <v>650000</v>
      </c>
      <c r="N24" s="35">
        <f t="shared" si="9"/>
        <v>650000</v>
      </c>
      <c r="O24" s="47"/>
    </row>
    <row r="25" spans="1:15" x14ac:dyDescent="0.25">
      <c r="A25" s="50" t="s">
        <v>51</v>
      </c>
      <c r="B25" s="39">
        <v>79000</v>
      </c>
      <c r="C25" s="36">
        <f>B25*2</f>
        <v>158000</v>
      </c>
      <c r="D25" s="37"/>
      <c r="E25" s="37"/>
      <c r="F25" s="36"/>
      <c r="G25" s="37"/>
      <c r="H25" s="37"/>
      <c r="I25" s="36"/>
      <c r="J25" s="37"/>
      <c r="K25" s="37"/>
      <c r="L25" s="36"/>
      <c r="M25" s="37"/>
      <c r="N25" s="37"/>
      <c r="O25" s="47"/>
    </row>
    <row r="26" spans="1:15" x14ac:dyDescent="0.25">
      <c r="A26" s="50" t="s">
        <v>52</v>
      </c>
      <c r="B26" s="39">
        <v>7000</v>
      </c>
      <c r="C26" s="36">
        <f t="shared" ref="C26:C36" si="10">B26*2</f>
        <v>14000</v>
      </c>
      <c r="D26" s="37"/>
      <c r="E26" s="37"/>
      <c r="F26" s="36"/>
      <c r="G26" s="36">
        <v>7000</v>
      </c>
      <c r="H26" s="37"/>
      <c r="I26" s="36"/>
      <c r="J26" s="36">
        <v>7000</v>
      </c>
      <c r="K26" s="37"/>
      <c r="L26" s="36"/>
      <c r="M26" s="36">
        <v>7000</v>
      </c>
      <c r="N26" s="37"/>
      <c r="O26" s="47"/>
    </row>
    <row r="27" spans="1:15" x14ac:dyDescent="0.25">
      <c r="A27" s="50" t="s">
        <v>53</v>
      </c>
      <c r="B27" s="39">
        <v>7500</v>
      </c>
      <c r="C27" s="36">
        <f t="shared" si="10"/>
        <v>15000</v>
      </c>
      <c r="D27" s="37"/>
      <c r="E27" s="37"/>
      <c r="F27" s="36"/>
      <c r="G27" s="36">
        <v>7500</v>
      </c>
      <c r="H27" s="37"/>
      <c r="I27" s="36"/>
      <c r="J27" s="36">
        <v>7500</v>
      </c>
      <c r="K27" s="37"/>
      <c r="L27" s="36"/>
      <c r="M27" s="36">
        <v>7500</v>
      </c>
      <c r="N27" s="37"/>
      <c r="O27" s="47"/>
    </row>
    <row r="28" spans="1:15" x14ac:dyDescent="0.25">
      <c r="A28" s="50" t="s">
        <v>54</v>
      </c>
      <c r="B28" s="39">
        <v>350000</v>
      </c>
      <c r="C28" s="36">
        <f t="shared" si="10"/>
        <v>700000</v>
      </c>
      <c r="D28" s="37"/>
      <c r="E28" s="37"/>
      <c r="F28" s="36"/>
      <c r="G28" s="37"/>
      <c r="H28" s="37"/>
      <c r="I28" s="36"/>
      <c r="J28" s="37"/>
      <c r="K28" s="37"/>
      <c r="L28" s="36"/>
      <c r="M28" s="37"/>
      <c r="N28" s="37"/>
      <c r="O28" s="47"/>
    </row>
    <row r="29" spans="1:15" x14ac:dyDescent="0.25">
      <c r="A29" s="50" t="s">
        <v>55</v>
      </c>
      <c r="B29" s="39">
        <v>8000</v>
      </c>
      <c r="C29" s="36">
        <f t="shared" si="10"/>
        <v>16000</v>
      </c>
      <c r="D29" s="37"/>
      <c r="E29" s="37"/>
      <c r="F29" s="36"/>
      <c r="G29" s="37"/>
      <c r="H29" s="37"/>
      <c r="I29" s="36"/>
      <c r="J29" s="37"/>
      <c r="K29" s="37"/>
      <c r="L29" s="36"/>
      <c r="M29" s="37"/>
      <c r="N29" s="37"/>
      <c r="O29" s="47"/>
    </row>
    <row r="30" spans="1:15" x14ac:dyDescent="0.25">
      <c r="A30" s="50" t="s">
        <v>56</v>
      </c>
      <c r="B30" s="39">
        <v>1000</v>
      </c>
      <c r="C30" s="36">
        <f t="shared" si="10"/>
        <v>2000</v>
      </c>
      <c r="D30" s="37"/>
      <c r="E30" s="37"/>
      <c r="F30" s="36"/>
      <c r="G30" s="37"/>
      <c r="H30" s="37"/>
      <c r="I30" s="36"/>
      <c r="J30" s="37"/>
      <c r="K30" s="37"/>
      <c r="L30" s="36"/>
      <c r="M30" s="37"/>
      <c r="N30" s="37"/>
      <c r="O30" s="47"/>
    </row>
    <row r="31" spans="1:15" x14ac:dyDescent="0.25">
      <c r="A31" s="50" t="s">
        <v>57</v>
      </c>
      <c r="B31" s="39">
        <v>30000</v>
      </c>
      <c r="C31" s="36">
        <f t="shared" si="10"/>
        <v>60000</v>
      </c>
      <c r="D31" s="37"/>
      <c r="E31" s="37"/>
      <c r="F31" s="36"/>
      <c r="G31" s="37"/>
      <c r="H31" s="37"/>
      <c r="I31" s="36"/>
      <c r="J31" s="37"/>
      <c r="K31" s="37"/>
      <c r="L31" s="36"/>
      <c r="M31" s="37"/>
      <c r="N31" s="37"/>
      <c r="O31" s="47"/>
    </row>
    <row r="32" spans="1:15" x14ac:dyDescent="0.25">
      <c r="A32" s="50" t="s">
        <v>58</v>
      </c>
      <c r="B32" s="39">
        <v>22000</v>
      </c>
      <c r="C32" s="36">
        <f t="shared" si="10"/>
        <v>44000</v>
      </c>
      <c r="D32" s="37"/>
      <c r="E32" s="37"/>
      <c r="F32" s="36"/>
      <c r="G32" s="37"/>
      <c r="H32" s="37"/>
      <c r="I32" s="36"/>
      <c r="J32" s="37"/>
      <c r="K32" s="37"/>
      <c r="L32" s="36"/>
      <c r="M32" s="37"/>
      <c r="N32" s="37"/>
      <c r="O32" s="47"/>
    </row>
    <row r="33" spans="1:15" x14ac:dyDescent="0.25">
      <c r="A33" s="50" t="s">
        <v>59</v>
      </c>
      <c r="B33" s="39">
        <v>46000</v>
      </c>
      <c r="C33" s="36">
        <f t="shared" si="10"/>
        <v>92000</v>
      </c>
      <c r="D33" s="37"/>
      <c r="E33" s="37"/>
      <c r="F33" s="36"/>
      <c r="G33" s="37"/>
      <c r="H33" s="37"/>
      <c r="I33" s="36"/>
      <c r="J33" s="37"/>
      <c r="K33" s="37"/>
      <c r="L33" s="36"/>
      <c r="M33" s="37"/>
      <c r="N33" s="37"/>
      <c r="O33" s="47"/>
    </row>
    <row r="34" spans="1:15" x14ac:dyDescent="0.25">
      <c r="A34" s="50" t="s">
        <v>60</v>
      </c>
      <c r="B34" s="39">
        <v>29000</v>
      </c>
      <c r="C34" s="36">
        <f t="shared" si="10"/>
        <v>58000</v>
      </c>
      <c r="D34" s="37"/>
      <c r="E34" s="37"/>
      <c r="F34" s="36"/>
      <c r="G34" s="37"/>
      <c r="H34" s="37"/>
      <c r="I34" s="36"/>
      <c r="J34" s="37"/>
      <c r="K34" s="37"/>
      <c r="L34" s="36"/>
      <c r="M34" s="37"/>
      <c r="N34" s="37"/>
      <c r="O34" s="47"/>
    </row>
    <row r="35" spans="1:15" x14ac:dyDescent="0.25">
      <c r="A35" s="50" t="s">
        <v>61</v>
      </c>
      <c r="B35" s="39">
        <v>1300000</v>
      </c>
      <c r="C35" s="36">
        <f t="shared" si="10"/>
        <v>2600000</v>
      </c>
      <c r="D35" s="37"/>
      <c r="E35" s="37"/>
      <c r="F35" s="36"/>
      <c r="G35" s="37"/>
      <c r="H35" s="37"/>
      <c r="I35" s="36"/>
      <c r="J35" s="37"/>
      <c r="K35" s="37"/>
      <c r="L35" s="36"/>
      <c r="M35" s="37"/>
      <c r="N35" s="37"/>
      <c r="O35" s="47"/>
    </row>
    <row r="36" spans="1:15" x14ac:dyDescent="0.25">
      <c r="A36" s="50" t="s">
        <v>62</v>
      </c>
      <c r="B36" s="39">
        <v>100000</v>
      </c>
      <c r="C36" s="36">
        <f t="shared" si="10"/>
        <v>200000</v>
      </c>
      <c r="D36" s="37"/>
      <c r="E36" s="37"/>
      <c r="F36" s="36"/>
      <c r="G36" s="37"/>
      <c r="H36" s="37"/>
      <c r="I36" s="36"/>
      <c r="J36" s="37"/>
      <c r="K36" s="37"/>
      <c r="L36" s="36"/>
      <c r="M36" s="37"/>
      <c r="N36" s="37"/>
      <c r="O36" s="47"/>
    </row>
    <row r="37" spans="1:15" x14ac:dyDescent="0.25">
      <c r="A37" s="51" t="s">
        <v>17</v>
      </c>
      <c r="B37" s="38">
        <v>497526</v>
      </c>
      <c r="C37" s="40">
        <f t="shared" ref="C37:N37" si="11">$B$37*$O$2</f>
        <v>19403514</v>
      </c>
      <c r="D37" s="40">
        <f t="shared" si="11"/>
        <v>19403514</v>
      </c>
      <c r="E37" s="40">
        <f t="shared" si="11"/>
        <v>19403514</v>
      </c>
      <c r="F37" s="40">
        <f t="shared" si="11"/>
        <v>19403514</v>
      </c>
      <c r="G37" s="40">
        <f t="shared" si="11"/>
        <v>19403514</v>
      </c>
      <c r="H37" s="40">
        <f t="shared" si="11"/>
        <v>19403514</v>
      </c>
      <c r="I37" s="40">
        <f t="shared" si="11"/>
        <v>19403514</v>
      </c>
      <c r="J37" s="40">
        <f t="shared" si="11"/>
        <v>19403514</v>
      </c>
      <c r="K37" s="40">
        <f t="shared" si="11"/>
        <v>19403514</v>
      </c>
      <c r="L37" s="40">
        <f t="shared" si="11"/>
        <v>19403514</v>
      </c>
      <c r="M37" s="40">
        <f t="shared" si="11"/>
        <v>19403514</v>
      </c>
      <c r="N37" s="40">
        <f t="shared" si="11"/>
        <v>19403514</v>
      </c>
      <c r="O37" s="47"/>
    </row>
    <row r="38" spans="1:15" x14ac:dyDescent="0.25">
      <c r="A38" s="41" t="s">
        <v>64</v>
      </c>
      <c r="B38" s="42"/>
      <c r="C38" s="42">
        <f>SUM(C3:C36)</f>
        <v>87257939.25</v>
      </c>
      <c r="D38" s="42">
        <f t="shared" ref="D38:N38" si="12">SUM(D3:D36)</f>
        <v>75911254.25</v>
      </c>
      <c r="E38" s="42">
        <f t="shared" si="12"/>
        <v>67816572.25</v>
      </c>
      <c r="F38" s="42">
        <f t="shared" si="12"/>
        <v>53427962.25</v>
      </c>
      <c r="G38" s="42">
        <f t="shared" si="12"/>
        <v>68465546.25</v>
      </c>
      <c r="H38" s="42">
        <f t="shared" si="12"/>
        <v>54076936.25</v>
      </c>
      <c r="I38" s="42">
        <f t="shared" si="12"/>
        <v>45982254.25</v>
      </c>
      <c r="J38" s="42">
        <f t="shared" si="12"/>
        <v>34650069.25</v>
      </c>
      <c r="K38" s="42">
        <f t="shared" si="12"/>
        <v>46631228.25</v>
      </c>
      <c r="L38" s="42">
        <f t="shared" si="12"/>
        <v>38485153.25</v>
      </c>
      <c r="M38" s="42">
        <f t="shared" si="12"/>
        <v>33446896.25</v>
      </c>
      <c r="N38" s="42">
        <f t="shared" si="12"/>
        <v>19058286.25</v>
      </c>
      <c r="O38" s="47"/>
    </row>
    <row r="39" spans="1:15" x14ac:dyDescent="0.25">
      <c r="A39" s="41" t="s">
        <v>65</v>
      </c>
      <c r="B39" s="42"/>
      <c r="C39" s="42">
        <f>C37</f>
        <v>19403514</v>
      </c>
      <c r="D39" s="42">
        <f t="shared" ref="D39:N39" si="13">D37</f>
        <v>19403514</v>
      </c>
      <c r="E39" s="42">
        <f t="shared" si="13"/>
        <v>19403514</v>
      </c>
      <c r="F39" s="42">
        <f t="shared" si="13"/>
        <v>19403514</v>
      </c>
      <c r="G39" s="42">
        <f t="shared" si="13"/>
        <v>19403514</v>
      </c>
      <c r="H39" s="42">
        <f t="shared" si="13"/>
        <v>19403514</v>
      </c>
      <c r="I39" s="42">
        <f t="shared" si="13"/>
        <v>19403514</v>
      </c>
      <c r="J39" s="42">
        <f t="shared" si="13"/>
        <v>19403514</v>
      </c>
      <c r="K39" s="42">
        <f t="shared" si="13"/>
        <v>19403514</v>
      </c>
      <c r="L39" s="42">
        <f t="shared" si="13"/>
        <v>19403514</v>
      </c>
      <c r="M39" s="42">
        <f t="shared" si="13"/>
        <v>19403514</v>
      </c>
      <c r="N39" s="42">
        <f t="shared" si="13"/>
        <v>19403514</v>
      </c>
      <c r="O39" s="47"/>
    </row>
    <row r="40" spans="1:15" x14ac:dyDescent="0.25">
      <c r="A40" s="41" t="s">
        <v>66</v>
      </c>
      <c r="B40" s="42"/>
      <c r="C40" s="43">
        <f>C39-C38</f>
        <v>-67854425.25</v>
      </c>
      <c r="D40" s="43">
        <f t="shared" ref="D40:N40" si="14">D39-D38</f>
        <v>-56507740.25</v>
      </c>
      <c r="E40" s="43">
        <f t="shared" si="14"/>
        <v>-48413058.25</v>
      </c>
      <c r="F40" s="43">
        <f t="shared" si="14"/>
        <v>-34024448.25</v>
      </c>
      <c r="G40" s="43">
        <f t="shared" si="14"/>
        <v>-49062032.25</v>
      </c>
      <c r="H40" s="43">
        <f t="shared" si="14"/>
        <v>-34673422.25</v>
      </c>
      <c r="I40" s="43">
        <f t="shared" si="14"/>
        <v>-26578740.25</v>
      </c>
      <c r="J40" s="43">
        <f t="shared" si="14"/>
        <v>-15246555.25</v>
      </c>
      <c r="K40" s="43">
        <f t="shared" si="14"/>
        <v>-27227714.25</v>
      </c>
      <c r="L40" s="43">
        <f t="shared" si="14"/>
        <v>-19081639.25</v>
      </c>
      <c r="M40" s="43">
        <f t="shared" si="14"/>
        <v>-14043382.25</v>
      </c>
      <c r="N40" s="44">
        <f t="shared" si="14"/>
        <v>345227.75</v>
      </c>
      <c r="O40" s="47"/>
    </row>
    <row r="42" spans="1:15" x14ac:dyDescent="0.25">
      <c r="A42" s="3" t="s">
        <v>17</v>
      </c>
      <c r="B42" s="2">
        <v>497526</v>
      </c>
    </row>
  </sheetData>
  <mergeCells count="6">
    <mergeCell ref="A1:A2"/>
    <mergeCell ref="B1:B2"/>
    <mergeCell ref="D1:E1"/>
    <mergeCell ref="G1:H1"/>
    <mergeCell ref="J1:K1"/>
    <mergeCell ref="M1:N1"/>
  </mergeCells>
  <dataValidations count="1">
    <dataValidation allowBlank="1" showInputMessage="1" showErrorMessage="1" errorTitle="ERROR DE DATOS" error="En este campo no se pueden introducir decimales " sqref="M26:M27 G26:G27 J26:J27 B4:B36" xr:uid="{9DE86967-00DF-4718-8A04-C1E912EAACA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B351-D9DC-42DA-B634-2E77A8E8B2DE}">
  <dimension ref="A1:O43"/>
  <sheetViews>
    <sheetView tabSelected="1" topLeftCell="A4" workbookViewId="0">
      <selection activeCell="O12" sqref="O12"/>
    </sheetView>
  </sheetViews>
  <sheetFormatPr baseColWidth="10" defaultRowHeight="15" x14ac:dyDescent="0.25"/>
  <cols>
    <col min="1" max="1" width="29.140625" customWidth="1"/>
    <col min="2" max="2" width="16.5703125" bestFit="1" customWidth="1"/>
    <col min="3" max="14" width="17.28515625" bestFit="1" customWidth="1"/>
  </cols>
  <sheetData>
    <row r="1" spans="1:15" x14ac:dyDescent="0.25">
      <c r="A1" s="46" t="s">
        <v>28</v>
      </c>
      <c r="B1" s="46" t="s">
        <v>37</v>
      </c>
      <c r="C1" s="30" t="s">
        <v>13</v>
      </c>
      <c r="D1" s="46" t="s">
        <v>63</v>
      </c>
      <c r="E1" s="46"/>
      <c r="F1" s="30" t="s">
        <v>13</v>
      </c>
      <c r="G1" s="46" t="s">
        <v>63</v>
      </c>
      <c r="H1" s="46"/>
      <c r="I1" s="30" t="s">
        <v>14</v>
      </c>
      <c r="J1" s="46" t="s">
        <v>63</v>
      </c>
      <c r="K1" s="46"/>
      <c r="L1" s="30" t="s">
        <v>14</v>
      </c>
      <c r="M1" s="46" t="s">
        <v>63</v>
      </c>
      <c r="N1" s="46"/>
      <c r="O1" s="47" t="s">
        <v>67</v>
      </c>
    </row>
    <row r="2" spans="1:15" x14ac:dyDescent="0.25">
      <c r="A2" s="46"/>
      <c r="B2" s="46"/>
      <c r="C2" s="30" t="s">
        <v>0</v>
      </c>
      <c r="D2" s="30" t="s">
        <v>1</v>
      </c>
      <c r="E2" s="30" t="s">
        <v>2</v>
      </c>
      <c r="F2" s="30" t="s">
        <v>3</v>
      </c>
      <c r="G2" s="30" t="s">
        <v>4</v>
      </c>
      <c r="H2" s="30" t="s">
        <v>5</v>
      </c>
      <c r="I2" s="30" t="s">
        <v>6</v>
      </c>
      <c r="J2" s="30" t="s">
        <v>7</v>
      </c>
      <c r="K2" s="30" t="s">
        <v>8</v>
      </c>
      <c r="L2" s="30" t="s">
        <v>9</v>
      </c>
      <c r="M2" s="30" t="s">
        <v>10</v>
      </c>
      <c r="N2" s="30" t="s">
        <v>11</v>
      </c>
      <c r="O2" s="47">
        <v>24</v>
      </c>
    </row>
    <row r="3" spans="1:15" x14ac:dyDescent="0.25">
      <c r="A3" s="48" t="s">
        <v>12</v>
      </c>
      <c r="B3" s="31"/>
      <c r="C3" s="32">
        <f>13867071/12</f>
        <v>1155589.25</v>
      </c>
      <c r="D3" s="33">
        <f>ABS(C40)</f>
        <v>68152931.25</v>
      </c>
      <c r="E3" s="33">
        <f t="shared" ref="E3:N3" si="0">ABS(D40)</f>
        <v>55934752.25</v>
      </c>
      <c r="F3" s="33">
        <f t="shared" si="0"/>
        <v>48138576.25</v>
      </c>
      <c r="G3" s="33">
        <f t="shared" si="0"/>
        <v>34048472.25</v>
      </c>
      <c r="H3" s="33">
        <f t="shared" si="0"/>
        <v>48214562.25</v>
      </c>
      <c r="I3" s="33">
        <f t="shared" si="0"/>
        <v>34124458.25</v>
      </c>
      <c r="J3" s="33">
        <f t="shared" si="0"/>
        <v>26328282.25</v>
      </c>
      <c r="K3" s="33">
        <f t="shared" si="0"/>
        <v>14124603.25</v>
      </c>
      <c r="L3" s="33">
        <f t="shared" si="0"/>
        <v>26404268.25</v>
      </c>
      <c r="M3" s="33">
        <f t="shared" si="0"/>
        <v>18556699.25</v>
      </c>
      <c r="N3" s="33">
        <f t="shared" si="0"/>
        <v>12646948.25</v>
      </c>
      <c r="O3" s="47"/>
    </row>
    <row r="4" spans="1:15" x14ac:dyDescent="0.25">
      <c r="A4" s="49" t="s">
        <v>29</v>
      </c>
      <c r="B4" s="29">
        <v>4282535</v>
      </c>
      <c r="C4" s="34">
        <f>B4</f>
        <v>4282535</v>
      </c>
      <c r="D4" s="35"/>
      <c r="E4" s="34">
        <f>C4</f>
        <v>4282535</v>
      </c>
      <c r="F4" s="34"/>
      <c r="G4" s="34">
        <f>C4</f>
        <v>4282535</v>
      </c>
      <c r="H4" s="35"/>
      <c r="I4" s="34">
        <f>C4</f>
        <v>4282535</v>
      </c>
      <c r="J4" s="35"/>
      <c r="K4" s="35">
        <f>B4</f>
        <v>4282535</v>
      </c>
      <c r="L4" s="34"/>
      <c r="M4" s="35">
        <f>B4</f>
        <v>4282535</v>
      </c>
      <c r="N4" s="35"/>
      <c r="O4" s="47"/>
    </row>
    <row r="5" spans="1:15" x14ac:dyDescent="0.25">
      <c r="A5" s="49" t="s">
        <v>30</v>
      </c>
      <c r="B5" s="29">
        <v>1985928</v>
      </c>
      <c r="C5" s="34">
        <f t="shared" ref="C5:N20" si="1">B5</f>
        <v>1985928</v>
      </c>
      <c r="D5" s="35">
        <f>B5</f>
        <v>1985928</v>
      </c>
      <c r="E5" s="35">
        <f t="shared" ref="E5:N5" si="2">C5</f>
        <v>1985928</v>
      </c>
      <c r="F5" s="35">
        <f t="shared" si="2"/>
        <v>1985928</v>
      </c>
      <c r="G5" s="35">
        <f t="shared" si="2"/>
        <v>1985928</v>
      </c>
      <c r="H5" s="35">
        <f t="shared" si="2"/>
        <v>1985928</v>
      </c>
      <c r="I5" s="35">
        <f t="shared" si="2"/>
        <v>1985928</v>
      </c>
      <c r="J5" s="35">
        <f t="shared" si="2"/>
        <v>1985928</v>
      </c>
      <c r="K5" s="35">
        <f t="shared" si="2"/>
        <v>1985928</v>
      </c>
      <c r="L5" s="35">
        <f t="shared" si="2"/>
        <v>1985928</v>
      </c>
      <c r="M5" s="35">
        <f t="shared" si="2"/>
        <v>1985928</v>
      </c>
      <c r="N5" s="35">
        <f t="shared" si="2"/>
        <v>1985928</v>
      </c>
      <c r="O5" s="47"/>
    </row>
    <row r="6" spans="1:15" x14ac:dyDescent="0.25">
      <c r="A6" s="49" t="s">
        <v>31</v>
      </c>
      <c r="B6" s="29">
        <v>20075841</v>
      </c>
      <c r="C6" s="34">
        <f t="shared" si="1"/>
        <v>20075841</v>
      </c>
      <c r="D6" s="35"/>
      <c r="E6" s="35"/>
      <c r="F6" s="34"/>
      <c r="G6" s="35">
        <f>B6</f>
        <v>20075841</v>
      </c>
      <c r="H6" s="35"/>
      <c r="I6" s="34"/>
      <c r="J6" s="35"/>
      <c r="K6" s="35">
        <f>B6</f>
        <v>20075841</v>
      </c>
      <c r="L6" s="34"/>
      <c r="M6" s="35"/>
      <c r="N6" s="35"/>
      <c r="O6" s="47"/>
    </row>
    <row r="7" spans="1:15" x14ac:dyDescent="0.25">
      <c r="A7" s="49" t="s">
        <v>32</v>
      </c>
      <c r="B7" s="29">
        <v>6242535</v>
      </c>
      <c r="C7" s="34">
        <f t="shared" si="1"/>
        <v>6242535</v>
      </c>
      <c r="D7" s="35"/>
      <c r="E7" s="35"/>
      <c r="F7" s="34"/>
      <c r="G7" s="35"/>
      <c r="H7" s="35"/>
      <c r="I7" s="34"/>
      <c r="J7" s="35"/>
      <c r="K7" s="35"/>
      <c r="L7" s="34">
        <f>B7</f>
        <v>6242535</v>
      </c>
      <c r="M7" s="35"/>
      <c r="N7" s="35"/>
      <c r="O7" s="47"/>
    </row>
    <row r="8" spans="1:15" x14ac:dyDescent="0.25">
      <c r="A8" s="49" t="s">
        <v>33</v>
      </c>
      <c r="B8" s="29">
        <v>2011393</v>
      </c>
      <c r="C8" s="34">
        <f t="shared" si="1"/>
        <v>2011393</v>
      </c>
      <c r="D8" s="35"/>
      <c r="E8" s="35">
        <f>B8</f>
        <v>2011393</v>
      </c>
      <c r="F8" s="34"/>
      <c r="G8" s="35">
        <f>B8</f>
        <v>2011393</v>
      </c>
      <c r="H8" s="35"/>
      <c r="I8" s="34">
        <f>B8</f>
        <v>2011393</v>
      </c>
      <c r="J8" s="35"/>
      <c r="K8" s="35">
        <f>B8</f>
        <v>2011393</v>
      </c>
      <c r="L8" s="34"/>
      <c r="M8" s="35">
        <f>B8</f>
        <v>2011393</v>
      </c>
      <c r="N8" s="35"/>
      <c r="O8" s="47"/>
    </row>
    <row r="9" spans="1:15" x14ac:dyDescent="0.25">
      <c r="A9" s="49" t="s">
        <v>34</v>
      </c>
      <c r="B9" s="29">
        <v>1725902</v>
      </c>
      <c r="C9" s="34">
        <f t="shared" si="1"/>
        <v>1725902</v>
      </c>
      <c r="D9" s="35"/>
      <c r="E9" s="35"/>
      <c r="F9" s="34"/>
      <c r="G9" s="35"/>
      <c r="H9" s="35"/>
      <c r="I9" s="34"/>
      <c r="J9" s="35"/>
      <c r="K9" s="35"/>
      <c r="L9" s="34"/>
      <c r="M9" s="35"/>
      <c r="N9" s="35"/>
      <c r="O9" s="47"/>
    </row>
    <row r="10" spans="1:15" x14ac:dyDescent="0.25">
      <c r="A10" s="49" t="s">
        <v>35</v>
      </c>
      <c r="B10" s="29">
        <v>1620240</v>
      </c>
      <c r="C10" s="34">
        <f t="shared" si="1"/>
        <v>1620240</v>
      </c>
      <c r="D10" s="35"/>
      <c r="E10" s="35"/>
      <c r="F10" s="34"/>
      <c r="G10" s="35"/>
      <c r="H10" s="35"/>
      <c r="I10" s="34"/>
      <c r="J10" s="35"/>
      <c r="K10" s="35"/>
      <c r="L10" s="34"/>
      <c r="M10" s="35"/>
      <c r="N10" s="35"/>
      <c r="O10" s="47"/>
    </row>
    <row r="11" spans="1:15" x14ac:dyDescent="0.25">
      <c r="A11" s="49" t="s">
        <v>36</v>
      </c>
      <c r="B11" s="29">
        <v>1117236</v>
      </c>
      <c r="C11" s="34">
        <f t="shared" si="1"/>
        <v>1117236</v>
      </c>
      <c r="D11" s="35">
        <f>B11</f>
        <v>1117236</v>
      </c>
      <c r="E11" s="35">
        <f>B11</f>
        <v>1117236</v>
      </c>
      <c r="F11" s="35">
        <f t="shared" ref="F11:M11" si="3">C11</f>
        <v>1117236</v>
      </c>
      <c r="G11" s="35">
        <f t="shared" si="3"/>
        <v>1117236</v>
      </c>
      <c r="H11" s="35">
        <f t="shared" si="3"/>
        <v>1117236</v>
      </c>
      <c r="I11" s="35">
        <f t="shared" si="3"/>
        <v>1117236</v>
      </c>
      <c r="J11" s="35">
        <f t="shared" si="3"/>
        <v>1117236</v>
      </c>
      <c r="K11" s="35">
        <f t="shared" si="3"/>
        <v>1117236</v>
      </c>
      <c r="L11" s="35">
        <f t="shared" si="3"/>
        <v>1117236</v>
      </c>
      <c r="M11" s="35">
        <f t="shared" si="3"/>
        <v>1117236</v>
      </c>
      <c r="N11" s="35">
        <f>B11</f>
        <v>1117236</v>
      </c>
      <c r="O11" s="47"/>
    </row>
    <row r="12" spans="1:15" x14ac:dyDescent="0.25">
      <c r="A12" s="50" t="s">
        <v>38</v>
      </c>
      <c r="B12" s="31">
        <v>95000</v>
      </c>
      <c r="C12" s="36">
        <f>B12*5</f>
        <v>475000</v>
      </c>
      <c r="D12" s="37">
        <f>B12*($O$2/3)-15</f>
        <v>759985</v>
      </c>
      <c r="E12" s="37"/>
      <c r="F12" s="36"/>
      <c r="G12" s="37">
        <f>B12*($O$2/3)-15</f>
        <v>759985</v>
      </c>
      <c r="H12" s="37"/>
      <c r="I12" s="36"/>
      <c r="J12" s="37">
        <f>B12*($O$2/3)-15</f>
        <v>759985</v>
      </c>
      <c r="K12" s="37"/>
      <c r="L12" s="36"/>
      <c r="M12" s="37">
        <f>B12*($O$2/3)-15</f>
        <v>759985</v>
      </c>
      <c r="N12" s="37"/>
      <c r="O12" s="47"/>
    </row>
    <row r="13" spans="1:15" x14ac:dyDescent="0.25">
      <c r="A13" s="50" t="s">
        <v>39</v>
      </c>
      <c r="B13" s="31">
        <v>24000</v>
      </c>
      <c r="C13" s="36">
        <f t="shared" ref="C13:C16" si="4">B13*5</f>
        <v>120000</v>
      </c>
      <c r="D13" s="37">
        <f t="shared" ref="D13:D16" si="5">B13*($O$2/3)-15</f>
        <v>191985</v>
      </c>
      <c r="E13" s="37"/>
      <c r="F13" s="36"/>
      <c r="G13" s="37">
        <f t="shared" ref="G13:G16" si="6">B13*($O$2/3)-15</f>
        <v>191985</v>
      </c>
      <c r="H13" s="37"/>
      <c r="I13" s="36"/>
      <c r="J13" s="37">
        <f t="shared" ref="J13:J16" si="7">B13*($O$2/3)-15</f>
        <v>191985</v>
      </c>
      <c r="K13" s="37"/>
      <c r="L13" s="36"/>
      <c r="M13" s="37">
        <f t="shared" ref="M13:M16" si="8">B13*($O$2/3)-15</f>
        <v>191985</v>
      </c>
      <c r="N13" s="37"/>
      <c r="O13" s="47"/>
    </row>
    <row r="14" spans="1:15" x14ac:dyDescent="0.25">
      <c r="A14" s="50" t="s">
        <v>40</v>
      </c>
      <c r="B14" s="31">
        <v>35000</v>
      </c>
      <c r="C14" s="36">
        <f t="shared" si="4"/>
        <v>175000</v>
      </c>
      <c r="D14" s="37">
        <f t="shared" si="5"/>
        <v>279985</v>
      </c>
      <c r="E14" s="37"/>
      <c r="F14" s="36"/>
      <c r="G14" s="37">
        <f t="shared" si="6"/>
        <v>279985</v>
      </c>
      <c r="H14" s="37"/>
      <c r="I14" s="36"/>
      <c r="J14" s="37">
        <f t="shared" si="7"/>
        <v>279985</v>
      </c>
      <c r="K14" s="37"/>
      <c r="L14" s="36"/>
      <c r="M14" s="37">
        <f t="shared" si="8"/>
        <v>279985</v>
      </c>
      <c r="N14" s="37"/>
      <c r="O14" s="47"/>
    </row>
    <row r="15" spans="1:15" x14ac:dyDescent="0.25">
      <c r="A15" s="50" t="s">
        <v>41</v>
      </c>
      <c r="B15" s="31">
        <v>30000</v>
      </c>
      <c r="C15" s="36">
        <f t="shared" si="4"/>
        <v>150000</v>
      </c>
      <c r="D15" s="37">
        <f t="shared" si="5"/>
        <v>239985</v>
      </c>
      <c r="E15" s="37"/>
      <c r="F15" s="36"/>
      <c r="G15" s="37">
        <f t="shared" si="6"/>
        <v>239985</v>
      </c>
      <c r="H15" s="37"/>
      <c r="I15" s="36"/>
      <c r="J15" s="37">
        <f t="shared" si="7"/>
        <v>239985</v>
      </c>
      <c r="K15" s="37"/>
      <c r="L15" s="36"/>
      <c r="M15" s="37">
        <f t="shared" si="8"/>
        <v>239985</v>
      </c>
      <c r="N15" s="37"/>
      <c r="O15" s="47"/>
    </row>
    <row r="16" spans="1:15" x14ac:dyDescent="0.25">
      <c r="A16" s="50" t="s">
        <v>42</v>
      </c>
      <c r="B16" s="31">
        <v>50000</v>
      </c>
      <c r="C16" s="36">
        <f t="shared" si="4"/>
        <v>250000</v>
      </c>
      <c r="D16" s="37">
        <f t="shared" si="5"/>
        <v>399985</v>
      </c>
      <c r="E16" s="37"/>
      <c r="F16" s="36"/>
      <c r="G16" s="37">
        <f t="shared" si="6"/>
        <v>399985</v>
      </c>
      <c r="H16" s="37"/>
      <c r="I16" s="36"/>
      <c r="J16" s="37">
        <f t="shared" si="7"/>
        <v>399985</v>
      </c>
      <c r="K16" s="37"/>
      <c r="L16" s="36"/>
      <c r="M16" s="37">
        <f t="shared" si="8"/>
        <v>399985</v>
      </c>
      <c r="N16" s="37"/>
      <c r="O16" s="47"/>
    </row>
    <row r="17" spans="1:15" x14ac:dyDescent="0.25">
      <c r="A17" s="50" t="s">
        <v>43</v>
      </c>
      <c r="B17" s="31">
        <v>4000000</v>
      </c>
      <c r="C17" s="36">
        <f>B17*10</f>
        <v>40000000</v>
      </c>
      <c r="D17" s="37"/>
      <c r="E17" s="37"/>
      <c r="F17" s="36"/>
      <c r="G17" s="37"/>
      <c r="H17" s="37"/>
      <c r="I17" s="36"/>
      <c r="J17" s="37"/>
      <c r="K17" s="37"/>
      <c r="L17" s="36"/>
      <c r="M17" s="37"/>
      <c r="N17" s="37"/>
      <c r="O17" s="47"/>
    </row>
    <row r="18" spans="1:15" x14ac:dyDescent="0.25">
      <c r="A18" s="49" t="s">
        <v>44</v>
      </c>
      <c r="B18" s="38">
        <v>150000</v>
      </c>
      <c r="C18" s="34">
        <f t="shared" si="1"/>
        <v>150000</v>
      </c>
      <c r="D18" s="34">
        <f t="shared" si="1"/>
        <v>150000</v>
      </c>
      <c r="E18" s="34">
        <f t="shared" si="1"/>
        <v>150000</v>
      </c>
      <c r="F18" s="34">
        <f t="shared" si="1"/>
        <v>150000</v>
      </c>
      <c r="G18" s="34">
        <f t="shared" si="1"/>
        <v>150000</v>
      </c>
      <c r="H18" s="34">
        <f t="shared" si="1"/>
        <v>150000</v>
      </c>
      <c r="I18" s="34">
        <f t="shared" si="1"/>
        <v>150000</v>
      </c>
      <c r="J18" s="34">
        <f t="shared" si="1"/>
        <v>150000</v>
      </c>
      <c r="K18" s="34">
        <f t="shared" si="1"/>
        <v>150000</v>
      </c>
      <c r="L18" s="34">
        <f t="shared" si="1"/>
        <v>150000</v>
      </c>
      <c r="M18" s="34">
        <f t="shared" si="1"/>
        <v>150000</v>
      </c>
      <c r="N18" s="34">
        <f t="shared" si="1"/>
        <v>150000</v>
      </c>
      <c r="O18" s="47"/>
    </row>
    <row r="19" spans="1:15" x14ac:dyDescent="0.25">
      <c r="A19" s="49" t="s">
        <v>45</v>
      </c>
      <c r="B19" s="38">
        <v>50000</v>
      </c>
      <c r="C19" s="34">
        <f t="shared" si="1"/>
        <v>50000</v>
      </c>
      <c r="D19" s="35">
        <f>C19</f>
        <v>50000</v>
      </c>
      <c r="E19" s="35">
        <f t="shared" si="1"/>
        <v>50000</v>
      </c>
      <c r="F19" s="35">
        <f t="shared" si="1"/>
        <v>50000</v>
      </c>
      <c r="G19" s="35">
        <f t="shared" si="1"/>
        <v>50000</v>
      </c>
      <c r="H19" s="35">
        <f t="shared" si="1"/>
        <v>50000</v>
      </c>
      <c r="I19" s="35">
        <f t="shared" si="1"/>
        <v>50000</v>
      </c>
      <c r="J19" s="35">
        <f t="shared" si="1"/>
        <v>50000</v>
      </c>
      <c r="K19" s="35">
        <f t="shared" si="1"/>
        <v>50000</v>
      </c>
      <c r="L19" s="35">
        <f t="shared" si="1"/>
        <v>50000</v>
      </c>
      <c r="M19" s="35">
        <f t="shared" si="1"/>
        <v>50000</v>
      </c>
      <c r="N19" s="35">
        <f t="shared" si="1"/>
        <v>50000</v>
      </c>
      <c r="O19" s="47"/>
    </row>
    <row r="20" spans="1:15" x14ac:dyDescent="0.25">
      <c r="A20" s="49" t="s">
        <v>46</v>
      </c>
      <c r="B20" s="38">
        <v>12000</v>
      </c>
      <c r="C20" s="34">
        <f t="shared" si="1"/>
        <v>12000</v>
      </c>
      <c r="D20" s="35">
        <f t="shared" si="1"/>
        <v>12000</v>
      </c>
      <c r="E20" s="35">
        <f t="shared" si="1"/>
        <v>12000</v>
      </c>
      <c r="F20" s="35">
        <f t="shared" si="1"/>
        <v>12000</v>
      </c>
      <c r="G20" s="35">
        <f t="shared" si="1"/>
        <v>12000</v>
      </c>
      <c r="H20" s="35">
        <f t="shared" si="1"/>
        <v>12000</v>
      </c>
      <c r="I20" s="35">
        <f t="shared" si="1"/>
        <v>12000</v>
      </c>
      <c r="J20" s="35">
        <f t="shared" si="1"/>
        <v>12000</v>
      </c>
      <c r="K20" s="35">
        <f t="shared" si="1"/>
        <v>12000</v>
      </c>
      <c r="L20" s="35">
        <f t="shared" si="1"/>
        <v>12000</v>
      </c>
      <c r="M20" s="35">
        <f t="shared" si="1"/>
        <v>12000</v>
      </c>
      <c r="N20" s="35">
        <f t="shared" si="1"/>
        <v>12000</v>
      </c>
      <c r="O20" s="47"/>
    </row>
    <row r="21" spans="1:15" x14ac:dyDescent="0.25">
      <c r="A21" s="49" t="s">
        <v>47</v>
      </c>
      <c r="B21" s="38">
        <v>80000</v>
      </c>
      <c r="C21" s="34">
        <f t="shared" ref="C21:N24" si="9">B21</f>
        <v>80000</v>
      </c>
      <c r="D21" s="35">
        <f t="shared" si="9"/>
        <v>80000</v>
      </c>
      <c r="E21" s="35">
        <f t="shared" si="9"/>
        <v>80000</v>
      </c>
      <c r="F21" s="35">
        <f t="shared" si="9"/>
        <v>80000</v>
      </c>
      <c r="G21" s="35">
        <f t="shared" si="9"/>
        <v>80000</v>
      </c>
      <c r="H21" s="35">
        <f t="shared" si="9"/>
        <v>80000</v>
      </c>
      <c r="I21" s="35">
        <f t="shared" si="9"/>
        <v>80000</v>
      </c>
      <c r="J21" s="35">
        <f t="shared" si="9"/>
        <v>80000</v>
      </c>
      <c r="K21" s="35">
        <f t="shared" si="9"/>
        <v>80000</v>
      </c>
      <c r="L21" s="35">
        <f t="shared" si="9"/>
        <v>80000</v>
      </c>
      <c r="M21" s="35">
        <f t="shared" si="9"/>
        <v>80000</v>
      </c>
      <c r="N21" s="35">
        <f t="shared" si="9"/>
        <v>80000</v>
      </c>
      <c r="O21" s="47"/>
    </row>
    <row r="22" spans="1:15" x14ac:dyDescent="0.25">
      <c r="A22" s="49" t="s">
        <v>48</v>
      </c>
      <c r="B22" s="38">
        <v>839740</v>
      </c>
      <c r="C22" s="34">
        <f t="shared" si="9"/>
        <v>839740</v>
      </c>
      <c r="D22" s="35">
        <f t="shared" si="9"/>
        <v>839740</v>
      </c>
      <c r="E22" s="35">
        <f t="shared" si="9"/>
        <v>839740</v>
      </c>
      <c r="F22" s="35">
        <f t="shared" si="9"/>
        <v>839740</v>
      </c>
      <c r="G22" s="35">
        <f t="shared" si="9"/>
        <v>839740</v>
      </c>
      <c r="H22" s="35">
        <f t="shared" si="9"/>
        <v>839740</v>
      </c>
      <c r="I22" s="35">
        <f t="shared" si="9"/>
        <v>839740</v>
      </c>
      <c r="J22" s="35">
        <f t="shared" si="9"/>
        <v>839740</v>
      </c>
      <c r="K22" s="35">
        <f t="shared" si="9"/>
        <v>839740</v>
      </c>
      <c r="L22" s="35">
        <f t="shared" si="9"/>
        <v>839740</v>
      </c>
      <c r="M22" s="35">
        <f t="shared" si="9"/>
        <v>839740</v>
      </c>
      <c r="N22" s="35">
        <f t="shared" si="9"/>
        <v>839740</v>
      </c>
      <c r="O22" s="47"/>
    </row>
    <row r="23" spans="1:15" x14ac:dyDescent="0.25">
      <c r="A23" s="49" t="s">
        <v>49</v>
      </c>
      <c r="B23" s="38">
        <v>130000</v>
      </c>
      <c r="C23" s="34">
        <f t="shared" si="9"/>
        <v>130000</v>
      </c>
      <c r="D23" s="35">
        <f t="shared" si="9"/>
        <v>130000</v>
      </c>
      <c r="E23" s="35">
        <f t="shared" si="9"/>
        <v>130000</v>
      </c>
      <c r="F23" s="35">
        <f t="shared" si="9"/>
        <v>130000</v>
      </c>
      <c r="G23" s="35">
        <f t="shared" si="9"/>
        <v>130000</v>
      </c>
      <c r="H23" s="35">
        <f t="shared" si="9"/>
        <v>130000</v>
      </c>
      <c r="I23" s="35">
        <f t="shared" si="9"/>
        <v>130000</v>
      </c>
      <c r="J23" s="35">
        <f t="shared" si="9"/>
        <v>130000</v>
      </c>
      <c r="K23" s="35">
        <f t="shared" si="9"/>
        <v>130000</v>
      </c>
      <c r="L23" s="35">
        <f t="shared" si="9"/>
        <v>130000</v>
      </c>
      <c r="M23" s="35">
        <f t="shared" si="9"/>
        <v>130000</v>
      </c>
      <c r="N23" s="35">
        <f t="shared" si="9"/>
        <v>130000</v>
      </c>
      <c r="O23" s="47"/>
    </row>
    <row r="24" spans="1:15" x14ac:dyDescent="0.25">
      <c r="A24" s="49" t="s">
        <v>50</v>
      </c>
      <c r="B24" s="38">
        <v>650000</v>
      </c>
      <c r="C24" s="34">
        <f t="shared" si="9"/>
        <v>650000</v>
      </c>
      <c r="D24" s="35">
        <f t="shared" si="9"/>
        <v>650000</v>
      </c>
      <c r="E24" s="35">
        <f t="shared" si="9"/>
        <v>650000</v>
      </c>
      <c r="F24" s="35">
        <f t="shared" si="9"/>
        <v>650000</v>
      </c>
      <c r="G24" s="35">
        <f t="shared" si="9"/>
        <v>650000</v>
      </c>
      <c r="H24" s="35">
        <f t="shared" si="9"/>
        <v>650000</v>
      </c>
      <c r="I24" s="35">
        <f t="shared" si="9"/>
        <v>650000</v>
      </c>
      <c r="J24" s="35">
        <f t="shared" si="9"/>
        <v>650000</v>
      </c>
      <c r="K24" s="35">
        <f t="shared" si="9"/>
        <v>650000</v>
      </c>
      <c r="L24" s="35">
        <f t="shared" si="9"/>
        <v>650000</v>
      </c>
      <c r="M24" s="35">
        <f t="shared" si="9"/>
        <v>650000</v>
      </c>
      <c r="N24" s="35">
        <f t="shared" si="9"/>
        <v>650000</v>
      </c>
      <c r="O24" s="47"/>
    </row>
    <row r="25" spans="1:15" x14ac:dyDescent="0.25">
      <c r="A25" s="50" t="s">
        <v>51</v>
      </c>
      <c r="B25" s="39">
        <v>79000</v>
      </c>
      <c r="C25" s="36">
        <f>B25*2</f>
        <v>158000</v>
      </c>
      <c r="D25" s="37"/>
      <c r="E25" s="37"/>
      <c r="F25" s="36"/>
      <c r="G25" s="37"/>
      <c r="H25" s="37"/>
      <c r="I25" s="36"/>
      <c r="J25" s="37"/>
      <c r="K25" s="37"/>
      <c r="L25" s="36"/>
      <c r="M25" s="37"/>
      <c r="N25" s="37"/>
      <c r="O25" s="47"/>
    </row>
    <row r="26" spans="1:15" x14ac:dyDescent="0.25">
      <c r="A26" s="50" t="s">
        <v>52</v>
      </c>
      <c r="B26" s="39">
        <v>7000</v>
      </c>
      <c r="C26" s="36">
        <f t="shared" ref="C26:C36" si="10">B26*2</f>
        <v>14000</v>
      </c>
      <c r="D26" s="37"/>
      <c r="E26" s="37"/>
      <c r="F26" s="36"/>
      <c r="G26" s="36">
        <v>7000</v>
      </c>
      <c r="H26" s="37"/>
      <c r="I26" s="36"/>
      <c r="J26" s="36">
        <v>7000</v>
      </c>
      <c r="K26" s="37"/>
      <c r="L26" s="36"/>
      <c r="M26" s="36">
        <v>7000</v>
      </c>
      <c r="N26" s="37"/>
      <c r="O26" s="47"/>
    </row>
    <row r="27" spans="1:15" x14ac:dyDescent="0.25">
      <c r="A27" s="50" t="s">
        <v>53</v>
      </c>
      <c r="B27" s="39">
        <v>7500</v>
      </c>
      <c r="C27" s="36">
        <f t="shared" si="10"/>
        <v>15000</v>
      </c>
      <c r="D27" s="37"/>
      <c r="E27" s="37"/>
      <c r="F27" s="36"/>
      <c r="G27" s="36">
        <v>7500</v>
      </c>
      <c r="H27" s="37"/>
      <c r="I27" s="36"/>
      <c r="J27" s="36">
        <v>7500</v>
      </c>
      <c r="K27" s="37"/>
      <c r="L27" s="36"/>
      <c r="M27" s="36">
        <v>7500</v>
      </c>
      <c r="N27" s="37"/>
      <c r="O27" s="47"/>
    </row>
    <row r="28" spans="1:15" x14ac:dyDescent="0.25">
      <c r="A28" s="50" t="s">
        <v>54</v>
      </c>
      <c r="B28" s="39">
        <v>350000</v>
      </c>
      <c r="C28" s="36">
        <f t="shared" si="10"/>
        <v>700000</v>
      </c>
      <c r="D28" s="37"/>
      <c r="E28" s="37"/>
      <c r="F28" s="36"/>
      <c r="G28" s="37"/>
      <c r="H28" s="37"/>
      <c r="I28" s="36"/>
      <c r="J28" s="37"/>
      <c r="K28" s="37"/>
      <c r="L28" s="36"/>
      <c r="M28" s="37"/>
      <c r="N28" s="37"/>
      <c r="O28" s="47"/>
    </row>
    <row r="29" spans="1:15" x14ac:dyDescent="0.25">
      <c r="A29" s="50" t="s">
        <v>55</v>
      </c>
      <c r="B29" s="39">
        <v>8000</v>
      </c>
      <c r="C29" s="36">
        <f t="shared" si="10"/>
        <v>16000</v>
      </c>
      <c r="D29" s="37"/>
      <c r="E29" s="37"/>
      <c r="F29" s="36"/>
      <c r="G29" s="37"/>
      <c r="H29" s="37"/>
      <c r="I29" s="36"/>
      <c r="J29" s="37"/>
      <c r="K29" s="37"/>
      <c r="L29" s="36"/>
      <c r="M29" s="37"/>
      <c r="N29" s="37"/>
      <c r="O29" s="47"/>
    </row>
    <row r="30" spans="1:15" x14ac:dyDescent="0.25">
      <c r="A30" s="50" t="s">
        <v>56</v>
      </c>
      <c r="B30" s="39">
        <v>1000</v>
      </c>
      <c r="C30" s="36">
        <f t="shared" si="10"/>
        <v>2000</v>
      </c>
      <c r="D30" s="37"/>
      <c r="E30" s="37"/>
      <c r="F30" s="36"/>
      <c r="G30" s="37"/>
      <c r="H30" s="37"/>
      <c r="I30" s="36"/>
      <c r="J30" s="37"/>
      <c r="K30" s="37"/>
      <c r="L30" s="36"/>
      <c r="M30" s="37"/>
      <c r="N30" s="37"/>
      <c r="O30" s="47"/>
    </row>
    <row r="31" spans="1:15" x14ac:dyDescent="0.25">
      <c r="A31" s="50" t="s">
        <v>57</v>
      </c>
      <c r="B31" s="39">
        <v>30000</v>
      </c>
      <c r="C31" s="36">
        <f t="shared" si="10"/>
        <v>60000</v>
      </c>
      <c r="D31" s="37"/>
      <c r="E31" s="37"/>
      <c r="F31" s="36"/>
      <c r="G31" s="37"/>
      <c r="H31" s="37"/>
      <c r="I31" s="36"/>
      <c r="J31" s="37"/>
      <c r="K31" s="37"/>
      <c r="L31" s="36"/>
      <c r="M31" s="37"/>
      <c r="N31" s="37"/>
      <c r="O31" s="47"/>
    </row>
    <row r="32" spans="1:15" x14ac:dyDescent="0.25">
      <c r="A32" s="50" t="s">
        <v>58</v>
      </c>
      <c r="B32" s="39">
        <v>22000</v>
      </c>
      <c r="C32" s="36">
        <f t="shared" si="10"/>
        <v>44000</v>
      </c>
      <c r="D32" s="37"/>
      <c r="E32" s="37"/>
      <c r="F32" s="36"/>
      <c r="G32" s="37"/>
      <c r="H32" s="37"/>
      <c r="I32" s="36"/>
      <c r="J32" s="37"/>
      <c r="K32" s="37"/>
      <c r="L32" s="36"/>
      <c r="M32" s="37"/>
      <c r="N32" s="37"/>
      <c r="O32" s="47"/>
    </row>
    <row r="33" spans="1:15" x14ac:dyDescent="0.25">
      <c r="A33" s="50" t="s">
        <v>59</v>
      </c>
      <c r="B33" s="39">
        <v>46000</v>
      </c>
      <c r="C33" s="36">
        <f t="shared" si="10"/>
        <v>92000</v>
      </c>
      <c r="D33" s="37"/>
      <c r="E33" s="37"/>
      <c r="F33" s="36"/>
      <c r="G33" s="37"/>
      <c r="H33" s="37"/>
      <c r="I33" s="36"/>
      <c r="J33" s="37"/>
      <c r="K33" s="37"/>
      <c r="L33" s="36"/>
      <c r="M33" s="37"/>
      <c r="N33" s="37"/>
      <c r="O33" s="47"/>
    </row>
    <row r="34" spans="1:15" x14ac:dyDescent="0.25">
      <c r="A34" s="50" t="s">
        <v>60</v>
      </c>
      <c r="B34" s="39">
        <v>29000</v>
      </c>
      <c r="C34" s="36">
        <f t="shared" si="10"/>
        <v>58000</v>
      </c>
      <c r="D34" s="37"/>
      <c r="E34" s="37"/>
      <c r="F34" s="36"/>
      <c r="G34" s="37"/>
      <c r="H34" s="37"/>
      <c r="I34" s="36"/>
      <c r="J34" s="37"/>
      <c r="K34" s="37"/>
      <c r="L34" s="36"/>
      <c r="M34" s="37"/>
      <c r="N34" s="37"/>
      <c r="O34" s="47"/>
    </row>
    <row r="35" spans="1:15" x14ac:dyDescent="0.25">
      <c r="A35" s="50" t="s">
        <v>61</v>
      </c>
      <c r="B35" s="39">
        <v>1300000</v>
      </c>
      <c r="C35" s="36">
        <f t="shared" si="10"/>
        <v>2600000</v>
      </c>
      <c r="D35" s="37"/>
      <c r="E35" s="37"/>
      <c r="F35" s="36"/>
      <c r="G35" s="37"/>
      <c r="H35" s="37"/>
      <c r="I35" s="36"/>
      <c r="J35" s="37"/>
      <c r="K35" s="37"/>
      <c r="L35" s="36"/>
      <c r="M35" s="37"/>
      <c r="N35" s="37"/>
      <c r="O35" s="47"/>
    </row>
    <row r="36" spans="1:15" x14ac:dyDescent="0.25">
      <c r="A36" s="50" t="s">
        <v>62</v>
      </c>
      <c r="B36" s="39">
        <v>100000</v>
      </c>
      <c r="C36" s="36">
        <f t="shared" si="10"/>
        <v>200000</v>
      </c>
      <c r="D36" s="37"/>
      <c r="E36" s="37"/>
      <c r="F36" s="36"/>
      <c r="G36" s="37"/>
      <c r="H36" s="37"/>
      <c r="I36" s="36"/>
      <c r="J36" s="37"/>
      <c r="K36" s="37"/>
      <c r="L36" s="36"/>
      <c r="M36" s="37"/>
      <c r="N36" s="37"/>
      <c r="O36" s="47"/>
    </row>
    <row r="37" spans="1:15" x14ac:dyDescent="0.25">
      <c r="A37" s="51" t="s">
        <v>18</v>
      </c>
      <c r="B37" s="38">
        <v>796042</v>
      </c>
      <c r="C37" s="40">
        <f t="shared" ref="C37:N37" si="11">$B$37*$O$2</f>
        <v>19105008</v>
      </c>
      <c r="D37" s="40">
        <f t="shared" si="11"/>
        <v>19105008</v>
      </c>
      <c r="E37" s="40">
        <f t="shared" si="11"/>
        <v>19105008</v>
      </c>
      <c r="F37" s="40">
        <f t="shared" si="11"/>
        <v>19105008</v>
      </c>
      <c r="G37" s="40">
        <f t="shared" si="11"/>
        <v>19105008</v>
      </c>
      <c r="H37" s="40">
        <f t="shared" si="11"/>
        <v>19105008</v>
      </c>
      <c r="I37" s="40">
        <f t="shared" si="11"/>
        <v>19105008</v>
      </c>
      <c r="J37" s="40">
        <f t="shared" si="11"/>
        <v>19105008</v>
      </c>
      <c r="K37" s="40">
        <f t="shared" si="11"/>
        <v>19105008</v>
      </c>
      <c r="L37" s="40">
        <f t="shared" si="11"/>
        <v>19105008</v>
      </c>
      <c r="M37" s="40">
        <f t="shared" si="11"/>
        <v>19105008</v>
      </c>
      <c r="N37" s="40">
        <f t="shared" si="11"/>
        <v>19105008</v>
      </c>
      <c r="O37" s="47"/>
    </row>
    <row r="38" spans="1:15" x14ac:dyDescent="0.25">
      <c r="A38" s="41" t="s">
        <v>64</v>
      </c>
      <c r="B38" s="42"/>
      <c r="C38" s="42">
        <f>SUM(C3:C36)</f>
        <v>87257939.25</v>
      </c>
      <c r="D38" s="42">
        <f t="shared" ref="D38:N38" si="12">SUM(D3:D36)</f>
        <v>75039760.25</v>
      </c>
      <c r="E38" s="42">
        <f t="shared" si="12"/>
        <v>67243584.25</v>
      </c>
      <c r="F38" s="42">
        <f t="shared" si="12"/>
        <v>53153480.25</v>
      </c>
      <c r="G38" s="42">
        <f t="shared" si="12"/>
        <v>67319570.25</v>
      </c>
      <c r="H38" s="42">
        <f t="shared" si="12"/>
        <v>53229466.25</v>
      </c>
      <c r="I38" s="42">
        <f t="shared" si="12"/>
        <v>45433290.25</v>
      </c>
      <c r="J38" s="42">
        <f t="shared" si="12"/>
        <v>33229611.25</v>
      </c>
      <c r="K38" s="42">
        <f t="shared" si="12"/>
        <v>45509276.25</v>
      </c>
      <c r="L38" s="42">
        <f t="shared" si="12"/>
        <v>37661707.25</v>
      </c>
      <c r="M38" s="42">
        <f t="shared" si="12"/>
        <v>31751956.25</v>
      </c>
      <c r="N38" s="42">
        <f t="shared" si="12"/>
        <v>17661852.25</v>
      </c>
      <c r="O38" s="47"/>
    </row>
    <row r="39" spans="1:15" x14ac:dyDescent="0.25">
      <c r="A39" s="41" t="s">
        <v>65</v>
      </c>
      <c r="B39" s="42"/>
      <c r="C39" s="42">
        <f>C37</f>
        <v>19105008</v>
      </c>
      <c r="D39" s="42">
        <f t="shared" ref="D39:N39" si="13">D37</f>
        <v>19105008</v>
      </c>
      <c r="E39" s="42">
        <f t="shared" si="13"/>
        <v>19105008</v>
      </c>
      <c r="F39" s="42">
        <f t="shared" si="13"/>
        <v>19105008</v>
      </c>
      <c r="G39" s="42">
        <f t="shared" si="13"/>
        <v>19105008</v>
      </c>
      <c r="H39" s="42">
        <f t="shared" si="13"/>
        <v>19105008</v>
      </c>
      <c r="I39" s="42">
        <f t="shared" si="13"/>
        <v>19105008</v>
      </c>
      <c r="J39" s="42">
        <f t="shared" si="13"/>
        <v>19105008</v>
      </c>
      <c r="K39" s="42">
        <f t="shared" si="13"/>
        <v>19105008</v>
      </c>
      <c r="L39" s="42">
        <f t="shared" si="13"/>
        <v>19105008</v>
      </c>
      <c r="M39" s="42">
        <f t="shared" si="13"/>
        <v>19105008</v>
      </c>
      <c r="N39" s="42">
        <f t="shared" si="13"/>
        <v>19105008</v>
      </c>
      <c r="O39" s="47"/>
    </row>
    <row r="40" spans="1:15" x14ac:dyDescent="0.25">
      <c r="A40" s="41" t="s">
        <v>66</v>
      </c>
      <c r="B40" s="42"/>
      <c r="C40" s="43">
        <f>C39-C38</f>
        <v>-68152931.25</v>
      </c>
      <c r="D40" s="43">
        <f t="shared" ref="D40:N40" si="14">D39-D38</f>
        <v>-55934752.25</v>
      </c>
      <c r="E40" s="43">
        <f t="shared" si="14"/>
        <v>-48138576.25</v>
      </c>
      <c r="F40" s="43">
        <f t="shared" si="14"/>
        <v>-34048472.25</v>
      </c>
      <c r="G40" s="43">
        <f t="shared" si="14"/>
        <v>-48214562.25</v>
      </c>
      <c r="H40" s="43">
        <f t="shared" si="14"/>
        <v>-34124458.25</v>
      </c>
      <c r="I40" s="43">
        <f t="shared" si="14"/>
        <v>-26328282.25</v>
      </c>
      <c r="J40" s="43">
        <f t="shared" si="14"/>
        <v>-14124603.25</v>
      </c>
      <c r="K40" s="43">
        <f t="shared" si="14"/>
        <v>-26404268.25</v>
      </c>
      <c r="L40" s="43">
        <f t="shared" si="14"/>
        <v>-18556699.25</v>
      </c>
      <c r="M40" s="43">
        <f t="shared" si="14"/>
        <v>-12646948.25</v>
      </c>
      <c r="N40" s="44">
        <f t="shared" si="14"/>
        <v>1443155.75</v>
      </c>
      <c r="O40" s="47"/>
    </row>
    <row r="43" spans="1:15" x14ac:dyDescent="0.25">
      <c r="A43" s="3" t="s">
        <v>18</v>
      </c>
      <c r="B43" s="2">
        <v>796042</v>
      </c>
    </row>
  </sheetData>
  <mergeCells count="6">
    <mergeCell ref="A1:A2"/>
    <mergeCell ref="B1:B2"/>
    <mergeCell ref="D1:E1"/>
    <mergeCell ref="G1:H1"/>
    <mergeCell ref="J1:K1"/>
    <mergeCell ref="M1:N1"/>
  </mergeCells>
  <dataValidations count="1">
    <dataValidation allowBlank="1" showInputMessage="1" showErrorMessage="1" errorTitle="ERROR DE DATOS" error="En este campo no se pueden introducir decimales " sqref="M26:M27 G26:G27 J26:J27 B4:B36" xr:uid="{C84FFDD5-1A2E-4CF7-A5B1-DE87AED5138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LITTLEPET</vt:lpstr>
      <vt:lpstr>APARTMENTPET</vt:lpstr>
      <vt:lpstr>HOMEPET</vt:lpstr>
      <vt:lpstr>FARMPET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2021-11-24T21:02:04Z</dcterms:created>
  <dcterms:modified xsi:type="dcterms:W3CDTF">2021-11-25T17:31:27Z</dcterms:modified>
</cp:coreProperties>
</file>