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 UNIVERSIDAD\SEGUNDA COTIZACION\"/>
    </mc:Choice>
  </mc:AlternateContent>
  <xr:revisionPtr revIDLastSave="0" documentId="13_ncr:1_{BD3B0AC9-90E0-4C44-9B42-4B2AF76BED9D}" xr6:coauthVersionLast="47" xr6:coauthVersionMax="47" xr10:uidLastSave="{00000000-0000-0000-0000-000000000000}"/>
  <bookViews>
    <workbookView xWindow="-120" yWindow="-120" windowWidth="20730" windowHeight="11160" xr2:uid="{19F61A55-24D2-494B-B3C3-BB71D7FB665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D23" i="1"/>
  <c r="E23" i="1"/>
  <c r="D28" i="1"/>
  <c r="D30" i="1" s="1"/>
  <c r="D29" i="1"/>
  <c r="E29" i="1" s="1"/>
  <c r="F29" i="1"/>
  <c r="G29" i="1" s="1"/>
  <c r="E21" i="1"/>
  <c r="E22" i="1"/>
  <c r="E24" i="1"/>
  <c r="E25" i="1"/>
  <c r="E20" i="1"/>
  <c r="E14" i="1"/>
  <c r="E15" i="1"/>
  <c r="E16" i="1"/>
  <c r="E13" i="1"/>
  <c r="E4" i="1"/>
  <c r="E5" i="1"/>
  <c r="E6" i="1"/>
  <c r="E7" i="1"/>
  <c r="E8" i="1"/>
  <c r="E9" i="1"/>
  <c r="E3" i="1"/>
  <c r="D17" i="1"/>
  <c r="D10" i="1"/>
  <c r="G26" i="1" l="1"/>
  <c r="F28" i="1"/>
  <c r="G28" i="1" s="1"/>
  <c r="E28" i="1"/>
  <c r="E17" i="1"/>
  <c r="F17" i="1" s="1"/>
  <c r="E10" i="1"/>
  <c r="F10" i="1" s="1"/>
  <c r="G32" i="1" l="1"/>
  <c r="E30" i="1"/>
  <c r="E31" i="1" s="1"/>
  <c r="E35" i="1" s="1"/>
</calcChain>
</file>

<file path=xl/sharedStrings.xml><?xml version="1.0" encoding="utf-8"?>
<sst xmlns="http://schemas.openxmlformats.org/spreadsheetml/2006/main" count="67" uniqueCount="37">
  <si>
    <t>MATERIAL</t>
  </si>
  <si>
    <t>CANTIDAD</t>
  </si>
  <si>
    <t>UNIDAD</t>
  </si>
  <si>
    <t>VALOR UNITARIO</t>
  </si>
  <si>
    <t>VALOR TOTAL</t>
  </si>
  <si>
    <t xml:space="preserve">Tanque de Combustible </t>
  </si>
  <si>
    <t xml:space="preserve">Bomba de Combustible </t>
  </si>
  <si>
    <t>Motoventilador y enfocador</t>
  </si>
  <si>
    <t>Tablero vehiculo sail</t>
  </si>
  <si>
    <t>Mangueras de Radidor</t>
  </si>
  <si>
    <t>Alternador de automovil</t>
  </si>
  <si>
    <t xml:space="preserve">BANCO DE REFRIGERACION </t>
  </si>
  <si>
    <t xml:space="preserve">Manometro de Glicerina de 500 psi </t>
  </si>
  <si>
    <t>Válvula bidireccional 4 vías 3 posiciones diámetro 1/2" a 3/8".</t>
  </si>
  <si>
    <t>Cilindro hidraulico Básico 350 Vástago 20 mm diámetro con carrera entre 250 mm o 300mm, con 
diámetro de pisto de 40 mm con su respectiva horquilla</t>
  </si>
  <si>
    <t xml:space="preserve">Dimer </t>
  </si>
  <si>
    <t>PRENSA DE CALOR</t>
  </si>
  <si>
    <t>TOTAL</t>
  </si>
  <si>
    <t>Filtro de succión de línea salidas de 1/4"</t>
  </si>
  <si>
    <t>https://articulo.mercadolibre.com.co/MCO-609798188-filtro-secador-emerson-climate-a-td-305-cod-00579-_JM#position=3&amp;search_layout=stack&amp;type=item&amp;tracking_id=dd3b3258-32f8-4eb3-b204-acceb17782ea</t>
  </si>
  <si>
    <t>UNIDADES</t>
  </si>
  <si>
    <t>Manguera de 3000 lb con terminales de 1/4" con longitud de un 1.8 metros para refrigerante R134a</t>
  </si>
  <si>
    <t>https://articulo.mercadolibre.com.co/MCO-879808814-robinair-62072-enviro-guard-manguera-para-r-134a-72-co-_JM#position=5&amp;search_layout=stack&amp;type=item&amp;tracking_id=c4be006f-7751-49f7-a1a3-5bfa7b16de75</t>
  </si>
  <si>
    <t>https://articulo.mercadolibre.com.co/MCO-605406457-filtro-marca-emerson-_JM#position=3&amp;search_layout=stack&amp;type=item&amp;tracking_id=57feef17-2b3d-4d65-9764-354728a89159_JM#position=3&amp;search_layout=stack&amp;type=item&amp;tracking_id=dd3b3258-32f8-4eb3-b204-acceb17782ea</t>
  </si>
  <si>
    <t>Filtro Secador de Liquido para sistemas de refrigeración 1/4"</t>
  </si>
  <si>
    <t>Gas Refrigerante R134a (340 g)</t>
  </si>
  <si>
    <t>https://manguerasybandas.com/producto/acople-rapido-esfera/#</t>
  </si>
  <si>
    <t>https://tiendahidraulica.com/?s=manguera+hidraulica&amp;jet_ajax_search_settings=%7B%22search_source%22%3A%22product%22%2C%22custom_fields_source%22%3A%22_sku%22%2C%22results_order_by%22%3A%22relevance%22%2C%22results_order%22%3A%22asc%22%7D&amp;post_type=product</t>
  </si>
  <si>
    <t>ACCESORIOS PARA EQUIPO CNC</t>
  </si>
  <si>
    <t>Cabezal divisor universal</t>
  </si>
  <si>
    <t xml:space="preserve">Juego de Brocas </t>
  </si>
  <si>
    <t>PRESUPUESTO TOTAL DEL PROYECTO</t>
  </si>
  <si>
    <t>Racores 1/4" NPT X 1/4" JIG para manguera
Puertos de 3/8 NPT</t>
  </si>
  <si>
    <t xml:space="preserve"> MATERIALES PARA BANCO DE MOTOR</t>
  </si>
  <si>
    <t>Mangueras Hidraulicas 3/8 SAE 100 R5   30 pulgadas (aproximadamente 2 metros) de largo con JIC 37 con respectivos racores con</t>
  </si>
  <si>
    <t>Acople rapido tipo esfera</t>
  </si>
  <si>
    <t>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</si>
</sst>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42" fontId="0" fillId="0" borderId="1" xfId="2" applyFont="1" applyBorder="1"/>
    <xf numFmtId="42" fontId="2" fillId="2" borderId="1" xfId="1" applyNumberFormat="1" applyFont="1" applyBorder="1" applyAlignment="1">
      <alignment horizontal="center" vertical="center" wrapText="1"/>
    </xf>
    <xf numFmtId="42" fontId="0" fillId="0" borderId="1" xfId="0" applyNumberFormat="1" applyBorder="1"/>
    <xf numFmtId="42" fontId="0" fillId="0" borderId="2" xfId="2" applyFont="1" applyFill="1" applyBorder="1"/>
    <xf numFmtId="42" fontId="0" fillId="0" borderId="0" xfId="0" applyNumberFormat="1"/>
    <xf numFmtId="0" fontId="0" fillId="0" borderId="1" xfId="0" applyBorder="1" applyAlignment="1">
      <alignment wrapText="1"/>
    </xf>
    <xf numFmtId="0" fontId="0" fillId="3" borderId="1" xfId="0" applyFill="1" applyBorder="1"/>
    <xf numFmtId="42" fontId="0" fillId="3" borderId="1" xfId="2" applyFont="1" applyFill="1" applyBorder="1"/>
    <xf numFmtId="0" fontId="3" fillId="0" borderId="0" xfId="3"/>
    <xf numFmtId="42" fontId="0" fillId="0" borderId="1" xfId="2" applyFon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2" fontId="2" fillId="2" borderId="3" xfId="1" applyNumberFormat="1" applyFont="1" applyBorder="1" applyAlignment="1">
      <alignment horizontal="center" vertical="center" wrapText="1"/>
    </xf>
    <xf numFmtId="42" fontId="2" fillId="4" borderId="6" xfId="0" applyNumberFormat="1" applyFont="1" applyFill="1" applyBorder="1"/>
    <xf numFmtId="0" fontId="2" fillId="2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3" xfId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4">
    <cellStyle name="20% - Énfasis4" xfId="1" builtinId="42"/>
    <cellStyle name="Hipervínculo" xfId="3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ticulo.mercadolibre.com.co/MCO-609798188-filtro-secador-emerson-climate-a-td-305-cod-00579-_JM" TargetMode="External"/><Relationship Id="rId2" Type="http://schemas.openxmlformats.org/officeDocument/2006/relationships/hyperlink" Target="https://articulo.mercadolibre.com.co/MCO-879808814-robinair-62072-enviro-guard-manguera-para-r-134a-72-co-_JM" TargetMode="External"/><Relationship Id="rId1" Type="http://schemas.openxmlformats.org/officeDocument/2006/relationships/hyperlink" Target="https://articulo.mercadolibre.com.co/MCO-605406457-filtro-marca-emerson-_J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anguerasybandas.com/producto/acople-rapido-esfe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3CD9-3D21-4B15-8A73-6C112DB1F4CC}">
  <dimension ref="A1:H35"/>
  <sheetViews>
    <sheetView tabSelected="1" topLeftCell="A22" zoomScaleNormal="100" workbookViewId="0">
      <selection activeCell="E35" sqref="E35"/>
    </sheetView>
  </sheetViews>
  <sheetFormatPr baseColWidth="10" defaultRowHeight="15" x14ac:dyDescent="0.25"/>
  <cols>
    <col min="1" max="1" width="44.85546875" customWidth="1"/>
    <col min="4" max="4" width="13" bestFit="1" customWidth="1"/>
    <col min="5" max="5" width="15" customWidth="1"/>
    <col min="6" max="6" width="14" bestFit="1" customWidth="1"/>
    <col min="7" max="7" width="12" bestFit="1" customWidth="1"/>
  </cols>
  <sheetData>
    <row r="1" spans="1:8" x14ac:dyDescent="0.25">
      <c r="A1" s="23" t="s">
        <v>33</v>
      </c>
      <c r="B1" s="23"/>
      <c r="C1" s="23"/>
      <c r="D1" s="23"/>
      <c r="E1" s="23"/>
    </row>
    <row r="2" spans="1:8" ht="30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8" x14ac:dyDescent="0.25">
      <c r="A3" s="3" t="s">
        <v>5</v>
      </c>
      <c r="B3" s="3">
        <v>1</v>
      </c>
      <c r="C3" s="3" t="s">
        <v>2</v>
      </c>
      <c r="D3" s="8">
        <v>420000</v>
      </c>
      <c r="E3" s="10">
        <f>B3*D3</f>
        <v>420000</v>
      </c>
      <c r="G3" s="12"/>
    </row>
    <row r="4" spans="1:8" x14ac:dyDescent="0.25">
      <c r="A4" s="3" t="s">
        <v>6</v>
      </c>
      <c r="B4" s="3">
        <v>1</v>
      </c>
      <c r="C4" s="3" t="s">
        <v>2</v>
      </c>
      <c r="D4" s="8">
        <v>384000</v>
      </c>
      <c r="E4" s="10">
        <f t="shared" ref="E4:E9" si="0">B4*D4</f>
        <v>384000</v>
      </c>
      <c r="G4" s="12"/>
    </row>
    <row r="5" spans="1:8" x14ac:dyDescent="0.25">
      <c r="A5" s="3" t="s">
        <v>7</v>
      </c>
      <c r="B5" s="3">
        <v>1</v>
      </c>
      <c r="C5" s="3" t="s">
        <v>2</v>
      </c>
      <c r="D5" s="8">
        <v>420000</v>
      </c>
      <c r="E5" s="10">
        <f t="shared" si="0"/>
        <v>420000</v>
      </c>
      <c r="G5" s="12"/>
    </row>
    <row r="6" spans="1:8" x14ac:dyDescent="0.25">
      <c r="A6" s="3" t="s">
        <v>8</v>
      </c>
      <c r="B6" s="3">
        <v>1</v>
      </c>
      <c r="C6" s="3" t="s">
        <v>2</v>
      </c>
      <c r="D6" s="8">
        <v>564000</v>
      </c>
      <c r="E6" s="10">
        <f t="shared" si="0"/>
        <v>564000</v>
      </c>
      <c r="G6" s="12"/>
    </row>
    <row r="7" spans="1:8" x14ac:dyDescent="0.25">
      <c r="A7" s="3" t="s">
        <v>9</v>
      </c>
      <c r="B7" s="3">
        <v>1</v>
      </c>
      <c r="C7" s="3" t="s">
        <v>2</v>
      </c>
      <c r="D7" s="8">
        <v>108000</v>
      </c>
      <c r="E7" s="10">
        <f t="shared" si="0"/>
        <v>108000</v>
      </c>
      <c r="G7" s="12"/>
    </row>
    <row r="8" spans="1:8" x14ac:dyDescent="0.25">
      <c r="A8" s="3" t="s">
        <v>15</v>
      </c>
      <c r="B8" s="3">
        <v>1</v>
      </c>
      <c r="C8" s="3" t="s">
        <v>2</v>
      </c>
      <c r="D8" s="11">
        <v>144000</v>
      </c>
      <c r="E8" s="10">
        <f t="shared" si="0"/>
        <v>144000</v>
      </c>
      <c r="G8" s="12"/>
    </row>
    <row r="9" spans="1:8" x14ac:dyDescent="0.25">
      <c r="A9" s="3" t="s">
        <v>10</v>
      </c>
      <c r="B9" s="3">
        <v>1</v>
      </c>
      <c r="C9" s="3" t="s">
        <v>2</v>
      </c>
      <c r="D9" s="8">
        <v>516000</v>
      </c>
      <c r="E9" s="10">
        <f t="shared" si="0"/>
        <v>516000</v>
      </c>
      <c r="G9" s="12"/>
    </row>
    <row r="10" spans="1:8" x14ac:dyDescent="0.25">
      <c r="A10" s="22" t="s">
        <v>17</v>
      </c>
      <c r="B10" s="22"/>
      <c r="C10" s="22"/>
      <c r="D10" s="9">
        <f>SUM(D3:D9)</f>
        <v>2556000</v>
      </c>
      <c r="E10" s="9">
        <f>SUM(E3:E9)</f>
        <v>2556000</v>
      </c>
      <c r="F10" s="12">
        <f>E10*20%</f>
        <v>511200</v>
      </c>
    </row>
    <row r="11" spans="1:8" x14ac:dyDescent="0.25">
      <c r="A11" s="23" t="s">
        <v>11</v>
      </c>
      <c r="B11" s="23"/>
      <c r="C11" s="23"/>
      <c r="D11" s="23"/>
      <c r="E11" s="23"/>
    </row>
    <row r="12" spans="1:8" ht="30" x14ac:dyDescent="0.25">
      <c r="A12" s="1" t="s">
        <v>0</v>
      </c>
      <c r="B12" s="2" t="s">
        <v>1</v>
      </c>
      <c r="C12" s="2" t="s">
        <v>2</v>
      </c>
      <c r="D12" s="2" t="s">
        <v>3</v>
      </c>
      <c r="E12" s="2" t="s">
        <v>4</v>
      </c>
    </row>
    <row r="13" spans="1:8" ht="30" x14ac:dyDescent="0.25">
      <c r="A13" s="13" t="s">
        <v>24</v>
      </c>
      <c r="B13" s="3">
        <v>1</v>
      </c>
      <c r="C13" s="3" t="s">
        <v>2</v>
      </c>
      <c r="D13" s="8">
        <v>96000</v>
      </c>
      <c r="E13" s="10">
        <f>B13*D13</f>
        <v>96000</v>
      </c>
      <c r="F13" s="12"/>
      <c r="H13" s="16" t="s">
        <v>19</v>
      </c>
    </row>
    <row r="14" spans="1:8" ht="30.75" customHeight="1" x14ac:dyDescent="0.25">
      <c r="A14" s="13" t="s">
        <v>21</v>
      </c>
      <c r="B14" s="3">
        <v>3</v>
      </c>
      <c r="C14" s="3" t="s">
        <v>20</v>
      </c>
      <c r="D14" s="8">
        <v>265200</v>
      </c>
      <c r="E14" s="10">
        <f t="shared" ref="E14:E16" si="1">B14*D14</f>
        <v>795600</v>
      </c>
      <c r="F14" s="12"/>
      <c r="H14" s="16" t="s">
        <v>22</v>
      </c>
    </row>
    <row r="15" spans="1:8" x14ac:dyDescent="0.25">
      <c r="A15" s="14" t="s">
        <v>25</v>
      </c>
      <c r="B15" s="14">
        <v>10</v>
      </c>
      <c r="C15" s="14" t="s">
        <v>2</v>
      </c>
      <c r="D15" s="15">
        <v>36000</v>
      </c>
      <c r="E15" s="10">
        <f t="shared" si="1"/>
        <v>360000</v>
      </c>
      <c r="F15" s="12"/>
    </row>
    <row r="16" spans="1:8" x14ac:dyDescent="0.25">
      <c r="A16" s="3" t="s">
        <v>18</v>
      </c>
      <c r="B16" s="3">
        <v>1</v>
      </c>
      <c r="C16" s="3" t="s">
        <v>2</v>
      </c>
      <c r="D16" s="8">
        <v>96000</v>
      </c>
      <c r="E16" s="10">
        <f t="shared" si="1"/>
        <v>96000</v>
      </c>
      <c r="F16" s="12"/>
      <c r="H16" s="16" t="s">
        <v>23</v>
      </c>
    </row>
    <row r="17" spans="1:7" x14ac:dyDescent="0.25">
      <c r="A17" s="22" t="s">
        <v>17</v>
      </c>
      <c r="B17" s="22"/>
      <c r="C17" s="22"/>
      <c r="D17" s="9">
        <f>SUM(D13:D16)</f>
        <v>493200</v>
      </c>
      <c r="E17" s="9">
        <f>SUM(E13:E16)</f>
        <v>1347600</v>
      </c>
      <c r="F17" s="12">
        <f>E17*20%</f>
        <v>269520</v>
      </c>
    </row>
    <row r="18" spans="1:7" x14ac:dyDescent="0.25">
      <c r="A18" s="23" t="s">
        <v>16</v>
      </c>
      <c r="B18" s="23"/>
      <c r="C18" s="23"/>
      <c r="D18" s="23"/>
      <c r="E18" s="23"/>
    </row>
    <row r="19" spans="1:7" ht="30" x14ac:dyDescent="0.25">
      <c r="A19" s="1" t="s">
        <v>0</v>
      </c>
      <c r="B19" s="2" t="s">
        <v>1</v>
      </c>
      <c r="C19" s="2" t="s">
        <v>2</v>
      </c>
      <c r="D19" s="2" t="s">
        <v>3</v>
      </c>
      <c r="E19" s="2" t="s">
        <v>4</v>
      </c>
    </row>
    <row r="20" spans="1:7" ht="61.5" customHeight="1" x14ac:dyDescent="0.25">
      <c r="A20" s="5" t="s">
        <v>14</v>
      </c>
      <c r="B20" s="4">
        <v>1</v>
      </c>
      <c r="C20" s="4" t="s">
        <v>2</v>
      </c>
      <c r="D20" s="17">
        <v>1080000</v>
      </c>
      <c r="E20" s="18">
        <f>B20*D20</f>
        <v>1080000</v>
      </c>
      <c r="F20" s="12"/>
    </row>
    <row r="21" spans="1:7" x14ac:dyDescent="0.25">
      <c r="A21" s="6" t="s">
        <v>12</v>
      </c>
      <c r="B21" s="4">
        <v>1</v>
      </c>
      <c r="C21" s="4" t="s">
        <v>2</v>
      </c>
      <c r="D21" s="17">
        <v>54000</v>
      </c>
      <c r="E21" s="18">
        <f t="shared" ref="E21:E25" si="2">B21*D21</f>
        <v>54000</v>
      </c>
      <c r="F21" s="12"/>
    </row>
    <row r="22" spans="1:7" ht="30" x14ac:dyDescent="0.25">
      <c r="A22" s="7" t="s">
        <v>13</v>
      </c>
      <c r="B22" s="4">
        <v>2</v>
      </c>
      <c r="C22" s="4" t="s">
        <v>2</v>
      </c>
      <c r="D22" s="17">
        <v>924960</v>
      </c>
      <c r="E22" s="18">
        <f t="shared" si="2"/>
        <v>1849920</v>
      </c>
      <c r="F22" s="12"/>
    </row>
    <row r="23" spans="1:7" x14ac:dyDescent="0.25">
      <c r="A23" s="7" t="s">
        <v>35</v>
      </c>
      <c r="B23" s="4">
        <v>6</v>
      </c>
      <c r="C23" s="4" t="s">
        <v>36</v>
      </c>
      <c r="D23" s="17">
        <f>118000*120%</f>
        <v>141600</v>
      </c>
      <c r="E23" s="18">
        <f>D23*B23</f>
        <v>849600</v>
      </c>
      <c r="F23" s="12"/>
    </row>
    <row r="24" spans="1:7" ht="45" x14ac:dyDescent="0.25">
      <c r="A24" s="7" t="s">
        <v>34</v>
      </c>
      <c r="B24" s="4">
        <v>6</v>
      </c>
      <c r="C24" s="4" t="s">
        <v>2</v>
      </c>
      <c r="D24" s="17">
        <v>114000</v>
      </c>
      <c r="E24" s="18">
        <f t="shared" si="2"/>
        <v>684000</v>
      </c>
      <c r="F24" s="12"/>
      <c r="G24" s="16" t="s">
        <v>27</v>
      </c>
    </row>
    <row r="25" spans="1:7" ht="39.75" customHeight="1" x14ac:dyDescent="0.25">
      <c r="A25" s="7" t="s">
        <v>32</v>
      </c>
      <c r="B25" s="4">
        <v>6</v>
      </c>
      <c r="C25" s="4" t="s">
        <v>2</v>
      </c>
      <c r="D25" s="17">
        <v>30000</v>
      </c>
      <c r="E25" s="18">
        <f t="shared" si="2"/>
        <v>180000</v>
      </c>
      <c r="F25" s="12"/>
      <c r="G25" s="16" t="s">
        <v>26</v>
      </c>
    </row>
    <row r="26" spans="1:7" x14ac:dyDescent="0.25">
      <c r="A26" s="22" t="s">
        <v>17</v>
      </c>
      <c r="B26" s="22"/>
      <c r="C26" s="22"/>
      <c r="D26" s="9">
        <f>SUM(D20:D25)</f>
        <v>2344560</v>
      </c>
      <c r="E26" s="9">
        <f>SUM(E20:E25)</f>
        <v>4697520</v>
      </c>
      <c r="G26" s="12">
        <f>E26*20%</f>
        <v>939504</v>
      </c>
    </row>
    <row r="27" spans="1:7" x14ac:dyDescent="0.25">
      <c r="A27" s="23" t="s">
        <v>28</v>
      </c>
      <c r="B27" s="23"/>
      <c r="C27" s="23"/>
      <c r="D27" s="23"/>
      <c r="E27" s="23"/>
    </row>
    <row r="28" spans="1:7" x14ac:dyDescent="0.25">
      <c r="A28" s="5" t="s">
        <v>29</v>
      </c>
      <c r="B28" s="19">
        <v>1</v>
      </c>
      <c r="C28" s="19" t="s">
        <v>2</v>
      </c>
      <c r="D28" s="8">
        <f>5900000*130%</f>
        <v>7670000</v>
      </c>
      <c r="E28" s="10">
        <f>B28*D28</f>
        <v>7670000</v>
      </c>
      <c r="F28" s="12">
        <f>D28*1.1</f>
        <v>8437000</v>
      </c>
      <c r="G28" s="12">
        <f>F28-D28</f>
        <v>767000</v>
      </c>
    </row>
    <row r="29" spans="1:7" x14ac:dyDescent="0.25">
      <c r="A29" s="5" t="s">
        <v>30</v>
      </c>
      <c r="B29" s="19">
        <v>1</v>
      </c>
      <c r="C29" s="19" t="s">
        <v>2</v>
      </c>
      <c r="D29" s="8">
        <f>670000*120%</f>
        <v>804000</v>
      </c>
      <c r="E29" s="10">
        <f>B29*D29</f>
        <v>804000</v>
      </c>
      <c r="F29" s="12">
        <f>D29*1.15</f>
        <v>924599.99999999988</v>
      </c>
      <c r="G29" s="12">
        <f>F29-D29</f>
        <v>120599.99999999988</v>
      </c>
    </row>
    <row r="30" spans="1:7" ht="15.75" thickBot="1" x14ac:dyDescent="0.3">
      <c r="A30" s="24" t="s">
        <v>17</v>
      </c>
      <c r="B30" s="24"/>
      <c r="C30" s="24"/>
      <c r="D30" s="20">
        <f>SUM(D28:D29)</f>
        <v>8474000</v>
      </c>
      <c r="E30" s="20">
        <f>SUM(E25:E29)</f>
        <v>13351520</v>
      </c>
    </row>
    <row r="31" spans="1:7" ht="15.75" thickBot="1" x14ac:dyDescent="0.3">
      <c r="A31" s="25" t="s">
        <v>31</v>
      </c>
      <c r="B31" s="26"/>
      <c r="C31" s="26"/>
      <c r="D31" s="26"/>
      <c r="E31" s="21">
        <f>E30+E26+E17+E10</f>
        <v>21952640</v>
      </c>
    </row>
    <row r="32" spans="1:7" x14ac:dyDescent="0.25">
      <c r="G32" s="12">
        <f>G29+G28+G26+F17+F10</f>
        <v>2607824</v>
      </c>
    </row>
    <row r="35" spans="5:5" x14ac:dyDescent="0.25">
      <c r="E35" s="12">
        <f>E31*30%</f>
        <v>6585792</v>
      </c>
    </row>
  </sheetData>
  <mergeCells count="9">
    <mergeCell ref="A26:C26"/>
    <mergeCell ref="A27:E27"/>
    <mergeCell ref="A30:C30"/>
    <mergeCell ref="A31:D31"/>
    <mergeCell ref="A1:E1"/>
    <mergeCell ref="A11:E11"/>
    <mergeCell ref="A18:E18"/>
    <mergeCell ref="A10:C10"/>
    <mergeCell ref="A17:C17"/>
  </mergeCells>
  <hyperlinks>
    <hyperlink ref="H16" r:id="rId1" location="position=3&amp;search_layout=stack&amp;type=item&amp;tracking_id=57feef17-2b3d-4d65-9764-354728a89159_JM#position=3&amp;search_layout=stack&amp;type=item&amp;tracking_id=dd3b3258-32f8-4eb3-b204-acceb17782ea" display="https://articulo.mercadolibre.com.co/MCO-605406457-filtro-marca-emerson-_JM#position=3&amp;search_layout=stack&amp;type=item&amp;tracking_id=57feef17-2b3d-4d65-9764-354728a89159_JM#position=3&amp;search_layout=stack&amp;type=item&amp;tracking_id=dd3b3258-32f8-4eb3-b204-acceb17782ea" xr:uid="{A02AB868-F81D-4F20-BE35-3A28E7A1D411}"/>
    <hyperlink ref="H14" r:id="rId2" location="position=5&amp;search_layout=stack&amp;type=item&amp;tracking_id=c4be006f-7751-49f7-a1a3-5bfa7b16de75" xr:uid="{38BB6C0D-CCA1-4D0E-BAB4-EB278CC216AD}"/>
    <hyperlink ref="H13" r:id="rId3" location="position=3&amp;search_layout=stack&amp;type=item&amp;tracking_id=dd3b3258-32f8-4eb3-b204-acceb17782ea" xr:uid="{9D4E55BC-FE9A-4EC4-9DE0-7BAC673617FE}"/>
    <hyperlink ref="G25" r:id="rId4" xr:uid="{1C0D22FC-1263-4F31-A595-CCBB6A115E3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ibague martin</dc:creator>
  <cp:lastModifiedBy>sebastian ibague martin</cp:lastModifiedBy>
  <dcterms:created xsi:type="dcterms:W3CDTF">2022-09-27T13:34:22Z</dcterms:created>
  <dcterms:modified xsi:type="dcterms:W3CDTF">2022-10-07T21:02:50Z</dcterms:modified>
</cp:coreProperties>
</file>