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DELL\Documents\Excel\"/>
    </mc:Choice>
  </mc:AlternateContent>
  <xr:revisionPtr revIDLastSave="0" documentId="13_ncr:1_{5D5ED38F-3EBA-48C2-ADF5-8B40D84920A1}" xr6:coauthVersionLast="47" xr6:coauthVersionMax="47" xr10:uidLastSave="{00000000-0000-0000-0000-000000000000}"/>
  <bookViews>
    <workbookView xWindow="-108" yWindow="-108" windowWidth="23256" windowHeight="12456" activeTab="3" xr2:uid="{6347C109-63C0-4149-BE12-70D8107EB970}"/>
  </bookViews>
  <sheets>
    <sheet name="Source Data" sheetId="1" r:id="rId1"/>
    <sheet name="Working" sheetId="2" r:id="rId2"/>
    <sheet name="Dashboard_outline" sheetId="3" r:id="rId3"/>
    <sheet name="Dashboard_final"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 i="4" l="1"/>
  <c r="E116" i="2"/>
  <c r="E91" i="2"/>
  <c r="E68" i="2"/>
  <c r="E69" i="2"/>
  <c r="E70" i="2"/>
  <c r="E71" i="2"/>
  <c r="E72" i="2"/>
  <c r="E73" i="2"/>
  <c r="E74" i="2"/>
  <c r="E75" i="2"/>
  <c r="E76" i="2"/>
  <c r="E77" i="2"/>
  <c r="E78" i="2"/>
  <c r="G16" i="4"/>
  <c r="H16" i="4"/>
  <c r="I16" i="4"/>
  <c r="J16" i="4" s="1"/>
  <c r="G17" i="4"/>
  <c r="H17" i="4"/>
  <c r="I17" i="4"/>
  <c r="J17" i="4" s="1"/>
  <c r="G18" i="4"/>
  <c r="H18" i="4"/>
  <c r="I18" i="4"/>
  <c r="G19" i="4"/>
  <c r="H19" i="4"/>
  <c r="J19" i="4" s="1"/>
  <c r="I19" i="4"/>
  <c r="G20" i="4"/>
  <c r="H20" i="4"/>
  <c r="I20" i="4"/>
  <c r="G21" i="4"/>
  <c r="H21" i="4"/>
  <c r="I21" i="4"/>
  <c r="G22" i="4"/>
  <c r="H22" i="4"/>
  <c r="I22" i="4"/>
  <c r="G23" i="4"/>
  <c r="H23" i="4"/>
  <c r="I23" i="4"/>
  <c r="G24" i="4"/>
  <c r="H24" i="4"/>
  <c r="I24" i="4"/>
  <c r="J24" i="4" s="1"/>
  <c r="G25" i="4"/>
  <c r="H25" i="4"/>
  <c r="I25" i="4"/>
  <c r="J25" i="4" s="1"/>
  <c r="G26" i="4"/>
  <c r="H26" i="4"/>
  <c r="I26" i="4"/>
  <c r="J26" i="4" s="1"/>
  <c r="J22" i="4"/>
  <c r="T20" i="4"/>
  <c r="T23" i="4"/>
  <c r="T24" i="4"/>
  <c r="S17" i="4"/>
  <c r="T17" i="4" s="1"/>
  <c r="S18" i="4"/>
  <c r="T18" i="4" s="1"/>
  <c r="S19" i="4"/>
  <c r="S20" i="4"/>
  <c r="S21" i="4"/>
  <c r="T21" i="4" s="1"/>
  <c r="S22" i="4"/>
  <c r="T22" i="4" s="1"/>
  <c r="S23" i="4"/>
  <c r="S24" i="4"/>
  <c r="S25" i="4"/>
  <c r="T25" i="4" s="1"/>
  <c r="S26" i="4"/>
  <c r="T26" i="4" s="1"/>
  <c r="S16" i="4"/>
  <c r="R17" i="4"/>
  <c r="R18" i="4"/>
  <c r="R19" i="4"/>
  <c r="T19" i="4" s="1"/>
  <c r="R20" i="4"/>
  <c r="R21" i="4"/>
  <c r="R22" i="4"/>
  <c r="R23" i="4"/>
  <c r="R24" i="4"/>
  <c r="R25" i="4"/>
  <c r="R26" i="4"/>
  <c r="R16" i="4"/>
  <c r="T16" i="4" s="1"/>
  <c r="Q17" i="4"/>
  <c r="Q18" i="4"/>
  <c r="Q19" i="4"/>
  <c r="Q20" i="4"/>
  <c r="Q21" i="4"/>
  <c r="Q22" i="4"/>
  <c r="Q23" i="4"/>
  <c r="Q24" i="4"/>
  <c r="Q25" i="4"/>
  <c r="Q26" i="4"/>
  <c r="Q16" i="4"/>
  <c r="O20" i="4"/>
  <c r="O21" i="4"/>
  <c r="N17" i="4"/>
  <c r="O17" i="4" s="1"/>
  <c r="N18" i="4"/>
  <c r="O18" i="4" s="1"/>
  <c r="N19" i="4"/>
  <c r="N20" i="4"/>
  <c r="N21" i="4"/>
  <c r="N22" i="4"/>
  <c r="O22" i="4" s="1"/>
  <c r="N23" i="4"/>
  <c r="O23" i="4" s="1"/>
  <c r="N24" i="4"/>
  <c r="O24" i="4" s="1"/>
  <c r="N25" i="4"/>
  <c r="O25" i="4" s="1"/>
  <c r="N26" i="4"/>
  <c r="O26" i="4" s="1"/>
  <c r="N16" i="4"/>
  <c r="M17" i="4"/>
  <c r="M18" i="4"/>
  <c r="M19" i="4"/>
  <c r="O19" i="4" s="1"/>
  <c r="M20" i="4"/>
  <c r="M21" i="4"/>
  <c r="M22" i="4"/>
  <c r="M23" i="4"/>
  <c r="M24" i="4"/>
  <c r="M25" i="4"/>
  <c r="M26" i="4"/>
  <c r="M16" i="4"/>
  <c r="O16" i="4" s="1"/>
  <c r="L17" i="4"/>
  <c r="L18" i="4"/>
  <c r="L19" i="4"/>
  <c r="L20" i="4"/>
  <c r="L21" i="4"/>
  <c r="L22" i="4"/>
  <c r="L23" i="4"/>
  <c r="L24" i="4"/>
  <c r="L25" i="4"/>
  <c r="L26" i="4"/>
  <c r="L16" i="4"/>
  <c r="E19" i="4"/>
  <c r="C16" i="4"/>
  <c r="C17" i="4"/>
  <c r="C18" i="4"/>
  <c r="C19" i="4"/>
  <c r="C20" i="4"/>
  <c r="C21" i="4"/>
  <c r="C22" i="4"/>
  <c r="C23" i="4"/>
  <c r="C24" i="4"/>
  <c r="C25" i="4"/>
  <c r="C26" i="4"/>
  <c r="D26" i="4"/>
  <c r="E26" i="4" s="1"/>
  <c r="B17" i="4"/>
  <c r="D17" i="4"/>
  <c r="E17" i="4" s="1"/>
  <c r="B18" i="4"/>
  <c r="D18" i="4"/>
  <c r="E18" i="4" s="1"/>
  <c r="B19" i="4"/>
  <c r="D19" i="4"/>
  <c r="B20" i="4"/>
  <c r="D20" i="4"/>
  <c r="B21" i="4"/>
  <c r="D21" i="4"/>
  <c r="E21" i="4" s="1"/>
  <c r="B22" i="4"/>
  <c r="D22" i="4"/>
  <c r="B23" i="4"/>
  <c r="D23" i="4"/>
  <c r="B24" i="4"/>
  <c r="D24" i="4"/>
  <c r="E24" i="4" s="1"/>
  <c r="B25" i="4"/>
  <c r="D25" i="4"/>
  <c r="E25" i="4" s="1"/>
  <c r="D16" i="4"/>
  <c r="B26" i="4"/>
  <c r="B16" i="4"/>
  <c r="D67" i="2"/>
  <c r="D68" i="2"/>
  <c r="D69" i="2"/>
  <c r="J23" i="4" l="1"/>
  <c r="J20" i="4"/>
  <c r="E23" i="4"/>
  <c r="E20" i="4"/>
  <c r="J21" i="4"/>
  <c r="E22" i="4"/>
  <c r="J18" i="4"/>
  <c r="D115" i="2" l="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G47" i="2"/>
  <c r="H47" i="2"/>
  <c r="G48" i="2"/>
  <c r="H48" i="2"/>
  <c r="G49" i="2"/>
  <c r="H49" i="2"/>
  <c r="F50" i="2"/>
  <c r="G50" i="2"/>
  <c r="H50" i="2"/>
  <c r="G51" i="2"/>
  <c r="H51" i="2"/>
  <c r="G52" i="2"/>
  <c r="H52" i="2"/>
  <c r="G53" i="2"/>
  <c r="H53" i="2"/>
  <c r="F54" i="2"/>
  <c r="G54" i="2"/>
  <c r="H54" i="2"/>
  <c r="G55" i="2"/>
  <c r="H55" i="2"/>
  <c r="G56" i="2"/>
  <c r="H56" i="2"/>
  <c r="G57" i="2"/>
  <c r="H57" i="2"/>
  <c r="F58" i="2"/>
  <c r="G58" i="2"/>
  <c r="H58" i="2"/>
  <c r="G59" i="2"/>
  <c r="H59" i="2"/>
  <c r="G60" i="2"/>
  <c r="H60" i="2"/>
  <c r="G61" i="2"/>
  <c r="H61" i="2"/>
  <c r="G46" i="2"/>
  <c r="H46" i="2"/>
  <c r="F46" i="2"/>
  <c r="F5" i="2"/>
  <c r="E5" i="2"/>
  <c r="E110" i="2"/>
  <c r="E102" i="2"/>
  <c r="E109" i="2"/>
  <c r="E101" i="2"/>
  <c r="E93" i="2"/>
  <c r="E85" i="2"/>
  <c r="E99" i="2"/>
  <c r="E67" i="2"/>
  <c r="E108" i="2"/>
  <c r="E100" i="2"/>
  <c r="E92" i="2"/>
  <c r="E84" i="2"/>
  <c r="E107" i="2"/>
  <c r="E83" i="2"/>
  <c r="E115" i="2"/>
  <c r="E114" i="2"/>
  <c r="E106" i="2"/>
  <c r="E98" i="2"/>
  <c r="E90" i="2"/>
  <c r="E82" i="2"/>
  <c r="E113" i="2"/>
  <c r="E105" i="2"/>
  <c r="E97" i="2"/>
  <c r="E89" i="2"/>
  <c r="E81" i="2"/>
  <c r="E86" i="2"/>
  <c r="E112" i="2"/>
  <c r="E104" i="2"/>
  <c r="E96" i="2"/>
  <c r="E88" i="2"/>
  <c r="E80" i="2"/>
  <c r="E111" i="2"/>
  <c r="E103" i="2"/>
  <c r="E95" i="2"/>
  <c r="E87" i="2"/>
  <c r="E79" i="2"/>
  <c r="E94" i="2"/>
  <c r="I52" i="2"/>
  <c r="I49" i="2"/>
  <c r="I61" i="2"/>
  <c r="I54" i="2"/>
  <c r="I46" i="2"/>
  <c r="I47" i="2"/>
  <c r="I58" i="2"/>
  <c r="I51" i="2"/>
  <c r="I50" i="2"/>
  <c r="I59" i="2"/>
  <c r="I55" i="2"/>
  <c r="I60" i="2"/>
  <c r="I48" i="2"/>
  <c r="I53" i="2"/>
  <c r="I56" i="2"/>
  <c r="I57" i="2"/>
</calcChain>
</file>

<file path=xl/sharedStrings.xml><?xml version="1.0" encoding="utf-8"?>
<sst xmlns="http://schemas.openxmlformats.org/spreadsheetml/2006/main" count="130134" uniqueCount="10987">
  <si>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</si>
  <si>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</si>
  <si>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</si>
  <si>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</si>
  <si>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</si>
  <si>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</si>
  <si>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</si>
  <si>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</si>
  <si>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</si>
  <si>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</si>
  <si>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</si>
  <si>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</si>
  <si>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</si>
  <si>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</si>
  <si>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</si>
  <si>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</si>
  <si>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</si>
  <si>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</si>
  <si>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</si>
  <si>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</si>
  <si>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</si>
  <si>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</si>
  <si>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</si>
  <si>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</si>
  <si>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</si>
  <si>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</si>
  <si>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</si>
  <si>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</si>
  <si>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</si>
  <si>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</si>
  <si>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</si>
  <si>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</si>
  <si>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</si>
  <si>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</si>
  <si>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</si>
  <si>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</si>
  <si>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</si>
  <si>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</si>
  <si>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</si>
  <si>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</si>
  <si>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</si>
  <si>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</si>
  <si>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</si>
  <si>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</si>
  <si>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</si>
  <si>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</si>
  <si>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</si>
  <si>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</si>
  <si>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</si>
  <si>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</si>
  <si>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</si>
  <si>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</si>
  <si>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</si>
  <si>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</si>
  <si>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</si>
  <si>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</si>
  <si>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</si>
  <si>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</si>
  <si>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</si>
  <si>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</si>
  <si>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</si>
  <si>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</si>
  <si>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</si>
  <si>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</si>
  <si>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</si>
  <si>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</si>
  <si>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</si>
  <si>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</si>
  <si>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</si>
  <si>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</si>
  <si>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</si>
  <si>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</si>
  <si>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</si>
  <si>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</si>
  <si>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</si>
  <si>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</si>
  <si>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</si>
  <si>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</si>
  <si>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</si>
  <si>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</si>
  <si>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</si>
  <si>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</si>
  <si>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</si>
  <si>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</si>
  <si>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</si>
  <si>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</si>
  <si>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</si>
  <si>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</si>
  <si>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</si>
  <si>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</si>
  <si>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</si>
  <si>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</si>
  <si>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</si>
  <si>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</si>
  <si>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</si>
  <si>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</si>
  <si>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</si>
  <si>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</si>
  <si>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</si>
  <si>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</si>
  <si>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</si>
  <si>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</si>
  <si>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</si>
  <si>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</si>
  <si>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</si>
  <si>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</si>
  <si>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</si>
  <si>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</si>
  <si>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</si>
  <si>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</si>
  <si>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</si>
  <si>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</si>
  <si>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</si>
  <si>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</si>
  <si>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</si>
  <si>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</si>
  <si>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</si>
  <si>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</si>
  <si>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</si>
  <si>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</si>
  <si>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</si>
  <si>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</si>
  <si>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</si>
  <si>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</si>
  <si>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</si>
  <si>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</si>
  <si>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</si>
  <si>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</si>
  <si>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</si>
  <si>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</si>
  <si>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</si>
  <si>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</si>
  <si>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</si>
  <si>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</si>
  <si>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</si>
  <si>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</si>
  <si>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</si>
  <si>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</si>
  <si>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</si>
  <si>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</si>
  <si>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</si>
  <si>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</si>
  <si>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</si>
  <si>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</si>
  <si>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</si>
  <si>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</si>
  <si>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</si>
  <si>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</si>
  <si>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</si>
  <si>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</si>
  <si>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</si>
  <si>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</si>
  <si>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</si>
  <si>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</si>
  <si>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</si>
  <si>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</si>
  <si>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</si>
  <si>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</si>
  <si>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</si>
  <si>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</si>
  <si>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</si>
  <si>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</si>
  <si>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</si>
  <si>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</si>
  <si>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</si>
  <si>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</si>
  <si>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</si>
  <si>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</si>
  <si>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</si>
  <si>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</si>
  <si>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</si>
  <si>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</si>
  <si>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</si>
  <si>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</si>
  <si>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</si>
  <si>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</si>
  <si>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</si>
  <si>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</si>
  <si>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</si>
  <si>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</si>
  <si>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</si>
  <si>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</si>
  <si>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</si>
  <si>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</si>
  <si>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</si>
  <si>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</si>
  <si>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</si>
  <si>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</si>
  <si>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</si>
  <si>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</si>
  <si>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</si>
  <si>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</si>
  <si>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</si>
  <si>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</si>
  <si>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</si>
  <si>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</si>
  <si>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</si>
  <si>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</si>
  <si>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</si>
  <si>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</si>
  <si>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</si>
  <si>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</si>
  <si>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</si>
  <si>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</si>
  <si>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</si>
  <si>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</si>
  <si>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</si>
  <si>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</si>
  <si>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</si>
  <si>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</si>
  <si>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</si>
  <si>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</si>
  <si>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</si>
  <si>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</si>
  <si>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</si>
  <si>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</si>
  <si>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</si>
  <si>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</si>
  <si>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</si>
  <si>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</si>
  <si>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</si>
  <si>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</si>
  <si>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</si>
  <si>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</si>
  <si>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</si>
  <si>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</si>
  <si>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</si>
  <si>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</si>
  <si>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</si>
  <si>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</si>
  <si>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</si>
  <si>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</si>
  <si>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</si>
  <si>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</si>
  <si>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</si>
  <si>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</si>
  <si>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</si>
  <si>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</si>
  <si>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</si>
  <si>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</si>
  <si>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</si>
  <si>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</si>
  <si>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</si>
  <si>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</si>
  <si>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</si>
  <si>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</si>
  <si>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</si>
  <si>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</si>
  <si>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</si>
  <si>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</si>
  <si>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</si>
  <si>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</si>
  <si>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</si>
  <si>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</si>
  <si>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</si>
  <si>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</si>
  <si>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</si>
  <si>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</si>
  <si>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</si>
  <si>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</si>
  <si>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</si>
  <si>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</si>
  <si>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</si>
  <si>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</si>
  <si>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</si>
  <si>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</si>
  <si>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</si>
  <si>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</si>
  <si>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</si>
  <si>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</si>
  <si>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</si>
  <si>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</si>
  <si>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</si>
  <si>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</si>
  <si>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</si>
  <si>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</si>
  <si>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</si>
  <si>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</si>
  <si>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</si>
  <si>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</si>
  <si>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</si>
  <si>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</si>
  <si>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</si>
  <si>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</si>
  <si>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</si>
  <si>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</si>
  <si>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</si>
  <si>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</si>
  <si>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</si>
  <si>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</si>
  <si>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</si>
  <si>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</si>
  <si>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</si>
  <si>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</si>
  <si>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</si>
  <si>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</si>
  <si>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</si>
  <si>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</si>
  <si>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</si>
  <si>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</si>
  <si>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</si>
  <si>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</si>
  <si>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</si>
  <si>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</si>
  <si>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</si>
  <si>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</si>
  <si>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</si>
  <si>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</si>
  <si>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</si>
  <si>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</si>
  <si>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</si>
  <si>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</si>
  <si>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</si>
  <si>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</si>
  <si>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</si>
  <si>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</si>
  <si>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</si>
  <si>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</si>
  <si>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</si>
  <si>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</si>
  <si>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</si>
  <si>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</si>
  <si>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</si>
  <si>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</si>
  <si>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</si>
  <si>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</si>
  <si>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</si>
  <si>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</si>
  <si>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</si>
  <si>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</si>
  <si>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</si>
  <si>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</si>
  <si>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</si>
  <si>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</si>
  <si>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</si>
  <si>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</si>
  <si>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</si>
  <si>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</si>
  <si>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</si>
  <si>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</si>
  <si>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</si>
  <si>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</si>
  <si>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</si>
  <si>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</si>
  <si>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</si>
  <si>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</si>
  <si>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</si>
  <si>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</si>
  <si>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</si>
  <si>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</si>
  <si>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</si>
  <si>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</si>
  <si>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</si>
  <si>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</si>
  <si>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</si>
  <si>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</si>
  <si>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</si>
  <si>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</si>
  <si>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</si>
  <si>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</si>
  <si>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</si>
  <si>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</si>
  <si>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</si>
  <si>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</si>
  <si>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</si>
  <si>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</si>
  <si>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</si>
  <si>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</si>
  <si>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</si>
  <si>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</si>
  <si>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</si>
  <si>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</si>
  <si>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</si>
  <si>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</si>
  <si>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</si>
  <si>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</si>
  <si>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</si>
  <si>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</si>
  <si>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</si>
  <si>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</si>
  <si>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</si>
  <si>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</si>
  <si>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</si>
  <si>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</si>
  <si>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</si>
  <si>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</si>
  <si>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</si>
  <si>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</si>
  <si>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</si>
  <si>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</si>
  <si>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</si>
  <si>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</si>
  <si>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</si>
  <si>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</si>
  <si>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</si>
  <si>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</si>
  <si>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</si>
  <si>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</si>
  <si>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</si>
  <si>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</si>
  <si>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</si>
  <si>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</si>
  <si>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</si>
  <si>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</si>
  <si>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</si>
  <si>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</si>
  <si>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</si>
  <si>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</si>
  <si>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</si>
  <si>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</si>
  <si>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</si>
  <si>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</si>
  <si>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</si>
  <si>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</si>
  <si>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</si>
  <si>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</si>
  <si>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</si>
  <si>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</si>
  <si>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</si>
  <si>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</si>
  <si>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</si>
  <si>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</si>
  <si>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</si>
  <si>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</si>
  <si>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</si>
  <si>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</si>
  <si>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</si>
  <si>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</si>
  <si>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</si>
  <si>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</si>
  <si>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</si>
  <si>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</si>
  <si>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</si>
  <si>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</si>
  <si>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</si>
  <si>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</si>
  <si>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</si>
  <si>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</si>
  <si>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</si>
  <si>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</si>
  <si>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</si>
  <si>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</si>
  <si>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</si>
  <si>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</si>
  <si>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</si>
  <si>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</si>
  <si>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</si>
  <si>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</si>
  <si>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</si>
  <si>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</si>
  <si>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</si>
  <si>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</si>
  <si>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</si>
  <si>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</si>
  <si>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</si>
  <si>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</si>
  <si>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</si>
  <si>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</si>
  <si>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</si>
  <si>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</si>
  <si>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</si>
  <si>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</si>
  <si>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</si>
  <si>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</si>
  <si>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</si>
  <si>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</si>
  <si>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</si>
  <si>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</si>
  <si>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</si>
  <si>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</si>
  <si>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</si>
  <si>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</si>
  <si>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</si>
  <si>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</si>
  <si>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</si>
  <si>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</si>
  <si>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</si>
  <si>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</si>
  <si>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</si>
  <si>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</si>
  <si>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</si>
  <si>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</si>
  <si>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</si>
  <si>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</si>
  <si>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</si>
  <si>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</si>
  <si>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</si>
  <si>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</si>
  <si>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</si>
  <si>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</si>
  <si>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</si>
  <si>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</si>
  <si>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</si>
  <si>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</si>
  <si>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</si>
  <si>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</si>
  <si>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</si>
  <si>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</si>
  <si>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</si>
  <si>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</si>
  <si>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</si>
  <si>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</si>
  <si>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</si>
  <si>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</si>
  <si>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</si>
  <si>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</si>
  <si>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</si>
  <si>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</si>
  <si>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</si>
  <si>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</si>
  <si>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</si>
  <si>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</si>
  <si>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</si>
  <si>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</si>
  <si>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</si>
  <si>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</si>
  <si>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</si>
  <si>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</si>
  <si>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</si>
  <si>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</si>
  <si>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</si>
  <si>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</si>
  <si>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</si>
  <si>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</si>
  <si>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</si>
  <si>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</si>
  <si>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</si>
  <si>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</si>
  <si>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</si>
  <si>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</si>
  <si>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</si>
  <si>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</si>
  <si>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</si>
  <si>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</si>
  <si>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</si>
  <si>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</si>
  <si>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</si>
  <si>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</si>
  <si>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</si>
  <si>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</si>
  <si>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</si>
  <si>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</si>
  <si>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</si>
  <si>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</si>
  <si>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</si>
  <si>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</si>
  <si>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</si>
  <si>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</si>
  <si>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</si>
  <si>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</si>
  <si>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</si>
  <si>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</si>
  <si>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</si>
  <si>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</si>
  <si>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</si>
  <si>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</si>
  <si>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</si>
  <si>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</si>
  <si>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</si>
  <si>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</si>
  <si>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</si>
  <si>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</si>
  <si>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</si>
  <si>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</si>
  <si>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</si>
  <si>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</si>
  <si>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</si>
  <si>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</si>
  <si>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</si>
  <si>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</si>
  <si>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</si>
  <si>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</si>
  <si>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</si>
  <si>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</si>
  <si>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</si>
  <si>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</si>
  <si>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</si>
  <si>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</si>
  <si>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</si>
  <si>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</si>
  <si>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</si>
  <si>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</si>
  <si>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</si>
  <si>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</si>
  <si>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</si>
  <si>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</si>
  <si>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</si>
  <si>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</si>
  <si>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</si>
  <si>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</si>
  <si>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</si>
  <si>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</si>
  <si>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</si>
  <si>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</si>
  <si>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</si>
  <si>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</si>
  <si>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</si>
  <si>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</si>
  <si>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</si>
  <si>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</si>
  <si>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</si>
  <si>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</si>
  <si>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</si>
  <si>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</si>
  <si>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</si>
  <si>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</si>
  <si>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</si>
  <si>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</si>
  <si>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</si>
  <si>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</si>
  <si>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</si>
  <si>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</si>
  <si>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</si>
  <si>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</si>
  <si>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</si>
  <si>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</si>
  <si>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</si>
  <si>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</si>
  <si>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</si>
  <si>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</si>
  <si>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</si>
  <si>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</si>
  <si>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</si>
  <si>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</si>
  <si>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</si>
  <si>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</si>
  <si>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</si>
  <si>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</si>
  <si>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</si>
  <si>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</si>
  <si>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</si>
  <si>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</si>
  <si>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</si>
  <si>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</si>
  <si>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</si>
  <si>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</si>
  <si>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</si>
  <si>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</si>
  <si>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</si>
  <si>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</si>
  <si>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</si>
  <si>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</si>
  <si>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</si>
  <si>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</si>
  <si>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</si>
  <si>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</si>
  <si>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</si>
  <si>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</si>
  <si>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</si>
  <si>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</si>
  <si>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</si>
  <si>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</si>
  <si>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</si>
  <si>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</si>
  <si>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</si>
  <si>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</si>
  <si>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</si>
  <si>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</si>
  <si>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</si>
  <si>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</si>
  <si>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</si>
  <si>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</si>
  <si>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</si>
  <si>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</si>
  <si>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</si>
  <si>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</si>
  <si>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</si>
  <si>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</si>
  <si>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</si>
  <si>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</si>
  <si>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</si>
  <si>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</si>
  <si>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</si>
  <si>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</si>
  <si>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</si>
  <si>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</si>
  <si>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</si>
  <si>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</si>
  <si>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</si>
  <si>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</si>
  <si>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</si>
  <si>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</si>
  <si>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</si>
  <si>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</si>
  <si>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</si>
  <si>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</si>
  <si>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</si>
  <si>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</si>
  <si>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</si>
  <si>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</si>
  <si>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</si>
  <si>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</si>
  <si>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</si>
  <si>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</si>
  <si>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</si>
  <si>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</si>
  <si>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</si>
  <si>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</si>
  <si>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</si>
  <si>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</si>
  <si>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</si>
  <si>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</si>
  <si>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</si>
  <si>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</si>
  <si>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</si>
  <si>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</si>
  <si>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</si>
  <si>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</si>
  <si>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</si>
  <si>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</si>
  <si>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</si>
  <si>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</si>
  <si>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</si>
  <si>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</si>
  <si>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</si>
  <si>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</si>
  <si>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</si>
  <si>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</si>
  <si>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</si>
  <si>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</si>
  <si>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</si>
  <si>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</si>
  <si>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</si>
  <si>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</si>
  <si>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</si>
  <si>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</si>
  <si>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</si>
  <si>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</si>
  <si>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</si>
  <si>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</si>
  <si>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</si>
  <si>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</si>
  <si>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</si>
  <si>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</si>
  <si>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</si>
  <si>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</si>
  <si>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</si>
  <si>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</si>
  <si>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</si>
  <si>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</si>
  <si>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</si>
  <si>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</si>
  <si>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</si>
  <si>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</si>
  <si>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</si>
  <si>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</si>
  <si>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</si>
  <si>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</si>
  <si>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</si>
  <si>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</si>
  <si>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</si>
  <si>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</si>
  <si>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</si>
  <si>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</si>
  <si>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</si>
  <si>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</si>
  <si>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</si>
  <si>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</si>
  <si>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</si>
  <si>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</si>
  <si>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</si>
  <si>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</si>
  <si>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</si>
  <si>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</si>
  <si>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</si>
  <si>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</si>
  <si>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</si>
  <si>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</si>
  <si>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</si>
  <si>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</si>
  <si>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</si>
  <si>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</si>
  <si>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</si>
  <si>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</si>
  <si>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</si>
  <si>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</si>
  <si>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</si>
  <si>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</si>
  <si>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</si>
  <si>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</si>
  <si>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</si>
  <si>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</si>
  <si>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</si>
  <si>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</si>
  <si>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</si>
  <si>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</si>
  <si>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</si>
  <si>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</si>
  <si>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</si>
  <si>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</si>
  <si>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</si>
  <si>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</si>
  <si>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</si>
  <si>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</si>
  <si>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</si>
  <si>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</si>
  <si>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</si>
  <si>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</si>
  <si>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</si>
  <si>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</si>
  <si>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</si>
  <si>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</si>
  <si>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</si>
  <si>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</si>
  <si>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</si>
  <si>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</si>
  <si>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</si>
  <si>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</si>
  <si>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</si>
  <si>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</si>
  <si>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</si>
  <si>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</si>
  <si>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</si>
  <si>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</si>
  <si>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</si>
  <si>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</si>
  <si>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</si>
  <si>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</si>
  <si>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</si>
  <si>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</si>
  <si>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</si>
  <si>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</si>
  <si>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</si>
  <si>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</si>
  <si>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</si>
  <si>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</si>
  <si>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</si>
  <si>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</si>
  <si>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</si>
  <si>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</si>
  <si>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</si>
  <si>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</si>
  <si>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</si>
  <si>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</si>
  <si>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</si>
  <si>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</si>
  <si>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</si>
  <si>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</si>
  <si>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</si>
  <si>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</si>
  <si>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</si>
  <si>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</si>
  <si>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</si>
  <si>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</si>
  <si>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</si>
  <si>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</si>
  <si>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</si>
  <si>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</si>
  <si>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</si>
  <si>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</si>
  <si>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</si>
  <si>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</si>
  <si>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</si>
  <si>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</si>
  <si>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</si>
  <si>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</si>
  <si>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</si>
  <si>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</si>
  <si>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</si>
  <si>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</si>
  <si>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</si>
  <si>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</si>
  <si>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</si>
  <si>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</si>
  <si>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</si>
  <si>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</si>
  <si>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</si>
  <si>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</si>
  <si>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</si>
  <si>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</si>
  <si>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</si>
  <si>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</si>
  <si>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</si>
  <si>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</si>
  <si>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</si>
  <si>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</si>
  <si>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</si>
  <si>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</si>
  <si>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</si>
  <si>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</si>
  <si>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</si>
  <si>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</si>
  <si>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</si>
  <si>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</si>
  <si>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</si>
  <si>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</si>
  <si>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</si>
  <si>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</si>
  <si>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</si>
  <si>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</si>
  <si>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</si>
  <si>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</si>
  <si>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</si>
  <si>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</si>
  <si>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</si>
  <si>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</si>
  <si>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</si>
  <si>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</si>
  <si>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</si>
  <si>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</si>
  <si>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</si>
  <si>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</si>
  <si>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</si>
  <si>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</si>
  <si>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</si>
  <si>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</si>
  <si>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</si>
  <si>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</si>
  <si>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</si>
  <si>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</si>
  <si>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</si>
  <si>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</si>
  <si>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</si>
  <si>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</si>
  <si>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</si>
  <si>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</si>
  <si>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</si>
  <si>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</si>
  <si>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</si>
  <si>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</si>
  <si>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</si>
  <si>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</si>
  <si>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</si>
  <si>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</si>
  <si>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</si>
  <si>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</si>
  <si>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</si>
  <si>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</si>
  <si>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</si>
  <si>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</si>
  <si>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</si>
  <si>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</si>
  <si>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</si>
  <si>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</si>
  <si>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</si>
  <si>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</si>
  <si>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</si>
  <si>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</si>
  <si>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</si>
  <si>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</si>
  <si>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</si>
  <si>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</si>
  <si>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</si>
  <si>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</si>
  <si>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</si>
  <si>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</si>
  <si>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</si>
  <si>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</si>
  <si>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</si>
  <si>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</si>
  <si>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</si>
  <si>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</si>
  <si>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</si>
  <si>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</si>
  <si>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</si>
  <si>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</si>
  <si>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</si>
  <si>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</si>
  <si>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</si>
  <si>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</si>
  <si>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</si>
  <si>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</si>
  <si>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</si>
  <si>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</si>
  <si>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</si>
  <si>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</si>
  <si>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</si>
  <si>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</si>
  <si>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</si>
  <si>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</si>
  <si>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</si>
  <si>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</si>
  <si>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</si>
  <si>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</si>
  <si>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</si>
  <si>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</si>
  <si>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</si>
  <si>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</si>
  <si>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</si>
  <si>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</si>
  <si>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</si>
  <si>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</si>
  <si>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</si>
  <si>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</si>
  <si>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</si>
  <si>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</si>
  <si>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</si>
  <si>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</si>
  <si>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</si>
  <si>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</si>
  <si>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</si>
  <si>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</si>
  <si>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</si>
  <si>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</si>
  <si>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</si>
  <si>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</si>
  <si>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</si>
  <si>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</si>
  <si>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</si>
  <si>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</si>
  <si>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</si>
  <si>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</si>
  <si>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</si>
  <si>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</si>
  <si>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</si>
  <si>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</si>
  <si>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</si>
  <si>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</si>
  <si>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</si>
  <si>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</si>
  <si>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</si>
  <si>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</si>
  <si>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</si>
  <si>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</si>
  <si>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</si>
  <si>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</si>
  <si>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</si>
  <si>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</si>
  <si>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</si>
  <si>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</si>
  <si>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</si>
  <si>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</si>
  <si>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</si>
  <si>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</si>
  <si>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</si>
  <si>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</si>
  <si>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</si>
  <si>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</si>
  <si>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</si>
  <si>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</si>
  <si>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</si>
  <si>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</si>
  <si>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</si>
  <si>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</si>
  <si>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</si>
  <si>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</si>
  <si>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</si>
  <si>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</si>
  <si>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</si>
  <si>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</si>
  <si>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</si>
  <si>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</si>
  <si>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</si>
  <si>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</si>
  <si>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</si>
  <si>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</si>
  <si>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</si>
  <si>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</si>
  <si>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</si>
  <si>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</si>
  <si>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</si>
  <si>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</si>
  <si>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</si>
  <si>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</si>
  <si>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</si>
  <si>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</si>
  <si>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</si>
  <si>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</si>
  <si>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</si>
  <si>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</si>
  <si>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</si>
  <si>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</si>
  <si>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</si>
  <si>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</si>
  <si>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</si>
  <si>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</si>
  <si>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</si>
  <si>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</si>
  <si>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</si>
  <si>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</si>
  <si>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</si>
  <si>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</si>
  <si>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</si>
  <si>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</si>
  <si>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</si>
  <si>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</si>
  <si>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</si>
  <si>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</si>
  <si>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</si>
  <si>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</si>
  <si>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</si>
  <si>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</si>
  <si>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</si>
  <si>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</si>
  <si>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</si>
  <si>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</si>
  <si>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</si>
  <si>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</si>
  <si>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</si>
  <si>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</si>
  <si>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</si>
  <si>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</si>
  <si>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</si>
  <si>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</si>
  <si>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</si>
  <si>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</si>
  <si>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</si>
  <si>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</si>
  <si>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</si>
  <si>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</si>
  <si>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</si>
  <si>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</si>
  <si>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</si>
  <si>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</si>
  <si>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</si>
  <si>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</si>
  <si>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</si>
  <si>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</si>
  <si>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</si>
  <si>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</si>
  <si>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</si>
  <si>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</si>
  <si>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</si>
  <si>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</si>
  <si>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</si>
  <si>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</si>
  <si>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</si>
  <si>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</si>
  <si>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</si>
  <si>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</si>
  <si>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</si>
  <si>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</si>
  <si>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</si>
  <si>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</si>
  <si>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</si>
  <si>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</si>
  <si>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</si>
  <si>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</si>
  <si>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</si>
  <si>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</si>
  <si>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</si>
  <si>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</si>
  <si>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</si>
  <si>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</si>
  <si>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</si>
  <si>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</si>
  <si>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</si>
  <si>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</si>
  <si>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</si>
  <si>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</si>
  <si>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</si>
  <si>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</si>
  <si>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</si>
  <si>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</si>
  <si>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</si>
  <si>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</si>
  <si>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</si>
  <si>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</si>
  <si>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</si>
  <si>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</si>
  <si>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</si>
  <si>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</si>
  <si>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</si>
  <si>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</si>
  <si>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</si>
  <si>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</si>
  <si>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</si>
  <si>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</si>
  <si>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</si>
  <si>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</si>
  <si>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</si>
  <si>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</si>
  <si>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</si>
  <si>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</si>
  <si>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</si>
  <si>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</si>
  <si>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</si>
  <si>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</si>
  <si>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</si>
  <si>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</si>
  <si>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</si>
  <si>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</si>
  <si>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</si>
  <si>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</si>
  <si>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</si>
  <si>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</si>
  <si>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</si>
  <si>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</si>
  <si>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</si>
  <si>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</si>
  <si>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</si>
  <si>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</si>
  <si>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</si>
  <si>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</si>
  <si>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</si>
  <si>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</si>
  <si>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</si>
  <si>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</si>
  <si>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</si>
  <si>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</si>
  <si>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</si>
  <si>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</si>
  <si>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</si>
  <si>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</si>
  <si>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</si>
  <si>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</si>
  <si>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</si>
  <si>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</si>
  <si>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</si>
  <si>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</si>
  <si>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</si>
  <si>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</si>
  <si>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</si>
  <si>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</si>
  <si>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</si>
  <si>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</si>
  <si>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</si>
  <si>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</si>
  <si>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</si>
  <si>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</si>
  <si>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</si>
  <si>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</si>
  <si>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</si>
  <si>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</si>
  <si>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</si>
  <si>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</si>
  <si>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</si>
  <si>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</si>
  <si>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</si>
  <si>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</si>
  <si>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</si>
  <si>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</si>
  <si>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</si>
  <si>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</si>
  <si>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</si>
  <si>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</si>
  <si>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</si>
  <si>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</si>
  <si>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</si>
  <si>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</si>
  <si>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</si>
  <si>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</si>
  <si>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</si>
  <si>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</si>
  <si>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</si>
  <si>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</si>
  <si>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</si>
  <si>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</si>
  <si>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</si>
  <si>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</si>
  <si>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</si>
  <si>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</si>
  <si>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</si>
  <si>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</si>
  <si>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</si>
  <si>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</si>
  <si>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</si>
  <si>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</si>
  <si>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</si>
  <si>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</si>
  <si>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</si>
  <si>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</si>
  <si>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</si>
  <si>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</si>
  <si>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</si>
  <si>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</si>
  <si>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</si>
  <si>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</si>
  <si>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</si>
  <si>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</si>
  <si>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</si>
  <si>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</si>
  <si>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</si>
  <si>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</si>
  <si>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</si>
  <si>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</si>
  <si>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</si>
  <si>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</si>
  <si>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</si>
  <si>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</si>
  <si>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</si>
  <si>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</si>
  <si>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</si>
  <si>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</si>
  <si>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</si>
  <si>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</si>
  <si>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</si>
  <si>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</si>
  <si>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</si>
  <si>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</si>
  <si>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</si>
  <si>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</si>
  <si>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</si>
  <si>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</si>
  <si>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</si>
  <si>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</si>
  <si>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</si>
  <si>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</si>
  <si>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</si>
  <si>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</si>
  <si>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</si>
  <si>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</si>
  <si>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</si>
  <si>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</si>
  <si>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</si>
  <si>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</si>
  <si>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</si>
  <si>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</si>
  <si>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</si>
  <si>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</si>
  <si>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</si>
  <si>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</si>
  <si>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</si>
  <si>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</si>
  <si>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</si>
  <si>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</si>
  <si>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</si>
  <si>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</si>
  <si>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</si>
  <si>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</si>
  <si>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</si>
  <si>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</si>
  <si>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</si>
  <si>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</si>
  <si>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</si>
  <si>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</si>
  <si>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</si>
  <si>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</si>
  <si>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</si>
  <si>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</si>
  <si>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</si>
  <si>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</si>
  <si>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</si>
  <si>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</si>
  <si>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</si>
  <si>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</si>
  <si>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</si>
  <si>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</si>
  <si>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</si>
  <si>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</si>
  <si>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</si>
  <si>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</si>
  <si>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</si>
  <si>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</si>
  <si>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</si>
  <si>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</si>
  <si>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</si>
  <si>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</si>
  <si>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</si>
  <si>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</si>
  <si>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</si>
  <si>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</si>
  <si>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</si>
  <si>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</si>
  <si>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</si>
  <si>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</si>
  <si>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</si>
  <si>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</si>
  <si>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</si>
  <si>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</si>
  <si>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</si>
  <si>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</si>
  <si>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</si>
  <si>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</si>
  <si>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</si>
  <si>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</si>
  <si>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</si>
  <si>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</si>
  <si>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</si>
  <si>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</si>
  <si>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</si>
  <si>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</si>
  <si>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</si>
  <si>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</si>
  <si>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</si>
  <si>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</si>
  <si>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</si>
  <si>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</si>
  <si>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</si>
  <si>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</si>
  <si>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</si>
  <si>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</si>
  <si>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</si>
  <si>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</si>
  <si>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</si>
  <si>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</si>
  <si>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</si>
  <si>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</si>
  <si>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</si>
  <si>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</si>
  <si>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</si>
  <si>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</si>
  <si>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</si>
  <si>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</si>
  <si>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</si>
  <si>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</si>
  <si>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</si>
  <si>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</si>
  <si>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</si>
  <si>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</si>
  <si>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</si>
  <si>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</si>
  <si>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</si>
  <si>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</si>
  <si>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</si>
  <si>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</si>
  <si>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</si>
  <si>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</si>
  <si>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</si>
  <si>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</si>
  <si>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</si>
  <si>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</si>
  <si>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</si>
  <si>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</si>
  <si>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</si>
  <si>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</si>
  <si>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</si>
  <si>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</si>
  <si>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</si>
  <si>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</si>
  <si>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</si>
  <si>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</si>
  <si>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</si>
  <si>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</si>
  <si>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</si>
  <si>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</si>
  <si>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</si>
  <si>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</si>
  <si>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</si>
  <si>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</si>
  <si>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</si>
  <si>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</si>
  <si>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</si>
  <si>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</si>
  <si>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</si>
  <si>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</si>
  <si>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</si>
  <si>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</si>
  <si>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</si>
  <si>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</si>
  <si>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</si>
  <si>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</si>
  <si>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</si>
  <si>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</si>
  <si>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</si>
  <si>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</si>
  <si>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</si>
  <si>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</si>
  <si>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</si>
  <si>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</si>
  <si>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</si>
  <si>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</si>
  <si>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</si>
  <si>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</si>
  <si>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</si>
  <si>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</si>
  <si>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</si>
  <si>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</si>
  <si>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</si>
  <si>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</si>
  <si>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</si>
  <si>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</si>
  <si>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</si>
  <si>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</si>
  <si>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</si>
  <si>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</si>
  <si>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</si>
  <si>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</si>
  <si>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</si>
  <si>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</si>
  <si>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</si>
  <si>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</si>
  <si>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</si>
  <si>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</si>
  <si>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</si>
  <si>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</si>
  <si>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</si>
  <si>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</si>
  <si>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</si>
  <si>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</si>
  <si>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</si>
  <si>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</si>
  <si>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</si>
  <si>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</si>
  <si>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</si>
  <si>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</si>
  <si>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</si>
  <si>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</si>
  <si>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</si>
  <si>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</si>
  <si>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</si>
  <si>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</si>
  <si>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</si>
  <si>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</si>
  <si>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</si>
  <si>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</si>
  <si>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</si>
  <si>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</si>
  <si>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</si>
  <si>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</si>
  <si>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</si>
  <si>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</si>
  <si>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</si>
  <si>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</si>
  <si>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</si>
  <si>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</si>
  <si>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</si>
  <si>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</si>
  <si>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</si>
  <si>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</si>
  <si>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</si>
  <si>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</si>
  <si>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</si>
  <si>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</si>
  <si>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</si>
  <si>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</si>
  <si>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</si>
  <si>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</si>
  <si>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</si>
  <si>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</si>
  <si>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</si>
  <si>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</si>
  <si>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</si>
  <si>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</si>
  <si>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</si>
  <si>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</si>
  <si>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</si>
  <si>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</si>
  <si>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</si>
  <si>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</si>
  <si>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</si>
  <si>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</si>
  <si>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</si>
  <si>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</si>
  <si>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</si>
  <si>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</si>
  <si>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</si>
  <si>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</si>
  <si>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</si>
  <si>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</si>
  <si>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</si>
  <si>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</si>
  <si>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</si>
  <si>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</si>
  <si>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</si>
  <si>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</si>
  <si>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</si>
  <si>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</si>
  <si>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</si>
  <si>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</si>
  <si>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</si>
  <si>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</si>
  <si>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</si>
  <si>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</si>
  <si>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</si>
  <si>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</si>
  <si>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</si>
  <si>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</si>
  <si>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</si>
  <si>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</si>
  <si>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</si>
  <si>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</si>
  <si>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</si>
  <si>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</si>
  <si>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</si>
  <si>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</si>
  <si>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</si>
  <si>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</si>
  <si>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</si>
  <si>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</si>
  <si>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</si>
  <si>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</si>
  <si>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</si>
  <si>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</si>
  <si>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</si>
  <si>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</si>
  <si>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</si>
  <si>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</si>
  <si>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</si>
  <si>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</si>
  <si>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</si>
  <si>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</si>
  <si>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</si>
  <si>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</si>
  <si>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</si>
  <si>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</si>
  <si>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</si>
  <si>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</si>
  <si>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</si>
  <si>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</si>
  <si>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</si>
  <si>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</si>
  <si>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</si>
  <si>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</si>
  <si>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</si>
  <si>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</si>
  <si>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</si>
  <si>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</si>
  <si>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</si>
  <si>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</si>
  <si>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</si>
  <si>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</si>
  <si>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</si>
  <si>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</si>
  <si>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</si>
  <si>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</si>
  <si>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</si>
  <si>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</si>
  <si>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</si>
  <si>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</si>
  <si>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</si>
  <si>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</si>
  <si>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</si>
  <si>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</si>
  <si>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</si>
  <si>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</si>
  <si>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</si>
  <si>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</si>
  <si>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</si>
  <si>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</si>
  <si>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</si>
  <si>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</si>
  <si>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</si>
  <si>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</si>
  <si>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</si>
  <si>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</si>
  <si>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</si>
  <si>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</si>
  <si>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</si>
  <si>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</si>
  <si>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</si>
  <si>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</si>
  <si>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</si>
  <si>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</si>
  <si>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</si>
  <si>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</si>
  <si>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</si>
  <si>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</si>
  <si>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</si>
  <si>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</si>
  <si>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</si>
  <si>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</si>
  <si>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</si>
  <si>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</si>
  <si>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</si>
  <si>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</si>
  <si>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</si>
  <si>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</si>
  <si>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</si>
  <si>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</si>
  <si>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</si>
  <si>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</si>
  <si>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</si>
  <si>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</si>
  <si>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</si>
  <si>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</si>
  <si>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</si>
  <si>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</si>
  <si>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</si>
  <si>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</si>
  <si>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</si>
  <si>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</si>
  <si>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</si>
  <si>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</si>
  <si>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</si>
  <si>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</si>
  <si>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</si>
  <si>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</si>
  <si>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</si>
  <si>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</si>
  <si>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</si>
  <si>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</si>
  <si>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</si>
  <si>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</si>
  <si>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</si>
  <si>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</si>
  <si>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</si>
  <si>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</si>
  <si>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</si>
  <si>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</si>
  <si>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</si>
  <si>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</si>
  <si>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</si>
  <si>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</si>
  <si>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</si>
  <si>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</si>
  <si>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</si>
  <si>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</si>
  <si>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</si>
  <si>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</si>
  <si>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</si>
  <si>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</si>
  <si>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</si>
  <si>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</si>
  <si>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</si>
  <si>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</si>
  <si>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</si>
  <si>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</si>
  <si>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</si>
  <si>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</si>
  <si>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</si>
  <si>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</si>
  <si>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</si>
  <si>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</si>
  <si>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</si>
  <si>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</si>
  <si>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</si>
  <si>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</si>
  <si>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</si>
  <si>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</si>
  <si>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</si>
  <si>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</si>
  <si>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</si>
  <si>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</si>
  <si>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</si>
  <si>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</si>
  <si>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</si>
  <si>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</si>
  <si>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</si>
  <si>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</si>
  <si>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</si>
  <si>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</si>
  <si>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</si>
  <si>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</si>
  <si>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</si>
  <si>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</si>
  <si>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</si>
  <si>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</si>
  <si>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</si>
  <si>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</si>
  <si>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</si>
  <si>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</si>
  <si>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</si>
  <si>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</si>
  <si>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</si>
  <si>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</si>
  <si>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</si>
  <si>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</si>
  <si>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</si>
  <si>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</si>
  <si>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</si>
  <si>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</si>
  <si>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</si>
  <si>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</si>
  <si>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</si>
  <si>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</si>
  <si>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</si>
  <si>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</si>
  <si>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</si>
  <si>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</si>
  <si>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</si>
  <si>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</si>
  <si>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</si>
  <si>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</si>
  <si>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</si>
  <si>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</si>
  <si>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</si>
  <si>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</si>
  <si>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</si>
  <si>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</si>
  <si>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</si>
  <si>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</si>
  <si>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</si>
  <si>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</si>
  <si>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</si>
  <si>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</si>
  <si>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</si>
  <si>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</si>
  <si>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</si>
  <si>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</si>
  <si>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</si>
  <si>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</si>
  <si>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</si>
  <si>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</si>
  <si>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</si>
  <si>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</si>
  <si>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</si>
  <si>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</si>
  <si>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</si>
  <si>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</si>
  <si>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</si>
  <si>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</si>
  <si>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</si>
  <si>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</si>
  <si>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</si>
  <si>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</si>
  <si>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</si>
  <si>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</si>
  <si>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</si>
  <si>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</si>
  <si>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</si>
  <si>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</si>
  <si>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</si>
  <si>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</si>
  <si>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</si>
  <si>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</si>
  <si>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</si>
  <si>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</si>
  <si>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</si>
  <si>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</si>
  <si>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</si>
  <si>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</si>
  <si>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</si>
  <si>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</si>
  <si>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</si>
  <si>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</si>
  <si>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</si>
  <si>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</si>
  <si>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</si>
  <si>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</si>
  <si>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</si>
  <si>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</si>
  <si>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</si>
  <si>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</si>
  <si>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</si>
  <si>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</si>
  <si>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</si>
  <si>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</si>
  <si>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</si>
  <si>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</si>
  <si>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</si>
  <si>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</si>
  <si>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</si>
  <si>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</si>
  <si>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</si>
  <si>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</si>
  <si>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</si>
  <si>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</si>
  <si>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</si>
  <si>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</si>
  <si>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</si>
  <si>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</si>
  <si>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</si>
  <si>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</si>
  <si>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</si>
  <si>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</si>
  <si>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</si>
  <si>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</si>
  <si>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</si>
  <si>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</si>
  <si>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</si>
  <si>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</si>
  <si>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</si>
  <si>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</si>
  <si>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</si>
  <si>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</si>
  <si>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</si>
  <si>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</si>
  <si>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</si>
  <si>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</si>
  <si>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</si>
  <si>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</si>
  <si>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</si>
  <si>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</si>
  <si>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</si>
  <si>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</si>
  <si>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</si>
  <si>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</si>
  <si>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</si>
  <si>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</si>
  <si>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</si>
  <si>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</si>
  <si>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</si>
  <si>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</si>
  <si>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</si>
  <si>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</si>
  <si>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</si>
  <si>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</si>
  <si>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</si>
  <si>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</si>
  <si>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</si>
  <si>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</si>
  <si>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</si>
  <si>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</si>
  <si>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</si>
  <si>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</si>
  <si>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</si>
  <si>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</si>
  <si>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</si>
  <si>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</si>
  <si>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</si>
  <si>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</si>
  <si>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</si>
  <si>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</si>
  <si>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</si>
  <si>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</si>
  <si>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</si>
  <si>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</si>
  <si>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</si>
  <si>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</si>
  <si>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</si>
  <si>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</si>
  <si>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</si>
  <si>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</si>
  <si>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</si>
  <si>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</si>
  <si>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</si>
  <si>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</si>
  <si>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</si>
  <si>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</si>
  <si>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</si>
  <si>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</si>
  <si>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</si>
  <si>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</si>
  <si>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</si>
  <si>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</si>
  <si>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</si>
  <si>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</si>
  <si>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</si>
  <si>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</si>
  <si>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</si>
  <si>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</si>
  <si>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</si>
  <si>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</si>
  <si>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</si>
  <si>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</si>
  <si>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</si>
  <si>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</si>
  <si>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</si>
  <si>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</si>
  <si>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</si>
  <si>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</si>
  <si>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</si>
  <si>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</si>
  <si>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</si>
  <si>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</si>
  <si>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</si>
  <si>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</si>
  <si>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</si>
  <si>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</si>
  <si>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</si>
  <si>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</si>
  <si>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</si>
  <si>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</si>
  <si>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</si>
  <si>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</si>
  <si>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</si>
  <si>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</si>
  <si>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</si>
  <si>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</si>
  <si>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</si>
  <si>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</si>
  <si>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</si>
  <si>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</si>
  <si>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</si>
  <si>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</si>
  <si>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</si>
  <si>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</si>
  <si>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</si>
  <si>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</si>
  <si>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</si>
  <si>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</si>
  <si>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</si>
  <si>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</si>
  <si>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</si>
  <si>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</si>
  <si>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</si>
  <si>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</si>
  <si>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</si>
  <si>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</si>
  <si>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</si>
  <si>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</si>
  <si>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</si>
  <si>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</si>
  <si>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</si>
  <si>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</si>
  <si>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</si>
  <si>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</si>
  <si>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</si>
  <si>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</si>
  <si>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</si>
  <si>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</si>
  <si>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</si>
  <si>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</si>
  <si>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</si>
  <si>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</si>
  <si>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</si>
  <si>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</si>
  <si>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</si>
  <si>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</si>
  <si>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</si>
  <si>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</si>
  <si>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</si>
  <si>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</si>
  <si>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</si>
  <si>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</si>
  <si>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</si>
  <si>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</si>
  <si>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</si>
  <si>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</si>
  <si>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</si>
  <si>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</si>
  <si>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</si>
  <si>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</si>
  <si>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</si>
  <si>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</si>
  <si>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</si>
  <si>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</si>
  <si>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</si>
  <si>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</si>
  <si>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</si>
  <si>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</si>
  <si>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</si>
  <si>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</si>
  <si>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</si>
  <si>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</si>
  <si>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</si>
  <si>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</si>
  <si>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</si>
  <si>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</si>
  <si>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</si>
  <si>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</si>
  <si>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</si>
  <si>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</si>
  <si>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</si>
  <si>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</si>
  <si>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</si>
  <si>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</si>
  <si>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</si>
  <si>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</si>
  <si>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</si>
  <si>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</si>
  <si>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</si>
  <si>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</si>
  <si>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</si>
  <si>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</si>
  <si>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</si>
  <si>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</si>
  <si>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</si>
  <si>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</si>
  <si>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</si>
  <si>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</si>
  <si>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</si>
  <si>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</si>
  <si>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</si>
  <si>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</si>
  <si>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</si>
  <si>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</si>
  <si>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</si>
  <si>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</si>
  <si>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</si>
  <si>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</si>
  <si>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</si>
  <si>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</si>
  <si>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</si>
  <si>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</si>
  <si>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</si>
  <si>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</si>
  <si>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</si>
  <si>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</si>
  <si>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</si>
  <si>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</si>
  <si>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</si>
  <si>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</si>
  <si>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</si>
  <si>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</si>
  <si>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</si>
  <si>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</si>
  <si>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</si>
  <si>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</si>
  <si>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</si>
  <si>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</si>
  <si>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</si>
  <si>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</si>
  <si>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</si>
  <si>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</si>
  <si>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</si>
  <si>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</si>
  <si>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</si>
  <si>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</si>
  <si>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</si>
  <si>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</si>
  <si>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</si>
  <si>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</si>
  <si>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</si>
  <si>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</si>
  <si>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</si>
  <si>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</si>
  <si>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</si>
  <si>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</si>
  <si>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</si>
  <si>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</si>
  <si>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</si>
  <si>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</si>
  <si>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</si>
  <si>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</si>
  <si>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</si>
  <si>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</si>
  <si>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</si>
  <si>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</si>
  <si>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</si>
  <si>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</si>
  <si>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</si>
  <si>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</si>
  <si>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</si>
  <si>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</si>
  <si>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</si>
  <si>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</si>
  <si>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</si>
  <si>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</si>
  <si>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</si>
  <si>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</si>
  <si>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</si>
  <si>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</si>
  <si>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</si>
  <si>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</si>
  <si>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</si>
  <si>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</si>
  <si>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</si>
  <si>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</si>
  <si>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</si>
  <si>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</si>
  <si>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</si>
  <si>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</si>
  <si>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</si>
  <si>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</si>
  <si>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</si>
  <si>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</si>
  <si>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</si>
  <si>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</si>
  <si>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</si>
  <si>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</si>
  <si>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</si>
  <si>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</si>
  <si>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</si>
  <si>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</si>
  <si>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</si>
  <si>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</si>
  <si>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</si>
  <si>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</si>
  <si>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</si>
  <si>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</si>
  <si>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</si>
  <si>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</si>
  <si>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</si>
  <si>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</si>
  <si>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</si>
  <si>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</si>
  <si>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</si>
  <si>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</si>
  <si>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</si>
  <si>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</si>
  <si>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</si>
  <si>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</si>
  <si>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</si>
  <si>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</si>
  <si>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</si>
  <si>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</si>
  <si>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</si>
  <si>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</si>
  <si>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</si>
  <si>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</si>
  <si>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</si>
  <si>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</si>
  <si>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</si>
  <si>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</si>
  <si>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</si>
  <si>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</si>
  <si>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</si>
  <si>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</si>
  <si>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</si>
  <si>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</si>
  <si>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</si>
  <si>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</si>
  <si>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</si>
  <si>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</si>
  <si>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</si>
  <si>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</si>
  <si>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</si>
  <si>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</si>
  <si>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</si>
  <si>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</si>
  <si>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</si>
  <si>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</si>
  <si>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</si>
  <si>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</si>
  <si>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</si>
  <si>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</si>
  <si>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</si>
  <si>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</si>
  <si>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</si>
  <si>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</si>
  <si>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</si>
  <si>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</si>
  <si>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</si>
  <si>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</si>
  <si>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</si>
  <si>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</si>
  <si>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</si>
  <si>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</si>
  <si>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</si>
  <si>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</si>
  <si>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</si>
  <si>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</si>
  <si>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</si>
  <si>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</si>
  <si>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</si>
  <si>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</si>
  <si>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</si>
  <si>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</si>
  <si>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</si>
  <si>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</si>
  <si>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</si>
  <si>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</si>
  <si>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</si>
  <si>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</si>
  <si>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</si>
  <si>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</si>
  <si>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</si>
  <si>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</si>
  <si>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</si>
  <si>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</si>
  <si>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</si>
  <si>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</si>
  <si>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</si>
  <si>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</si>
  <si>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</si>
  <si>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</si>
  <si>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</si>
  <si>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</si>
  <si>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</si>
  <si>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</si>
  <si>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</si>
  <si>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</si>
  <si>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</si>
  <si>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</si>
  <si>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</si>
  <si>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</si>
  <si>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</si>
  <si>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</si>
  <si>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</si>
  <si>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</si>
  <si>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</si>
  <si>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</si>
  <si>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</si>
  <si>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</si>
  <si>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</si>
  <si>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</si>
  <si>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</si>
  <si>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</si>
  <si>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</si>
  <si>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</si>
  <si>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</si>
  <si>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</si>
  <si>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</si>
  <si>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</si>
  <si>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</si>
  <si>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</si>
  <si>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</si>
  <si>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</si>
  <si>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</si>
  <si>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</si>
  <si>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</si>
  <si>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</si>
  <si>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</si>
  <si>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</si>
  <si>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</si>
  <si>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</si>
  <si>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</si>
  <si>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</si>
  <si>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</si>
  <si>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</si>
  <si>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</si>
  <si>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</si>
  <si>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</si>
  <si>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</si>
  <si>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</si>
  <si>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</si>
  <si>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</si>
  <si>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</si>
  <si>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</si>
  <si>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</si>
  <si>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</si>
  <si>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</si>
  <si>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</si>
  <si>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</si>
  <si>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</si>
  <si>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</si>
  <si>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</si>
  <si>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</si>
  <si>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</si>
  <si>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</si>
  <si>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</si>
  <si>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</si>
  <si>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</si>
  <si>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</si>
  <si>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</si>
  <si>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</si>
  <si>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</si>
  <si>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</si>
  <si>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</si>
  <si>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</si>
  <si>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</si>
  <si>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</si>
  <si>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</si>
  <si>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</si>
  <si>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</si>
  <si>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</si>
  <si>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</si>
  <si>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</si>
  <si>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</si>
  <si>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</si>
  <si>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</si>
  <si>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</si>
  <si>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</si>
  <si>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</si>
  <si>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</si>
  <si>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</si>
  <si>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</si>
  <si>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</si>
  <si>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</si>
  <si>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</si>
  <si>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</si>
  <si>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</si>
  <si>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</si>
  <si>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</si>
  <si>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</si>
  <si>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</si>
  <si>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</si>
  <si>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</si>
  <si>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</si>
  <si>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</si>
  <si>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</si>
  <si>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</si>
  <si>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</si>
  <si>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</si>
  <si>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</si>
  <si>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</si>
  <si>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</si>
  <si>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</si>
  <si>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</si>
  <si>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</si>
  <si>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</si>
  <si>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</si>
  <si>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</si>
  <si>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</si>
  <si>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</si>
  <si>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</si>
  <si>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</si>
  <si>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</si>
  <si>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</si>
  <si>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</si>
  <si>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</si>
  <si>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</si>
  <si>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</si>
  <si>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</si>
  <si>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</si>
  <si>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</si>
  <si>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</si>
  <si>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</si>
  <si>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</si>
  <si>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</si>
  <si>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</si>
  <si>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</si>
  <si>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</si>
  <si>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</si>
  <si>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</si>
  <si>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</si>
  <si>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</si>
  <si>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</si>
  <si>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</si>
  <si>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</si>
  <si>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</si>
  <si>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</si>
  <si>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</si>
  <si>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</si>
  <si>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</si>
  <si>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</si>
  <si>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</si>
  <si>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</si>
  <si>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</si>
  <si>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</si>
  <si>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</si>
  <si>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</si>
  <si>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</si>
  <si>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</si>
  <si>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</si>
  <si>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</si>
  <si>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</si>
  <si>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</si>
  <si>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</si>
  <si>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</si>
  <si>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</si>
  <si>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</si>
  <si>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</si>
  <si>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</si>
  <si>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</si>
  <si>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</si>
  <si>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</si>
  <si>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</si>
  <si>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</si>
  <si>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</si>
  <si>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</si>
  <si>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</si>
  <si>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</si>
  <si>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</si>
  <si>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</si>
  <si>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</si>
  <si>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</si>
  <si>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</si>
  <si>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</si>
  <si>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</si>
  <si>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</si>
  <si>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</si>
  <si>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</si>
  <si>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</si>
  <si>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</si>
  <si>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</si>
  <si>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</si>
  <si>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</si>
  <si>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</si>
  <si>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</si>
  <si>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</si>
  <si>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</si>
  <si>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</si>
  <si>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</si>
  <si>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</si>
  <si>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</si>
  <si>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</si>
  <si>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</si>
  <si>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</si>
  <si>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</si>
  <si>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</si>
  <si>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</si>
  <si>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</si>
  <si>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</si>
  <si>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</si>
  <si>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</si>
  <si>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</si>
  <si>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</si>
  <si>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</si>
  <si>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</si>
  <si>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</si>
  <si>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</si>
  <si>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</si>
  <si>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</si>
  <si>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</si>
  <si>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</si>
  <si>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</si>
  <si>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</si>
  <si>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</si>
  <si>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</si>
  <si>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</si>
  <si>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</si>
  <si>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</si>
  <si>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</si>
  <si>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</si>
  <si>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</si>
  <si>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</si>
  <si>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</si>
  <si>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</si>
  <si>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</si>
  <si>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</si>
  <si>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</si>
  <si>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</si>
  <si>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</si>
  <si>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</si>
  <si>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</si>
  <si>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</si>
  <si>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</si>
  <si>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</si>
  <si>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</si>
  <si>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</si>
  <si>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</si>
  <si>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</si>
  <si>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</si>
  <si>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</si>
  <si>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</si>
  <si>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</si>
  <si>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</si>
  <si>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</si>
  <si>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</si>
  <si>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</si>
  <si>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</si>
  <si>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</si>
  <si>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</si>
  <si>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</si>
  <si>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</si>
  <si>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</si>
  <si>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</si>
  <si>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</si>
  <si>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</si>
  <si>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</si>
  <si>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</si>
  <si>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</si>
  <si>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</si>
  <si>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</si>
  <si>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</si>
  <si>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</si>
  <si>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</si>
  <si>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</si>
  <si>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</si>
  <si>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</si>
  <si>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</si>
  <si>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</si>
  <si>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</si>
  <si>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</si>
  <si>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</si>
  <si>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</si>
  <si>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</si>
  <si>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</si>
  <si>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</si>
  <si>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</si>
  <si>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</si>
  <si>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</si>
  <si>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</si>
  <si>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</si>
  <si>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</si>
  <si>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</si>
  <si>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</si>
  <si>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</si>
  <si>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</si>
  <si>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</si>
  <si>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</si>
  <si>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</si>
  <si>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</si>
  <si>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</si>
  <si>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</si>
  <si>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</si>
  <si>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</si>
  <si>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</si>
  <si>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</si>
  <si>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</si>
  <si>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</si>
  <si>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</si>
  <si>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</si>
  <si>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</si>
  <si>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</si>
  <si>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</si>
  <si>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</si>
  <si>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</si>
  <si>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</si>
  <si>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</si>
  <si>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</si>
  <si>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</si>
  <si>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</si>
  <si>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</si>
  <si>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</si>
  <si>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</si>
  <si>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</si>
  <si>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</si>
  <si>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</si>
  <si>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</si>
  <si>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</si>
  <si>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</si>
  <si>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</si>
  <si>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</si>
  <si>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</si>
  <si>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</si>
  <si>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</si>
  <si>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</si>
  <si>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</si>
  <si>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</si>
  <si>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</si>
  <si>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</si>
  <si>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</si>
  <si>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</si>
  <si>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</si>
  <si>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</si>
  <si>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</si>
  <si>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</si>
  <si>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</si>
  <si>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</si>
  <si>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</si>
  <si>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</si>
  <si>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</si>
  <si>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</si>
  <si>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</si>
  <si>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</si>
  <si>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</si>
  <si>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</si>
  <si>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</si>
  <si>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</si>
  <si>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</si>
  <si>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</si>
  <si>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</si>
  <si>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</si>
  <si>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</si>
  <si>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</si>
  <si>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</si>
  <si>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</si>
  <si>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</si>
  <si>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</si>
  <si>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</si>
  <si>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</si>
  <si>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</si>
  <si>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</si>
  <si>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</si>
  <si>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</si>
  <si>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</si>
  <si>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</si>
  <si>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</si>
  <si>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</si>
  <si>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</si>
  <si>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</si>
  <si>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</si>
  <si>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</si>
  <si>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</si>
  <si>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</si>
  <si>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</si>
  <si>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</si>
  <si>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</si>
  <si>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</si>
  <si>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</si>
  <si>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</si>
  <si>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</si>
  <si>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</si>
  <si>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</si>
  <si>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</si>
  <si>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</si>
  <si>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</si>
  <si>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</si>
  <si>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</si>
  <si>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</si>
  <si>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</si>
  <si>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</si>
  <si>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</si>
  <si>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</si>
  <si>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</si>
  <si>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</si>
  <si>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</si>
  <si>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</si>
  <si>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</si>
  <si>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</si>
  <si>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</si>
  <si>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</si>
  <si>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</si>
  <si>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</si>
  <si>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</si>
  <si>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</si>
  <si>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</si>
  <si>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</si>
  <si>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</si>
  <si>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</si>
  <si>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</si>
  <si>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</si>
  <si>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</si>
  <si>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</si>
  <si>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</si>
  <si>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</si>
  <si>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</si>
  <si>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</si>
  <si>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</si>
  <si>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</si>
  <si>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</si>
  <si>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</si>
  <si>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</si>
  <si>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</si>
  <si>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</si>
  <si>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</si>
  <si>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</si>
  <si>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</si>
  <si>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</si>
  <si>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</si>
  <si>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</si>
  <si>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</si>
  <si>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</si>
  <si>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</si>
  <si>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</si>
  <si>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</si>
  <si>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</si>
  <si>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</si>
  <si>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</si>
  <si>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</si>
  <si>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</si>
  <si>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</si>
  <si>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</si>
  <si>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</si>
  <si>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</si>
  <si>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</si>
  <si>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</si>
  <si>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</si>
  <si>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</si>
  <si>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</si>
  <si>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</si>
  <si>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</si>
  <si>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</si>
  <si>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</si>
  <si>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</si>
  <si>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</si>
  <si>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</si>
  <si>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</si>
  <si>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</si>
  <si>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</si>
  <si>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</si>
  <si>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</si>
  <si>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</si>
  <si>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</si>
  <si>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</si>
  <si>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</si>
  <si>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</si>
  <si>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</si>
  <si>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</si>
  <si>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</si>
  <si>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</si>
  <si>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</si>
  <si>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</si>
  <si>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</si>
  <si>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</si>
  <si>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</si>
  <si>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</si>
  <si>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</si>
  <si>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</si>
  <si>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</si>
  <si>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</si>
  <si>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</si>
  <si>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</si>
  <si>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</si>
  <si>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</si>
  <si>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</si>
  <si>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</si>
  <si>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</si>
  <si>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</si>
  <si>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</si>
  <si>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</si>
  <si>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</si>
  <si>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</si>
  <si>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</si>
  <si>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</si>
  <si>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</si>
  <si>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</si>
  <si>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</si>
  <si>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</si>
  <si>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</si>
  <si>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</si>
  <si>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</si>
  <si>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</si>
  <si>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</si>
  <si>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</si>
  <si>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</si>
  <si>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</si>
  <si>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</si>
  <si>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</si>
  <si>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</si>
  <si>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</si>
  <si>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</si>
  <si>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</si>
  <si>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</si>
  <si>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</si>
  <si>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</si>
  <si>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</si>
  <si>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</si>
  <si>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</si>
  <si>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</si>
  <si>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</si>
  <si>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</si>
  <si>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</si>
  <si>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</si>
  <si>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</si>
  <si>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</si>
  <si>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</si>
  <si>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</si>
  <si>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</si>
  <si>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</si>
  <si>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</si>
  <si>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</si>
  <si>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</si>
  <si>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</si>
  <si>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</si>
  <si>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</si>
  <si>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</si>
  <si>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</si>
  <si>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</si>
  <si>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</si>
  <si>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</si>
  <si>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</si>
  <si>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</si>
  <si>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</si>
  <si>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</si>
  <si>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</si>
  <si>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</si>
  <si>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</si>
  <si>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</si>
  <si>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</si>
  <si>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</si>
  <si>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</si>
  <si>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</si>
  <si>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</si>
  <si>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</si>
  <si>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</si>
  <si>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</si>
  <si>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</si>
  <si>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</si>
  <si>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</si>
  <si>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</si>
  <si>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</si>
  <si>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</si>
  <si>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</si>
  <si>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</si>
  <si>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</si>
  <si>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</si>
  <si>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</si>
  <si>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</si>
  <si>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</si>
  <si>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</si>
  <si>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</si>
  <si>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</si>
  <si>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</si>
  <si>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</si>
  <si>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</si>
  <si>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</si>
  <si>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</si>
  <si>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</si>
  <si>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</si>
  <si>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</si>
  <si>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</si>
  <si>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</si>
  <si>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</si>
  <si>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</si>
  <si>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</si>
  <si>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</si>
  <si>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</si>
  <si>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</si>
  <si>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</si>
  <si>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</si>
  <si>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</si>
  <si>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</si>
  <si>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</si>
  <si>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</si>
  <si>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</si>
  <si>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</si>
  <si>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</si>
  <si>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</si>
  <si>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</si>
  <si>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</si>
  <si>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</si>
  <si>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</si>
  <si>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</si>
  <si>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</si>
  <si>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</si>
  <si>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</si>
  <si>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</si>
  <si>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</si>
  <si>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</si>
  <si>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</si>
  <si>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</si>
  <si>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</si>
  <si>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</si>
  <si>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</si>
  <si>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</si>
  <si>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</si>
  <si>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</si>
  <si>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</si>
  <si>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</si>
  <si>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</si>
  <si>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</si>
  <si>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</si>
  <si>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</si>
  <si>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</si>
  <si>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</si>
  <si>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</si>
  <si>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</si>
  <si>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</si>
  <si>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</si>
  <si>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</si>
  <si>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</si>
  <si>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</si>
  <si>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</si>
  <si>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</si>
  <si>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</si>
  <si>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</si>
  <si>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</si>
  <si>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</si>
  <si>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</si>
  <si>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</si>
  <si>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</si>
  <si>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</si>
  <si>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</si>
  <si>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</si>
  <si>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</si>
  <si>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</si>
  <si>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</si>
  <si>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</si>
  <si>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</si>
  <si>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</si>
  <si>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</si>
  <si>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</si>
  <si>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</si>
  <si>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</si>
  <si>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</si>
  <si>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</si>
  <si>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</si>
  <si>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</si>
  <si>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</si>
  <si>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</si>
  <si>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</si>
  <si>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</si>
  <si>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</si>
  <si>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</si>
  <si>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</si>
  <si>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</si>
  <si>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</si>
  <si>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</si>
  <si>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</si>
  <si>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</si>
  <si>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</si>
  <si>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</si>
  <si>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</si>
  <si>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</si>
  <si>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</si>
  <si>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</si>
  <si>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</si>
  <si>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</si>
  <si>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</si>
  <si>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</si>
  <si>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</si>
  <si>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</si>
  <si>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</si>
  <si>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</si>
  <si>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</si>
  <si>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</si>
  <si>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</si>
  <si>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</si>
  <si>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</si>
  <si>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</si>
  <si>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</si>
  <si>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</si>
  <si>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</si>
  <si>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</si>
  <si>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</si>
  <si>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</si>
  <si>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</si>
  <si>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</si>
  <si>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</si>
  <si>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</si>
  <si>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</si>
  <si>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</si>
  <si>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</si>
  <si>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</si>
  <si>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</si>
  <si>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</si>
  <si>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</si>
  <si>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</si>
  <si>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</si>
  <si>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</si>
  <si>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</si>
  <si>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</si>
  <si>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</si>
  <si>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</si>
  <si>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</si>
  <si>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</si>
  <si>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</si>
  <si>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</si>
  <si>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</si>
  <si>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</si>
  <si>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</si>
  <si>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</si>
  <si>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</si>
  <si>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</si>
  <si>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</si>
  <si>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</si>
  <si>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</si>
  <si>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</si>
  <si>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</si>
  <si>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</si>
  <si>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</si>
  <si>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</si>
  <si>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</si>
  <si>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</si>
  <si>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</si>
  <si>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</si>
  <si>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</si>
  <si>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</si>
  <si>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</si>
  <si>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</si>
  <si>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</si>
  <si>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</si>
  <si>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</si>
  <si>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</si>
  <si>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</si>
  <si>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</si>
  <si>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</si>
  <si>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</si>
  <si>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</si>
  <si>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</si>
  <si>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</si>
  <si>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</si>
  <si>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</si>
  <si>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</si>
  <si>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</si>
  <si>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</si>
  <si>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</si>
  <si>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</si>
  <si>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</si>
  <si>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</si>
  <si>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</si>
  <si>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</si>
  <si>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</si>
  <si>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</si>
  <si>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</si>
  <si>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</si>
  <si>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</si>
  <si>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</si>
  <si>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</si>
  <si>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</si>
  <si>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</si>
  <si>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</si>
  <si>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</si>
  <si>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</si>
  <si>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</si>
  <si>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</si>
  <si>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</si>
  <si>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</si>
  <si>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</si>
  <si>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</si>
  <si>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</si>
  <si>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</si>
  <si>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</si>
  <si>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</si>
  <si>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</si>
  <si>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</si>
  <si>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</si>
  <si>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</si>
  <si>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</si>
  <si>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</si>
  <si>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</si>
  <si>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</si>
  <si>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</si>
  <si>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</si>
  <si>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</si>
  <si>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</si>
  <si>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</si>
  <si>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</si>
  <si>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</si>
  <si>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</si>
  <si>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</si>
  <si>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</si>
  <si>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</si>
  <si>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</si>
  <si>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</si>
  <si>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</si>
  <si>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</si>
  <si>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</si>
  <si>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</si>
  <si>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</si>
  <si>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</si>
  <si>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</si>
  <si>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</si>
  <si>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</si>
  <si>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</si>
  <si>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</si>
  <si>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</si>
  <si>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</si>
  <si>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</si>
  <si>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</si>
  <si>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</si>
  <si>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</si>
  <si>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</si>
  <si>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</si>
  <si>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</si>
  <si>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</si>
  <si>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</si>
  <si>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</si>
  <si>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</si>
  <si>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</si>
  <si>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</si>
  <si>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</si>
  <si>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</si>
  <si>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</si>
  <si>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</si>
  <si>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</si>
  <si>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</si>
  <si>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</si>
  <si>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</si>
  <si>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</si>
  <si>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</si>
  <si>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</si>
  <si>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</si>
  <si>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</si>
  <si>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</si>
  <si>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</si>
  <si>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</si>
  <si>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</si>
  <si>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</si>
  <si>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</si>
  <si>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</si>
  <si>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</si>
  <si>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</si>
  <si>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</si>
  <si>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</si>
  <si>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</si>
  <si>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</si>
  <si>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</si>
  <si>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</si>
  <si>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</si>
  <si>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</si>
  <si>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</si>
  <si>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</si>
  <si>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</si>
  <si>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</si>
  <si>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</si>
  <si>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</si>
  <si>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</si>
  <si>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</si>
  <si>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</si>
  <si>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</si>
  <si>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</si>
  <si>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</si>
  <si>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</si>
  <si>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</si>
  <si>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</si>
  <si>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</si>
  <si>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</si>
  <si>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</si>
  <si>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</si>
  <si>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</si>
  <si>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</si>
  <si>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</si>
  <si>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</si>
  <si>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</si>
  <si>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</si>
  <si>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</si>
  <si>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</si>
  <si>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</si>
  <si>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</si>
  <si>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</si>
  <si>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</si>
  <si>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</si>
  <si>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</si>
  <si>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</si>
  <si>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</si>
  <si>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</si>
  <si>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</si>
  <si>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</si>
  <si>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</si>
  <si>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</si>
  <si>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</si>
  <si>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</si>
  <si>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</si>
  <si>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</si>
  <si>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</si>
  <si>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</si>
  <si>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</si>
  <si>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</si>
  <si>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</si>
  <si>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</si>
  <si>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</si>
  <si>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</si>
  <si>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</si>
  <si>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</si>
  <si>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</si>
  <si>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</si>
  <si>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</si>
  <si>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</si>
  <si>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</si>
  <si>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</si>
  <si>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</si>
  <si>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</si>
  <si>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</si>
  <si>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</si>
  <si>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</si>
  <si>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</si>
  <si>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</si>
  <si>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</si>
  <si>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</si>
  <si>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</si>
  <si>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</si>
  <si>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</si>
  <si>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</si>
  <si>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</si>
  <si>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</si>
  <si>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</si>
  <si>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</si>
  <si>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</si>
  <si>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</si>
  <si>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</si>
  <si>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</si>
  <si>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</si>
  <si>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</si>
  <si>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</si>
  <si>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</si>
  <si>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</si>
  <si>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</si>
  <si>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</si>
  <si>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</si>
  <si>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</si>
  <si>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</si>
  <si>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</si>
  <si>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</si>
  <si>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</si>
  <si>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</si>
  <si>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</si>
  <si>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</si>
  <si>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</si>
  <si>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</si>
  <si>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</si>
  <si>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</si>
  <si>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</si>
  <si>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</si>
  <si>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</si>
  <si>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</si>
  <si>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</si>
  <si>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</si>
  <si>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</si>
  <si>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</si>
  <si>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</si>
  <si>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</si>
  <si>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</si>
  <si>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</si>
  <si>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</si>
  <si>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</si>
  <si>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</si>
  <si>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</si>
  <si>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</si>
  <si>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</si>
  <si>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</si>
  <si>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</si>
  <si>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</si>
  <si>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</si>
  <si>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</si>
  <si>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</si>
  <si>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</si>
  <si>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</si>
  <si>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</si>
  <si>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</si>
  <si>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</si>
  <si>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</si>
  <si>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</si>
  <si>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</si>
  <si>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</si>
  <si>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</si>
  <si>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</si>
  <si>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</si>
  <si>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</si>
  <si>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</si>
  <si>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</si>
  <si>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</si>
  <si>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</si>
  <si>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</si>
  <si>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</si>
  <si>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</si>
  <si>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</si>
  <si>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</si>
  <si>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</si>
  <si>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</si>
  <si>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</si>
  <si>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</si>
  <si>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</si>
  <si>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</si>
  <si>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</si>
  <si>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</si>
  <si>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</si>
  <si>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</si>
  <si>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</si>
  <si>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</si>
  <si>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</si>
  <si>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</si>
  <si>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</si>
  <si>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</si>
  <si>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</si>
  <si>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</si>
  <si>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</si>
  <si>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</si>
  <si>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</si>
  <si>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</si>
  <si>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</si>
  <si>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</si>
  <si>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</si>
  <si>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</si>
  <si>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</si>
  <si>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</si>
  <si>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</si>
  <si>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</si>
  <si>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</si>
  <si>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</si>
  <si>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</si>
  <si>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</si>
  <si>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</si>
  <si>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</si>
  <si>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</si>
  <si>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</si>
  <si>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</si>
  <si>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</si>
  <si>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</si>
  <si>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</si>
  <si>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</si>
  <si>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</si>
  <si>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</si>
  <si>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</si>
  <si>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</si>
  <si>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</si>
  <si>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</si>
  <si>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</si>
  <si>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</si>
  <si>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</si>
  <si>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</si>
  <si>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</si>
  <si>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</si>
  <si>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</si>
  <si>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</si>
  <si>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</si>
  <si>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</si>
  <si>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</si>
  <si>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</si>
  <si>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</si>
  <si>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</si>
  <si>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</si>
  <si>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</si>
  <si>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</si>
  <si>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</si>
  <si>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</si>
  <si>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</si>
  <si>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</si>
  <si>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</si>
  <si>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</si>
  <si>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</si>
  <si>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</si>
  <si>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</si>
  <si>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</si>
  <si>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</si>
  <si>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</si>
  <si>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</si>
  <si>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</si>
  <si>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</si>
  <si>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</si>
  <si>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</si>
  <si>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</si>
  <si>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</si>
  <si>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</si>
  <si>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</si>
  <si>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</si>
  <si>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</si>
  <si>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</si>
  <si>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</si>
  <si>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</si>
  <si>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</si>
  <si>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</si>
  <si>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</si>
  <si>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</si>
  <si>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</si>
  <si>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</si>
  <si>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</si>
  <si>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</si>
  <si>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</si>
  <si>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</si>
  <si>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</si>
  <si>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</si>
  <si>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</si>
  <si>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</si>
  <si>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</si>
  <si>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</si>
  <si>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</si>
  <si>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</si>
  <si>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</si>
  <si>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</si>
  <si>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</si>
  <si>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</si>
  <si>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</si>
  <si>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</si>
  <si>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</si>
  <si>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</si>
  <si>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</si>
  <si>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</si>
  <si>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</si>
  <si>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</si>
  <si>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</si>
  <si>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</si>
  <si>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</si>
  <si>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</si>
  <si>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</si>
  <si>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</si>
  <si>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</si>
  <si>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</si>
  <si>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</si>
  <si>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</si>
  <si>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</si>
  <si>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</si>
  <si>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</si>
  <si>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</si>
  <si>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</si>
  <si>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</si>
  <si>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</si>
  <si>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</si>
  <si>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</si>
  <si>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</si>
  <si>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</si>
  <si>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</si>
  <si>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</si>
  <si>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</si>
  <si>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</si>
  <si>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</si>
  <si>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</si>
  <si>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</si>
  <si>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</si>
  <si>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</si>
  <si>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</si>
  <si>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</si>
  <si>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</si>
  <si>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</si>
  <si>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</si>
  <si>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</si>
  <si>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</si>
  <si>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</si>
  <si>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</si>
  <si>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</si>
  <si>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</si>
  <si>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</si>
  <si>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</si>
  <si>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</si>
  <si>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</si>
  <si>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</si>
  <si>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</si>
  <si>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</si>
  <si>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</si>
  <si>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</si>
  <si>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</si>
  <si>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</si>
  <si>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</si>
  <si>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</si>
  <si>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</si>
  <si>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</si>
  <si>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</si>
  <si>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</si>
  <si>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</si>
  <si>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</si>
  <si>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</si>
  <si>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</si>
  <si>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</si>
  <si>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</si>
  <si>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</si>
  <si>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</si>
  <si>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</si>
  <si>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</si>
  <si>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</si>
  <si>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</si>
  <si>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</si>
  <si>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</si>
  <si>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</si>
  <si>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</si>
  <si>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</si>
  <si>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</si>
  <si>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</si>
  <si>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</si>
  <si>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</si>
  <si>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</si>
  <si>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</si>
  <si>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</si>
  <si>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</si>
  <si>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</si>
  <si>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</si>
  <si>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</si>
  <si>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</si>
  <si>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</si>
  <si>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</si>
  <si>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</si>
  <si>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</si>
  <si>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</si>
  <si>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</si>
  <si>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</si>
  <si>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</si>
  <si>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</si>
  <si>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</si>
  <si>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</si>
  <si>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</si>
  <si>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</si>
  <si>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</si>
  <si>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</si>
  <si>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</si>
  <si>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</si>
  <si>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</si>
  <si>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</si>
  <si>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</si>
  <si>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</si>
  <si>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</si>
  <si>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</si>
  <si>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</si>
  <si>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</si>
  <si>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</si>
  <si>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</si>
  <si>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</si>
  <si>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</si>
  <si>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</si>
  <si>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</si>
  <si>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</si>
  <si>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</si>
  <si>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</si>
  <si>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</si>
  <si>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</si>
  <si>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</si>
  <si>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</si>
  <si>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</si>
  <si>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</si>
  <si>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</si>
  <si>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</si>
  <si>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</si>
  <si>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</si>
  <si>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</si>
  <si>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</si>
  <si>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</si>
  <si>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</si>
  <si>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</si>
  <si>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</si>
  <si>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</si>
  <si>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</si>
  <si>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</si>
  <si>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</si>
  <si>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</si>
  <si>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</si>
  <si>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</si>
  <si>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</si>
  <si>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</si>
  <si>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</si>
  <si>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</si>
  <si>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</si>
  <si>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</si>
  <si>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</si>
  <si>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</si>
  <si>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</si>
  <si>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</si>
  <si>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</si>
  <si>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</si>
  <si>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</si>
  <si>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</si>
  <si>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</si>
  <si>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</si>
  <si>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</si>
  <si>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</si>
  <si>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</si>
  <si>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</si>
  <si>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</si>
  <si>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</si>
  <si>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</si>
  <si>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</si>
  <si>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</si>
  <si>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</si>
  <si>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</si>
  <si>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</si>
  <si>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</si>
  <si>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</si>
  <si>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</si>
  <si>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</si>
  <si>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</si>
  <si>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</si>
  <si>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</si>
  <si>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</si>
  <si>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</si>
  <si>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</si>
  <si>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</si>
  <si>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</si>
  <si>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</si>
  <si>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</si>
  <si>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</si>
  <si>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</si>
  <si>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</si>
  <si>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</si>
  <si>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</si>
  <si>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</si>
  <si>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</si>
  <si>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</si>
  <si>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</si>
  <si>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</si>
  <si>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</si>
  <si>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</si>
  <si>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</si>
  <si>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</si>
  <si>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</si>
  <si>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</si>
  <si>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</si>
  <si>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</si>
  <si>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</si>
  <si>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</si>
  <si>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</si>
  <si>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</si>
  <si>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</si>
  <si>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</si>
  <si>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</si>
  <si>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</si>
  <si>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</si>
  <si>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</si>
  <si>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</si>
  <si>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</si>
  <si>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</si>
  <si>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</si>
  <si>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</si>
  <si>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</si>
  <si>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</si>
  <si>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</si>
  <si>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</si>
  <si>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</si>
  <si>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</si>
  <si>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</si>
  <si>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</si>
  <si>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</si>
  <si>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</si>
  <si>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</si>
  <si>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</si>
  <si>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</si>
  <si>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</si>
  <si>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</si>
  <si>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</si>
  <si>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</si>
  <si>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</si>
  <si>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</si>
  <si>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</si>
  <si>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</si>
  <si>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</si>
  <si>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</si>
  <si>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</si>
  <si>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</si>
  <si>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</si>
  <si>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</si>
  <si>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</si>
  <si>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</si>
  <si>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</si>
  <si>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</si>
  <si>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</si>
  <si>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</si>
  <si>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</si>
  <si>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</si>
  <si>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</si>
  <si>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</si>
  <si>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</si>
  <si>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</si>
  <si>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</si>
  <si>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</si>
  <si>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</si>
  <si>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</si>
  <si>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</si>
  <si>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</si>
  <si>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</si>
  <si>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</si>
  <si>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</si>
  <si>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</si>
  <si>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</si>
  <si>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</si>
  <si>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</si>
  <si>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</si>
  <si>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</si>
  <si>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</si>
  <si>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</si>
  <si>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</si>
  <si>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</si>
  <si>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</si>
  <si>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</si>
  <si>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</si>
  <si>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</si>
  <si>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</si>
  <si>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</si>
  <si>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</si>
  <si>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</si>
  <si>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</si>
  <si>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</si>
  <si>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</si>
  <si>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</si>
  <si>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</si>
  <si>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</si>
  <si>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</si>
  <si>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</si>
  <si>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</si>
  <si>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</si>
  <si>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</si>
  <si>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</si>
  <si>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</si>
  <si>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</si>
  <si>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</si>
  <si>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</si>
  <si>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</si>
  <si>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</si>
  <si>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</si>
  <si>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</si>
  <si>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</si>
  <si>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</si>
  <si>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</si>
  <si>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</si>
  <si>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</si>
  <si>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</si>
  <si>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</si>
  <si>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</si>
  <si>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</si>
  <si>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</si>
  <si>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</si>
  <si>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</si>
  <si>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</si>
  <si>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</si>
  <si>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</si>
  <si>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</si>
  <si>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</si>
  <si>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</si>
  <si>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</si>
  <si>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</si>
  <si>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</si>
  <si>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</si>
  <si>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</si>
  <si>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</si>
  <si>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</si>
  <si>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</si>
  <si>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</si>
  <si>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</si>
  <si>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</si>
  <si>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</si>
  <si>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</si>
  <si>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</si>
  <si>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</si>
  <si>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</si>
  <si>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</si>
  <si>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</si>
  <si>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</si>
  <si>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</si>
  <si>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</si>
  <si>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</si>
  <si>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</si>
  <si>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</si>
  <si>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</si>
  <si>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</si>
  <si>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</si>
  <si>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</si>
  <si>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</si>
  <si>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</si>
  <si>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</si>
  <si>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</si>
  <si>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</si>
  <si>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</si>
  <si>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</si>
  <si>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</si>
  <si>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</si>
  <si>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</si>
  <si>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</si>
  <si>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</si>
  <si>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</si>
  <si>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</si>
  <si>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</si>
  <si>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</si>
  <si>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</si>
  <si>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</si>
  <si>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</si>
  <si>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</si>
  <si>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</si>
  <si>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</si>
  <si>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</si>
  <si>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</si>
  <si>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</si>
  <si>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</si>
  <si>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</si>
  <si>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</si>
  <si>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</si>
  <si>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</si>
  <si>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</si>
  <si>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</si>
  <si>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</si>
  <si>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</si>
  <si>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</si>
  <si>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</si>
  <si>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</si>
  <si>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</si>
  <si>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</si>
  <si>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</si>
  <si>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</si>
  <si>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</si>
  <si>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</si>
  <si>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</si>
  <si>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</si>
  <si>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</si>
  <si>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</si>
  <si>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</si>
  <si>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</si>
  <si>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</si>
  <si>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</si>
  <si>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</si>
  <si>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</si>
  <si>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</si>
  <si>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</si>
  <si>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</si>
  <si>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</si>
  <si>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</si>
  <si>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</si>
  <si>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</si>
  <si>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</si>
  <si>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</si>
  <si>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</si>
  <si>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</si>
  <si>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</si>
  <si>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</si>
  <si>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</si>
  <si>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</si>
  <si>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</si>
  <si>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</si>
  <si>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</si>
  <si>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</si>
  <si>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</si>
  <si>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</si>
  <si>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</si>
  <si>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</si>
  <si>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</si>
  <si>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</si>
  <si>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</si>
  <si>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</si>
  <si>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</si>
  <si>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</si>
  <si>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</si>
  <si>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</si>
  <si>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</si>
  <si>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</si>
  <si>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</si>
  <si>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</si>
  <si>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</si>
  <si>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</si>
  <si>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</si>
  <si>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</si>
  <si>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</si>
  <si>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</si>
  <si>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</si>
  <si>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</si>
  <si>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</si>
  <si>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</si>
  <si>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</si>
  <si>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</si>
  <si>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</si>
  <si>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</si>
  <si>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</si>
  <si>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</si>
  <si>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</si>
  <si>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</si>
  <si>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</si>
  <si>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</si>
  <si>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</si>
  <si>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</si>
  <si>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</si>
  <si>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</si>
  <si>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</si>
  <si>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</si>
  <si>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</si>
  <si>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</si>
  <si>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</si>
  <si>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</si>
  <si>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</si>
  <si>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</si>
  <si>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</si>
  <si>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</si>
  <si>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</si>
  <si>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</si>
  <si>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</si>
  <si>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</si>
  <si>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</si>
  <si>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</si>
  <si>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</si>
  <si>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</si>
  <si>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</si>
  <si>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</si>
  <si>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</si>
  <si>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</si>
  <si>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</si>
  <si>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</si>
  <si>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</si>
  <si>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</si>
  <si>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</si>
  <si>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</si>
  <si>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</si>
  <si>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</si>
  <si>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</si>
  <si>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</si>
  <si>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</si>
  <si>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</si>
  <si>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</si>
  <si>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</si>
  <si>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</si>
  <si>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</si>
  <si>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</si>
  <si>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</si>
  <si>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</si>
  <si>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</si>
  <si>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</si>
  <si>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</si>
  <si>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</si>
  <si>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</si>
  <si>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</si>
  <si>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</si>
  <si>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</si>
  <si>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</si>
  <si>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</si>
  <si>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</si>
  <si>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</si>
  <si>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</si>
  <si>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</si>
  <si>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</si>
  <si>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</si>
  <si>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</si>
  <si>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</si>
  <si>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</si>
  <si>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</si>
  <si>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</si>
  <si>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</si>
  <si>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</si>
  <si>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</si>
  <si>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</si>
  <si>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</si>
  <si>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</si>
  <si>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</si>
  <si>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</si>
  <si>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</si>
  <si>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</si>
  <si>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</si>
  <si>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</si>
  <si>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</si>
  <si>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</si>
  <si>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</si>
  <si>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</si>
  <si>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</si>
  <si>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</si>
  <si>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</si>
  <si>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</si>
  <si>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</si>
  <si>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</si>
  <si>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</si>
  <si>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</si>
  <si>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</si>
  <si>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</si>
  <si>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</si>
  <si>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</si>
  <si>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</si>
  <si>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</si>
  <si>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</si>
  <si>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</si>
  <si>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</si>
  <si>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</si>
  <si>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</si>
  <si>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</si>
  <si>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</si>
  <si>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</si>
  <si>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</si>
  <si>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</si>
  <si>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</si>
  <si>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</si>
  <si>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</si>
  <si>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</si>
  <si>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</si>
  <si>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</si>
  <si>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</si>
  <si>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</si>
  <si>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</si>
  <si>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</si>
  <si>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</si>
  <si>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</si>
  <si>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</si>
  <si>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</si>
  <si>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</si>
  <si>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</si>
  <si>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</si>
  <si>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</si>
  <si>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</si>
  <si>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</si>
  <si>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</si>
  <si>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</si>
  <si>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</si>
  <si>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</si>
  <si>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</si>
  <si>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</si>
  <si>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</si>
  <si>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</si>
  <si>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</si>
  <si>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</si>
  <si>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</si>
  <si>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</si>
  <si>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</si>
  <si>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</si>
  <si>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</si>
  <si>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</si>
  <si>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</si>
  <si>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</si>
  <si>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</si>
  <si>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</si>
  <si>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</si>
  <si>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</si>
  <si>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</si>
  <si>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</si>
  <si>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</si>
  <si>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</si>
  <si>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</si>
  <si>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</si>
  <si>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</si>
  <si>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</si>
  <si>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</si>
  <si>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</si>
  <si>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</si>
  <si>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</si>
  <si>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</si>
  <si>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</si>
  <si>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</si>
  <si>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</si>
  <si>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</si>
  <si>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</si>
  <si>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</si>
  <si>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</si>
  <si>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</si>
  <si>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</si>
  <si>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</si>
  <si>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</si>
  <si>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</si>
  <si>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</si>
  <si>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</si>
  <si>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</si>
  <si>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</si>
  <si>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</si>
  <si>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</si>
  <si>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</si>
  <si>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</si>
  <si>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</si>
  <si>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</si>
  <si>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</si>
  <si>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</si>
  <si>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</si>
  <si>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</si>
  <si>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</si>
  <si>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</si>
  <si>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</si>
  <si>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</si>
  <si>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</si>
  <si>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</si>
  <si>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</si>
  <si>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</si>
  <si>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</si>
  <si>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</si>
  <si>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</si>
  <si>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</si>
  <si>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</si>
  <si>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</si>
  <si>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</si>
  <si>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</si>
  <si>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</si>
  <si>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</si>
  <si>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</si>
  <si>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</si>
  <si>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</si>
  <si>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</si>
  <si>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</si>
  <si>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</si>
  <si>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</si>
  <si>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</si>
  <si>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</si>
  <si>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</si>
  <si>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</si>
  <si>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</si>
  <si>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</si>
  <si>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</si>
  <si>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</si>
  <si>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</si>
  <si>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</si>
  <si>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</si>
  <si>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</si>
  <si>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</si>
  <si>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</si>
  <si>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</si>
  <si>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</si>
  <si>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</si>
  <si>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</si>
  <si>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</si>
  <si>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</si>
  <si>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</si>
  <si>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</si>
  <si>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</si>
  <si>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</si>
  <si>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</si>
  <si>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</si>
  <si>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</si>
  <si>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</si>
  <si>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</si>
  <si>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</si>
  <si>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</si>
  <si>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</si>
  <si>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</si>
  <si>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</si>
  <si>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</si>
  <si>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</si>
  <si>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</si>
  <si>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</si>
  <si>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</si>
  <si>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</si>
  <si>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</si>
  <si>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</si>
  <si>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</si>
  <si>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</si>
  <si>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</si>
  <si>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</si>
  <si>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</si>
  <si>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</si>
  <si>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</si>
  <si>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</si>
  <si>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</si>
  <si>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</si>
  <si>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</si>
  <si>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</si>
  <si>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</si>
  <si>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</si>
  <si>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</si>
  <si>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</si>
  <si>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</si>
  <si>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</si>
  <si>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</si>
  <si>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</si>
  <si>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</si>
  <si>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</si>
  <si>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</si>
  <si>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</si>
  <si>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</si>
  <si>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</si>
  <si>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</si>
  <si>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</si>
  <si>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</si>
  <si>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</si>
  <si>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</si>
  <si>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</si>
  <si>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</si>
  <si>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</si>
  <si>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</si>
  <si>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</si>
  <si>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</si>
  <si>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</si>
  <si>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</si>
  <si>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</si>
  <si>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</si>
  <si>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</si>
  <si>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</si>
  <si>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</si>
  <si>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</si>
  <si>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</si>
  <si>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</si>
  <si>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</si>
  <si>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</si>
  <si>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</si>
  <si>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</si>
  <si>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</si>
  <si>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</si>
  <si>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</si>
  <si>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</si>
  <si>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</si>
  <si>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</si>
  <si>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</si>
  <si>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</si>
  <si>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</si>
  <si>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</si>
  <si>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</si>
  <si>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</si>
  <si>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</si>
  <si>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</si>
  <si>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</si>
  <si>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</si>
  <si>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</si>
  <si>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</si>
  <si>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</si>
  <si>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</si>
  <si>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</si>
  <si>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</si>
  <si>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</si>
  <si>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</si>
  <si>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</si>
  <si>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</si>
  <si>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</si>
  <si>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</si>
  <si>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</si>
  <si>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</si>
  <si>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</si>
  <si>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</si>
  <si>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</si>
  <si>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</si>
  <si>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</si>
  <si>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</si>
  <si>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</si>
  <si>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</si>
  <si>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</si>
  <si>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</si>
  <si>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</si>
  <si>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</si>
  <si>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</si>
  <si>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</si>
  <si>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</si>
  <si>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</si>
  <si>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</si>
  <si>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</si>
  <si>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</si>
  <si>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</si>
  <si>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</si>
  <si>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</si>
  <si>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</si>
  <si>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</si>
  <si>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</si>
  <si>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</si>
  <si>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</si>
  <si>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</si>
  <si>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</si>
  <si>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</si>
  <si>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</si>
  <si>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</si>
  <si>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</si>
  <si>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</si>
  <si>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</si>
  <si>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</si>
  <si>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</si>
  <si>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</si>
  <si>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</si>
  <si>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</si>
  <si>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</si>
  <si>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</si>
  <si>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</si>
  <si>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</si>
  <si>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</si>
  <si>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</si>
  <si>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</si>
  <si>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</si>
  <si>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</si>
  <si>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</si>
  <si>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</si>
  <si>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</si>
  <si>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</si>
  <si>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</si>
  <si>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</si>
  <si>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</si>
  <si>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</si>
  <si>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</si>
  <si>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</si>
  <si>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</si>
  <si>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</si>
  <si>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</si>
  <si>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</si>
  <si>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</si>
  <si>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</si>
  <si>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</si>
  <si>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</si>
  <si>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</si>
  <si>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</si>
  <si>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</si>
  <si>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</si>
  <si>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</si>
  <si>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</si>
  <si>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</si>
  <si>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</si>
  <si>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</si>
  <si>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</si>
  <si>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</si>
  <si>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</si>
  <si>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</si>
  <si>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</si>
  <si>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</si>
  <si>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</si>
  <si>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</si>
  <si>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</si>
  <si>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</si>
  <si>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</si>
  <si>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</si>
  <si>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</si>
  <si>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</si>
  <si>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</si>
  <si>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</si>
  <si>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</si>
  <si>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</si>
  <si>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</si>
  <si>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</si>
  <si>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</si>
  <si>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</si>
  <si>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</si>
  <si>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</si>
  <si>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</si>
  <si>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</si>
  <si>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</si>
  <si>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</si>
  <si>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</si>
  <si>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</si>
  <si>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</si>
  <si>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</si>
  <si>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</si>
  <si>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</si>
  <si>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</si>
  <si>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</si>
  <si>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</si>
  <si>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</si>
  <si>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</si>
  <si>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</si>
  <si>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</si>
  <si>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</si>
  <si>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</si>
  <si>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</si>
  <si>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</si>
  <si>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</si>
  <si>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</si>
  <si>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</si>
  <si>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</si>
  <si>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</si>
  <si>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</si>
  <si>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</si>
  <si>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</si>
  <si>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</si>
  <si>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</si>
  <si>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</si>
  <si>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</si>
  <si>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</si>
  <si>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</si>
  <si>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</si>
  <si>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</si>
  <si>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</si>
  <si>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</si>
  <si>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</si>
  <si>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</si>
  <si>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</si>
  <si>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</si>
  <si>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</si>
  <si>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</si>
  <si>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</si>
  <si>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</si>
  <si>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</si>
  <si>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</si>
  <si>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</si>
  <si>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</si>
  <si>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</si>
  <si>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</si>
  <si>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</si>
  <si>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</si>
  <si>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</si>
  <si>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</si>
  <si>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</si>
  <si>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</si>
  <si>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</si>
  <si>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</si>
  <si>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</si>
  <si>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</si>
  <si>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</si>
  <si>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</si>
  <si>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</si>
  <si>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</si>
  <si>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</si>
  <si>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</si>
  <si>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</si>
  <si>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</si>
  <si>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</si>
  <si>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</si>
  <si>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</si>
  <si>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</si>
  <si>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</si>
  <si>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</si>
  <si>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</si>
  <si>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</si>
  <si>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</si>
  <si>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</si>
  <si>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</si>
  <si>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</si>
  <si>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</si>
  <si>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</si>
  <si>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</si>
  <si>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</si>
  <si>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</si>
  <si>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</si>
  <si>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</si>
  <si>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</si>
  <si>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</si>
  <si>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</si>
  <si>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</si>
  <si>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</si>
  <si>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</si>
  <si>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</si>
  <si>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</si>
  <si>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</si>
  <si>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</si>
  <si>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</si>
  <si>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</si>
  <si>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</si>
  <si>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</si>
  <si>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</si>
  <si>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</si>
  <si>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</si>
  <si>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</si>
  <si>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</si>
  <si>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</si>
  <si>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</si>
  <si>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</si>
  <si>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</si>
  <si>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</si>
  <si>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</si>
  <si>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</si>
  <si>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</si>
  <si>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</si>
  <si>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</si>
  <si>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</si>
  <si>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</si>
  <si>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</si>
  <si>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</si>
  <si>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</si>
  <si>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</si>
  <si>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</si>
  <si>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</si>
  <si>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</si>
  <si>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</si>
  <si>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</si>
  <si>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</si>
  <si>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</si>
  <si>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</si>
  <si>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</si>
  <si>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</si>
  <si>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</si>
  <si>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</si>
  <si>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</si>
  <si>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</si>
  <si>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</si>
  <si>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</si>
  <si>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</si>
  <si>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</si>
  <si>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</si>
  <si>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</si>
  <si>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</si>
  <si>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</si>
  <si>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</si>
  <si>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</si>
  <si>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</si>
  <si>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</si>
  <si>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</si>
  <si>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</si>
  <si>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</si>
  <si>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</si>
  <si>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</si>
  <si>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</si>
  <si>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</si>
  <si>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</si>
  <si>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</si>
  <si>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</si>
  <si>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</si>
  <si>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</si>
  <si>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</si>
  <si>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</si>
  <si>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</si>
  <si>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</si>
  <si>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</si>
  <si>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</si>
  <si>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</si>
  <si>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</si>
  <si>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</si>
  <si>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</si>
  <si>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</si>
  <si>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</si>
  <si>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</si>
  <si>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</si>
  <si>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</si>
  <si>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</si>
  <si>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</si>
  <si>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</si>
  <si>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</si>
  <si>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</si>
  <si>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</si>
  <si>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</si>
  <si>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</si>
  <si>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</si>
  <si>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</si>
  <si>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</si>
  <si>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</si>
  <si>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</si>
  <si>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</si>
  <si>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</si>
  <si>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</si>
  <si>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</si>
  <si>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</si>
  <si>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</si>
  <si>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</si>
  <si>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</si>
  <si>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</si>
  <si>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</si>
  <si>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</si>
  <si>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</si>
  <si>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</si>
  <si>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</si>
  <si>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</si>
  <si>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</si>
  <si>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</si>
  <si>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</si>
  <si>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</si>
  <si>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</si>
  <si>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</si>
  <si>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</si>
  <si>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</si>
  <si>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</si>
  <si>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</si>
  <si>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</si>
  <si>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</si>
  <si>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</si>
  <si>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</si>
  <si>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</si>
  <si>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</si>
  <si>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</si>
  <si>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</si>
  <si>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</si>
  <si>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</si>
  <si>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</si>
  <si>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</si>
  <si>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</si>
  <si>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</si>
  <si>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</si>
  <si>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</si>
  <si>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</si>
  <si>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</si>
  <si>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</si>
  <si>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</si>
  <si>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</si>
  <si>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</si>
  <si>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</si>
  <si>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</si>
  <si>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</si>
  <si>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</si>
  <si>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</si>
  <si>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</si>
  <si>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</si>
  <si>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</si>
  <si>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</si>
  <si>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</si>
  <si>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</si>
  <si>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</si>
  <si>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</si>
  <si>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</si>
  <si>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</si>
  <si>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</si>
  <si>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</si>
  <si>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</si>
  <si>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</si>
  <si>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</si>
  <si>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</si>
  <si>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</si>
  <si>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</si>
  <si>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</si>
  <si>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</si>
  <si>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</si>
  <si>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</si>
  <si>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</si>
  <si>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</si>
  <si>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</si>
  <si>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</si>
  <si>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</si>
  <si>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</si>
  <si>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</si>
  <si>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</si>
  <si>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</si>
  <si>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</si>
  <si>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</si>
  <si>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</si>
  <si>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</si>
  <si>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</si>
  <si>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</si>
  <si>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</si>
  <si>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</si>
  <si>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</si>
  <si>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</si>
  <si>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</si>
  <si>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</si>
  <si>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</si>
  <si>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</si>
  <si>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</si>
  <si>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</si>
  <si>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</si>
  <si>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</si>
  <si>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</si>
  <si>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</si>
  <si>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</si>
  <si>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</si>
  <si>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</si>
  <si>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</si>
  <si>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</si>
  <si>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</si>
  <si>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</si>
  <si>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</si>
  <si>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</si>
  <si>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</si>
  <si>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</si>
  <si>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</si>
  <si>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</si>
  <si>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</si>
  <si>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</si>
  <si>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</si>
  <si>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</si>
  <si>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</si>
  <si>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</si>
  <si>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</si>
  <si>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</si>
  <si>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</si>
  <si>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</si>
  <si>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</si>
  <si>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</si>
  <si>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</si>
  <si>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</si>
  <si>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</si>
  <si>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</si>
  <si>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</si>
  <si>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</si>
  <si>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</si>
  <si>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</si>
  <si>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</si>
  <si>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</si>
  <si>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</si>
  <si>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</si>
  <si>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</si>
  <si>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</si>
  <si>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</si>
  <si>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</si>
  <si>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</si>
  <si>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</si>
  <si>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</si>
  <si>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</si>
  <si>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</si>
  <si>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</si>
  <si>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</si>
  <si>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</si>
  <si>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</si>
  <si>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</si>
  <si>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</si>
  <si>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</si>
  <si>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</si>
  <si>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</si>
  <si>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</si>
  <si>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</si>
  <si>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</si>
  <si>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</si>
  <si>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</si>
  <si>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</si>
  <si>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</si>
  <si>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</si>
  <si>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</si>
  <si>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</si>
  <si>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</si>
  <si>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</si>
  <si>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</si>
  <si>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</si>
  <si>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</si>
  <si>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</si>
  <si>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</si>
  <si>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</si>
  <si>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</si>
  <si>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</si>
  <si>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</si>
  <si>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</si>
  <si>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</si>
  <si>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</si>
  <si>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</si>
  <si>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</si>
  <si>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</si>
  <si>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</si>
  <si>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</si>
  <si>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</si>
  <si>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</si>
  <si>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</si>
  <si>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</si>
  <si>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</si>
  <si>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</si>
  <si>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</si>
  <si>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</si>
  <si>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</si>
  <si>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</si>
  <si>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</si>
  <si>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</si>
  <si>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</si>
  <si>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</si>
  <si>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</si>
  <si>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</si>
  <si>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</si>
  <si>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</si>
  <si>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</si>
  <si>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</si>
  <si>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</si>
  <si>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</si>
  <si>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</si>
  <si>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</si>
  <si>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</si>
  <si>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</si>
  <si>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</si>
  <si>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</si>
  <si>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</si>
  <si>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</si>
  <si>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</si>
  <si>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</si>
  <si>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</si>
  <si>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</si>
  <si>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</si>
  <si>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</si>
  <si>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</si>
  <si>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</si>
  <si>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</si>
  <si>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</si>
  <si>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</si>
  <si>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</si>
  <si>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</si>
  <si>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</si>
  <si>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</si>
  <si>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</si>
  <si>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</si>
  <si>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</si>
  <si>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</si>
  <si>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</si>
  <si>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</si>
  <si>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</si>
  <si>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</si>
  <si>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</si>
  <si>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</si>
  <si>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</si>
  <si>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</si>
  <si>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</si>
  <si>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</si>
  <si>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</si>
  <si>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</si>
  <si>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</si>
  <si>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</si>
  <si>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</si>
  <si>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</si>
  <si>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</si>
  <si>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</si>
  <si>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</si>
  <si>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</si>
  <si>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</si>
  <si>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</si>
  <si>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</si>
  <si>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</si>
  <si>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</si>
  <si>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</si>
  <si>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</si>
  <si>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</si>
  <si>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</si>
  <si>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</si>
  <si>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</si>
  <si>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</si>
  <si>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</si>
  <si>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</si>
  <si>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</si>
  <si>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</si>
  <si>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</si>
  <si>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</si>
  <si>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</si>
  <si>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</si>
  <si>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</si>
  <si>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</si>
  <si>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</si>
  <si>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</si>
  <si>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</si>
  <si>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</si>
  <si>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</si>
  <si>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</si>
  <si>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</si>
  <si>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</si>
  <si>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</si>
  <si>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</si>
  <si>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</si>
  <si>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</si>
  <si>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</si>
  <si>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</si>
  <si>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</si>
  <si>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</si>
  <si>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</si>
  <si>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</si>
  <si>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</si>
  <si>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</si>
  <si>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</si>
  <si>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</si>
  <si>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</si>
  <si>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</si>
  <si>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</si>
  <si>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</si>
  <si>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</si>
  <si>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</si>
  <si>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</si>
  <si>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</si>
  <si>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</si>
  <si>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</si>
  <si>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</si>
  <si>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</si>
  <si>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</si>
  <si>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</si>
  <si>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</si>
  <si>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</si>
  <si>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</si>
  <si>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</si>
  <si>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</si>
  <si>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</si>
  <si>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</si>
  <si>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</si>
  <si>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</si>
  <si>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</si>
  <si>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</si>
  <si>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</si>
  <si>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</si>
  <si>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</si>
  <si>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</si>
  <si>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</si>
  <si>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</si>
  <si>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</si>
  <si>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</si>
  <si>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</si>
  <si>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</si>
  <si>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</si>
  <si>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</si>
  <si>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</si>
  <si>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</si>
  <si>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</si>
  <si>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</si>
  <si>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</si>
  <si>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</si>
  <si>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</si>
  <si>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</si>
  <si>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</si>
  <si>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</si>
  <si>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</si>
  <si>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</si>
  <si>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</si>
  <si>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</si>
  <si>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</si>
  <si>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</si>
  <si>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</si>
  <si>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</si>
  <si>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</si>
  <si>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</si>
  <si>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</si>
  <si>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</si>
  <si>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</si>
  <si>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</si>
  <si>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</si>
  <si>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</si>
  <si>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</si>
  <si>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</si>
  <si>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</si>
  <si>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</si>
  <si>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</si>
  <si>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</si>
  <si>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</si>
  <si>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</si>
  <si>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</si>
  <si>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</si>
  <si>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</si>
  <si>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</si>
  <si>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</si>
  <si>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</si>
  <si>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</si>
  <si>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</si>
  <si>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</si>
  <si>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</si>
  <si>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</si>
  <si>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</si>
  <si>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</si>
  <si>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</si>
  <si>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</si>
  <si>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</si>
  <si>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</si>
  <si>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</si>
  <si>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</si>
  <si>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</si>
  <si>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</si>
  <si>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</si>
  <si>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</si>
  <si>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</si>
  <si>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</si>
  <si>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</si>
  <si>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</si>
  <si>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</si>
  <si>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</si>
  <si>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</si>
  <si>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</si>
  <si>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</si>
  <si>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</si>
  <si>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</si>
  <si>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</si>
  <si>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</si>
  <si>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</si>
  <si>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</si>
  <si>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</si>
  <si>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</si>
  <si>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</si>
  <si>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</si>
  <si>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</si>
  <si>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</si>
  <si>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</si>
  <si>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</si>
  <si>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</si>
  <si>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</si>
  <si>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</si>
  <si>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</si>
  <si>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</si>
  <si>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</si>
  <si>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</si>
  <si>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</si>
  <si>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</si>
  <si>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</si>
  <si>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</si>
  <si>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</si>
  <si>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</si>
  <si>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</si>
  <si>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</si>
  <si>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</si>
  <si>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</si>
  <si>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</si>
  <si>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</si>
  <si>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</si>
  <si>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</si>
  <si>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</si>
  <si>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</si>
  <si>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</si>
  <si>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</si>
  <si>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</si>
  <si>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</si>
  <si>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</si>
  <si>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</si>
  <si>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</si>
  <si>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</si>
  <si>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</si>
  <si>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</si>
  <si>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</si>
  <si>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</si>
  <si>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</si>
  <si>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</si>
  <si>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</si>
  <si>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</si>
  <si>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</si>
  <si>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</si>
  <si>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</si>
  <si>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</si>
  <si>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</si>
  <si>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</si>
  <si>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</si>
  <si>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</si>
  <si>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</si>
  <si>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</si>
  <si>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</si>
  <si>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</si>
  <si>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</si>
  <si>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</si>
  <si>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</si>
  <si>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</si>
  <si>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</si>
  <si>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</si>
  <si>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</si>
  <si>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</si>
  <si>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</si>
  <si>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</si>
  <si>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</si>
  <si>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</si>
  <si>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</si>
  <si>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</si>
  <si>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</si>
  <si>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</si>
  <si>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</si>
  <si>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</si>
  <si>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</si>
  <si>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</si>
  <si>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</si>
  <si>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</si>
  <si>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</si>
  <si>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</si>
  <si>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</si>
  <si>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</si>
  <si>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</si>
  <si>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</si>
  <si>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</si>
  <si>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</si>
  <si>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</si>
  <si>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</si>
  <si>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</si>
  <si>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</si>
  <si>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</si>
  <si>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</si>
  <si>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</si>
  <si>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</si>
  <si>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</si>
  <si>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</si>
  <si>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</si>
  <si>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</si>
  <si>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</si>
  <si>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</si>
  <si>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</si>
  <si>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</si>
  <si>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</si>
  <si>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</si>
  <si>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</si>
  <si>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</si>
  <si>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</si>
  <si>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</si>
  <si>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</si>
  <si>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</si>
  <si>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</si>
  <si>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</si>
  <si>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</si>
  <si>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</si>
  <si>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</si>
  <si>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</si>
  <si>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</si>
  <si>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</si>
  <si>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</si>
  <si>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</si>
  <si>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</si>
  <si>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</si>
  <si>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</si>
  <si>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</si>
  <si>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</si>
  <si>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</si>
  <si>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</si>
  <si>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</si>
  <si>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</si>
  <si>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</si>
  <si>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</si>
  <si>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</si>
  <si>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</si>
  <si>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</si>
  <si>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</si>
  <si>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</si>
  <si>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</si>
  <si>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</si>
  <si>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</si>
  <si>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</si>
  <si>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</si>
  <si>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</si>
  <si>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</si>
  <si>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</si>
  <si>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</si>
  <si>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</si>
  <si>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</si>
  <si>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</si>
  <si>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</si>
  <si>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</si>
  <si>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</si>
  <si>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</si>
  <si>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</si>
  <si>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</si>
  <si>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</si>
  <si>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</si>
  <si>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</si>
  <si>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</si>
  <si>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</si>
  <si>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</si>
  <si>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</si>
  <si>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</si>
  <si>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</si>
  <si>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</si>
  <si>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</si>
  <si>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</si>
  <si>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</si>
  <si>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</si>
  <si>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</si>
  <si>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</si>
  <si>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</si>
  <si>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</si>
  <si>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</si>
  <si>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</si>
  <si>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</si>
  <si>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</si>
  <si>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</si>
  <si>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</si>
  <si>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</si>
  <si>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</si>
  <si>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</si>
  <si>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</si>
  <si>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</si>
  <si>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</si>
  <si>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</si>
  <si>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</si>
  <si>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</si>
  <si>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</si>
  <si>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</si>
  <si>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</si>
  <si>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</si>
  <si>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</si>
  <si>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</si>
  <si>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</si>
  <si>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</si>
  <si>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</si>
  <si>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</si>
  <si>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</si>
  <si>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</si>
  <si>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</si>
  <si>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</si>
  <si>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</si>
  <si>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</si>
  <si>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</si>
  <si>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</si>
  <si>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</si>
  <si>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</si>
  <si>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</si>
  <si>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</si>
  <si>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</si>
  <si>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</si>
  <si>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</si>
  <si>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</si>
  <si>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</si>
  <si>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</si>
  <si>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</si>
  <si>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</si>
  <si>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</si>
  <si>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</si>
  <si>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</si>
  <si>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</si>
  <si>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</si>
  <si>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</si>
  <si>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</si>
  <si>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</si>
  <si>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</si>
  <si>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</si>
  <si>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</si>
  <si>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</si>
  <si>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</si>
  <si>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</si>
  <si>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</si>
  <si>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</si>
  <si>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</si>
  <si>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</si>
  <si>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</si>
  <si>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</si>
  <si>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</si>
  <si>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</si>
  <si>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</si>
  <si>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</si>
  <si>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</si>
  <si>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</si>
  <si>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</si>
  <si>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</si>
  <si>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</si>
  <si>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</si>
  <si>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</si>
  <si>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</si>
  <si>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</si>
  <si>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</si>
  <si>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</si>
  <si>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</si>
  <si>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</si>
  <si>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</si>
  <si>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</si>
  <si>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</si>
  <si>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</si>
  <si>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</si>
  <si>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</si>
  <si>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</si>
  <si>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</si>
  <si>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</si>
  <si>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</si>
  <si>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</si>
  <si>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</si>
  <si>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</si>
  <si>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</si>
  <si>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</si>
  <si>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</si>
  <si>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</si>
  <si>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</si>
  <si>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</si>
  <si>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</si>
  <si>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</si>
  <si>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</si>
  <si>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</si>
  <si>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</si>
  <si>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</si>
  <si>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</si>
  <si>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</si>
  <si>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</si>
  <si>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</si>
  <si>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</si>
  <si>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</si>
  <si>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</si>
  <si>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</si>
  <si>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</si>
  <si>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</si>
  <si>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</si>
  <si>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</si>
  <si>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</si>
  <si>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</si>
  <si>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</si>
  <si>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</si>
  <si>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</si>
  <si>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</si>
  <si>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</si>
  <si>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</si>
  <si>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</si>
  <si>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</si>
  <si>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</si>
  <si>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</si>
  <si>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</si>
  <si>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</si>
  <si>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</si>
  <si>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</si>
  <si>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</si>
  <si>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</si>
  <si>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</si>
  <si>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</si>
  <si>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</si>
  <si>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</si>
  <si>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</si>
  <si>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</si>
  <si>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</si>
  <si>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</si>
  <si>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</si>
  <si>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</si>
  <si>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</si>
  <si>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</si>
  <si>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</si>
  <si>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</si>
  <si>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</si>
  <si>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</si>
  <si>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</si>
  <si>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</si>
  <si>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</si>
  <si>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</si>
  <si>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</si>
  <si>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</si>
  <si>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</si>
  <si>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</si>
  <si>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</si>
  <si>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</si>
  <si>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</si>
  <si>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</si>
  <si>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</si>
  <si>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</si>
  <si>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</si>
  <si>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</si>
  <si>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</si>
  <si>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</si>
  <si>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</si>
  <si>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</si>
  <si>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</si>
  <si>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</si>
  <si>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</si>
  <si>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</si>
  <si>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</si>
  <si>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</si>
  <si>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</si>
  <si>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</si>
  <si>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</si>
  <si>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</si>
  <si>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</si>
  <si>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</si>
  <si>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</si>
  <si>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</si>
  <si>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</si>
  <si>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</si>
  <si>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</si>
  <si>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</si>
  <si>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</si>
  <si>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</si>
  <si>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</si>
  <si>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</si>
  <si>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</si>
  <si>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</si>
  <si>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</si>
  <si>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</si>
  <si>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</si>
  <si>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</si>
  <si>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</si>
  <si>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</si>
  <si>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</si>
  <si>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</si>
  <si>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</si>
  <si>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</si>
  <si>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</si>
  <si>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</si>
  <si>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</si>
  <si>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</si>
  <si>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</si>
  <si>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</si>
  <si>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</si>
  <si>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</si>
  <si>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</si>
  <si>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</si>
  <si>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</si>
  <si>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</si>
  <si>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</si>
  <si>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</si>
  <si>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</si>
  <si>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</si>
  <si>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</si>
  <si>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</si>
  <si>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</si>
  <si>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</si>
  <si>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</si>
  <si>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</si>
  <si>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</si>
  <si>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</si>
  <si>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</si>
  <si>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</si>
  <si>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</si>
  <si>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</si>
  <si>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</si>
  <si>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</si>
  <si>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</si>
  <si>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</si>
  <si>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</si>
  <si>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</si>
  <si>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</si>
  <si>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</si>
  <si>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</si>
  <si>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</si>
  <si>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</si>
  <si>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</si>
  <si>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</si>
  <si>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</si>
  <si>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</si>
  <si>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</si>
  <si>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</si>
  <si>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</si>
  <si>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</si>
  <si>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</si>
  <si>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</si>
  <si>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</si>
  <si>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</si>
  <si>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</si>
  <si>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</si>
  <si>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</si>
  <si>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</si>
  <si>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</si>
  <si>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</si>
  <si>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</si>
  <si>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</si>
  <si>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</si>
  <si>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</si>
  <si>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</si>
  <si>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</si>
  <si>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</si>
  <si>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</si>
  <si>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</si>
  <si>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</si>
  <si>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</si>
  <si>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</si>
  <si>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</si>
  <si>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</si>
  <si>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</si>
  <si>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</si>
  <si>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</si>
  <si>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</si>
  <si>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</si>
  <si>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</si>
  <si>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</si>
  <si>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</si>
  <si>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</si>
  <si>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</si>
  <si>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</si>
  <si>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</si>
  <si>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</si>
  <si>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</si>
  <si>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</si>
  <si>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</si>
  <si>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</si>
  <si>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</si>
  <si>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</si>
  <si>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</si>
  <si>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</si>
  <si>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</si>
  <si>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</si>
  <si>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</si>
  <si>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</si>
  <si>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</si>
  <si>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</si>
  <si>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</si>
  <si>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</si>
  <si>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</si>
  <si>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</si>
  <si>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</si>
  <si>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</si>
  <si>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</si>
  <si>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</si>
  <si>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</si>
  <si>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</si>
  <si>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</si>
  <si>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</si>
  <si>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</si>
  <si>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</si>
  <si>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</si>
  <si>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</si>
  <si>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</si>
  <si>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</si>
  <si>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</si>
  <si>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</si>
  <si>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</si>
  <si>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</si>
  <si>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</si>
  <si>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</si>
  <si>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</si>
  <si>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</si>
  <si>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</si>
  <si>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</si>
  <si>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</si>
  <si>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</si>
  <si>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</si>
  <si>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</si>
  <si>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</si>
  <si>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</si>
  <si>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</si>
  <si>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</si>
  <si>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</si>
  <si>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</si>
  <si>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</si>
  <si>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</si>
  <si>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</si>
  <si>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</si>
  <si>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</si>
  <si>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</si>
  <si>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</si>
  <si>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</si>
  <si>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</si>
  <si>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</si>
  <si>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</si>
  <si>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</si>
  <si>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</si>
  <si>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</si>
  <si>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</si>
  <si>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</si>
  <si>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</si>
  <si>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</si>
  <si>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</si>
  <si>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</si>
  <si>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</si>
  <si>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</si>
  <si>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</si>
  <si>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</si>
  <si>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</si>
  <si>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</si>
  <si>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</si>
  <si>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</si>
  <si>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</si>
  <si>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</si>
  <si>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</si>
  <si>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</si>
  <si>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</si>
  <si>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</si>
  <si>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</si>
  <si>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</si>
  <si>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</si>
  <si>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</si>
  <si>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</si>
  <si>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</si>
  <si>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</si>
  <si>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</si>
  <si>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</si>
  <si>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</si>
  <si>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</si>
  <si>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</si>
  <si>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</si>
  <si>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</si>
  <si>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</si>
  <si>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</si>
  <si>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</si>
  <si>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</si>
  <si>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</si>
  <si>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</si>
  <si>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</si>
  <si>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</si>
  <si>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</si>
  <si>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</si>
  <si>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</si>
  <si>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</si>
  <si>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</si>
  <si>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</si>
  <si>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</si>
  <si>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</si>
  <si>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</si>
  <si>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</si>
  <si>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</si>
  <si>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</si>
  <si>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</si>
  <si>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</si>
  <si>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</si>
  <si>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</si>
  <si>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</si>
  <si>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</si>
  <si>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</si>
  <si>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</si>
  <si>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</si>
  <si>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</si>
  <si>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</si>
  <si>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</si>
  <si>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</si>
  <si>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</si>
  <si>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</si>
  <si>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</si>
  <si>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</si>
  <si>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</si>
  <si>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</si>
  <si>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</si>
  <si>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</si>
  <si>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</si>
  <si>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</si>
  <si>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</si>
  <si>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</si>
  <si>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</si>
  <si>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</si>
  <si>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</si>
  <si>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</si>
  <si>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</si>
  <si>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</si>
  <si>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</si>
  <si>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</si>
  <si>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</si>
  <si>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</si>
  <si>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</si>
  <si>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</si>
  <si>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</si>
  <si>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</si>
  <si>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</si>
  <si>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</si>
  <si>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</si>
  <si>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</si>
  <si>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</si>
  <si>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</si>
  <si>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</si>
  <si>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</si>
  <si>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</si>
  <si>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</si>
  <si>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</si>
  <si>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</si>
  <si>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</si>
  <si>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</si>
  <si>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</si>
  <si>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</si>
  <si>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</si>
  <si>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</si>
  <si>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</si>
  <si>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</si>
  <si>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</si>
  <si>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</si>
  <si>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</si>
  <si>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</si>
  <si>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</si>
  <si>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</si>
  <si>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</si>
  <si>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</si>
  <si>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</si>
  <si>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</si>
  <si>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</si>
  <si>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</si>
  <si>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</si>
  <si>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</si>
  <si>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</si>
  <si>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</si>
  <si>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</si>
  <si>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</si>
  <si>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</si>
  <si>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</si>
  <si>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</si>
  <si>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</si>
  <si>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</si>
  <si>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</si>
  <si>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</si>
  <si>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</si>
  <si>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</si>
  <si>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</si>
  <si>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</si>
  <si>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</si>
  <si>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</si>
  <si>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</si>
  <si>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</si>
  <si>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</si>
  <si>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</si>
  <si>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</si>
  <si>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</si>
  <si>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</si>
  <si>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</si>
  <si>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</si>
  <si>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</si>
  <si>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</si>
  <si>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</si>
  <si>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</si>
  <si>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</si>
  <si>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</si>
  <si>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</si>
  <si>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</si>
  <si>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</si>
  <si>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</si>
  <si>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</si>
  <si>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</si>
  <si>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</si>
  <si>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</si>
  <si>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</si>
  <si>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</si>
  <si>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</si>
  <si>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</si>
  <si>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</si>
  <si>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</si>
  <si>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</si>
  <si>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</si>
  <si>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</si>
  <si>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</si>
  <si>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</si>
  <si>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</si>
  <si>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</si>
  <si>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</si>
  <si>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</si>
  <si>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</si>
  <si>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</si>
  <si>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</si>
  <si>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</si>
  <si>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</si>
  <si>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</si>
  <si>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</si>
  <si>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</si>
  <si>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</si>
  <si>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</si>
  <si>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</si>
  <si>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</si>
  <si>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</si>
  <si>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</si>
  <si>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</si>
  <si>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</si>
  <si>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</si>
  <si>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</si>
  <si>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</si>
  <si>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</si>
  <si>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</si>
  <si>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</si>
  <si>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</si>
  <si>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</si>
  <si>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</si>
  <si>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</si>
  <si>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</si>
  <si>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</si>
  <si>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</si>
  <si>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</si>
  <si>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</si>
  <si>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</si>
  <si>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</si>
  <si>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</si>
  <si>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</si>
  <si>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</si>
  <si>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</si>
  <si>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</si>
  <si>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</si>
  <si>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</si>
  <si>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</si>
  <si>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</si>
  <si>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</si>
  <si>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</si>
  <si>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</si>
  <si>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</si>
  <si>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</si>
  <si>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</si>
  <si>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</si>
  <si>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</si>
  <si>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</si>
  <si>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</si>
  <si>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</si>
  <si>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</si>
  <si>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</si>
  <si>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</si>
  <si>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</si>
  <si>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</si>
  <si>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</si>
  <si>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</si>
  <si>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</si>
  <si>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</si>
  <si>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</si>
  <si>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</si>
  <si>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</si>
  <si>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</si>
  <si>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</si>
  <si>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</si>
  <si>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</si>
  <si>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</si>
  <si>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</si>
  <si>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</si>
  <si>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</si>
  <si>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</si>
  <si>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</si>
  <si>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</si>
  <si>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</si>
  <si>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</si>
  <si>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</si>
  <si>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</si>
  <si>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</si>
  <si>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</si>
  <si>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</si>
  <si>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</si>
  <si>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</si>
  <si>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</si>
  <si>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</si>
  <si>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</si>
  <si>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</si>
  <si>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</si>
  <si>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</si>
  <si>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</si>
  <si>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</si>
  <si>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</si>
  <si>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</si>
  <si>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</si>
  <si>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</si>
  <si>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</si>
  <si>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</si>
  <si>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</si>
  <si>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</si>
  <si>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</si>
  <si>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</si>
  <si>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</si>
  <si>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</si>
  <si>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</si>
  <si>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</si>
  <si>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</si>
  <si>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</si>
  <si>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</si>
  <si>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</si>
  <si>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</si>
  <si>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</si>
  <si>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</si>
  <si>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</si>
  <si>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</si>
  <si>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</si>
  <si>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</si>
  <si>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</si>
  <si>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</si>
  <si>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</si>
  <si>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</si>
  <si>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</si>
  <si>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</si>
  <si>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</si>
  <si>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</si>
  <si>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</si>
  <si>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</si>
  <si>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</si>
  <si>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</si>
  <si>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</si>
  <si>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</si>
  <si>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</si>
  <si>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</si>
  <si>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</si>
  <si>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</si>
  <si>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</si>
  <si>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</si>
  <si>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</si>
  <si>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</si>
  <si>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</si>
  <si>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</si>
  <si>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</si>
  <si>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</si>
  <si>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</si>
  <si>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</si>
  <si>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</si>
  <si>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</si>
  <si>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</si>
  <si>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</si>
  <si>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</si>
  <si>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</si>
  <si>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</si>
  <si>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</si>
  <si>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</si>
  <si>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</si>
  <si>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</si>
  <si>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</si>
  <si>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</si>
  <si>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</si>
  <si>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</si>
  <si>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</si>
  <si>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</si>
  <si>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</si>
  <si>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</si>
  <si>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</si>
  <si>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</si>
  <si>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</si>
  <si>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</si>
  <si>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</si>
  <si>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</si>
  <si>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</si>
  <si>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</si>
  <si>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</si>
  <si>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</si>
  <si>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</si>
  <si>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</si>
  <si>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</si>
  <si>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</si>
  <si>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</si>
  <si>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</si>
  <si>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</si>
  <si>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</si>
  <si>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</si>
  <si>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</si>
  <si>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</si>
  <si>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</si>
  <si>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</si>
  <si>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</si>
  <si>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</si>
  <si>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</si>
  <si>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</si>
  <si>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</si>
  <si>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</si>
  <si>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</si>
  <si>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</si>
  <si>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</si>
  <si>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</si>
  <si>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</si>
  <si>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</si>
  <si>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</si>
  <si>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</si>
  <si>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</si>
  <si>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</si>
  <si>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</si>
  <si>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</si>
  <si>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</si>
  <si>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</si>
  <si>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</si>
  <si>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</si>
  <si>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</si>
  <si>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</si>
  <si>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</si>
  <si>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</si>
  <si>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</si>
  <si>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</si>
  <si>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</si>
  <si>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</si>
  <si>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</si>
  <si>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</si>
  <si>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</si>
  <si>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</si>
  <si>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</si>
  <si>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</si>
  <si>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</si>
  <si>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</si>
  <si>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</si>
  <si>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</si>
  <si>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</si>
  <si>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</si>
  <si>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</si>
  <si>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</si>
  <si>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</si>
  <si>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</si>
  <si>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</si>
  <si>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</si>
  <si>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</si>
  <si>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</si>
  <si>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</si>
  <si>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</si>
  <si>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</si>
  <si>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</si>
  <si>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</si>
  <si>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</si>
  <si>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</si>
  <si>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</si>
  <si>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</si>
  <si>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</si>
  <si>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</si>
  <si>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</si>
  <si>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</si>
  <si>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</si>
  <si>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</si>
  <si>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</si>
  <si>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</si>
  <si>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</si>
  <si>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</si>
  <si>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</si>
  <si>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</si>
  <si>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</si>
  <si>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</si>
  <si>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</si>
  <si>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</si>
  <si>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</si>
  <si>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</si>
  <si>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</si>
  <si>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</si>
  <si>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</si>
  <si>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</si>
  <si>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</si>
  <si>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</si>
  <si>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</si>
  <si>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</si>
  <si>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</si>
  <si>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</si>
  <si>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</si>
  <si>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</si>
  <si>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</si>
  <si>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</si>
  <si>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</si>
  <si>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</si>
  <si>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</si>
  <si>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</si>
  <si>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</si>
  <si>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</si>
  <si>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</si>
  <si>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</si>
  <si>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</si>
  <si>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</si>
  <si>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</si>
  <si>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</si>
  <si>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</si>
  <si>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</si>
  <si>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</si>
  <si>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</si>
  <si>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</si>
  <si>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</si>
  <si>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</si>
  <si>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</si>
  <si>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</si>
  <si>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</si>
  <si>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</si>
  <si>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</si>
  <si>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</si>
  <si>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</si>
  <si>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</si>
  <si>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</si>
  <si>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</si>
  <si>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</si>
  <si>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</si>
  <si>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</si>
  <si>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</si>
  <si>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</si>
  <si>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</si>
  <si>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</si>
  <si>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</si>
  <si>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</si>
  <si>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</si>
  <si>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</si>
  <si>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</si>
  <si>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</si>
  <si>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</si>
  <si>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</si>
  <si>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</si>
  <si>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</si>
  <si>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</si>
  <si>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</si>
  <si>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</si>
  <si>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</si>
  <si>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</si>
  <si>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</si>
  <si>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</si>
  <si>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</si>
  <si>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</si>
  <si>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</si>
  <si>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</si>
  <si>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</si>
  <si>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</si>
  <si>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</si>
  <si>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</si>
  <si>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</si>
  <si>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</si>
  <si>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</si>
  <si>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</si>
  <si>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</si>
  <si>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</si>
  <si>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</si>
  <si>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</si>
  <si>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</si>
  <si>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</si>
  <si>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</si>
  <si>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</si>
  <si>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</si>
  <si>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</si>
  <si>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</si>
  <si>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</si>
  <si>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</si>
  <si>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</si>
  <si>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</si>
  <si>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</si>
  <si>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</si>
  <si>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</si>
  <si>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</si>
  <si>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</si>
  <si>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</si>
  <si>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</si>
  <si>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</si>
  <si>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</si>
  <si>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</si>
  <si>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</si>
  <si>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</si>
  <si>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</si>
  <si>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</si>
  <si>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</si>
  <si>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</si>
  <si>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</si>
  <si>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</si>
  <si>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</si>
  <si>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</si>
  <si>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</si>
  <si>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</si>
  <si>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</si>
  <si>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</si>
  <si>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</si>
  <si>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</si>
  <si>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</si>
  <si>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</si>
  <si>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</si>
  <si>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</si>
  <si>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</si>
  <si>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</si>
  <si>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</si>
  <si>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</si>
  <si>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</si>
  <si>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</si>
  <si>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</si>
  <si>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</si>
  <si>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</si>
  <si>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</si>
  <si>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</si>
  <si>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</si>
  <si>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</si>
  <si>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</si>
  <si>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</si>
  <si>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</si>
  <si>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</si>
  <si>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</si>
  <si>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</si>
  <si>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</si>
  <si>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</si>
  <si>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</si>
  <si>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</si>
  <si>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</si>
  <si>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</si>
  <si>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</si>
  <si>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</si>
  <si>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</si>
  <si>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</si>
  <si>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</si>
  <si>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</si>
  <si>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</si>
  <si>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</si>
  <si>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</si>
  <si>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</si>
  <si>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</si>
  <si>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</si>
  <si>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</si>
  <si>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</si>
  <si>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</si>
  <si>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</si>
  <si>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</si>
  <si>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</si>
  <si>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</si>
  <si>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</si>
  <si>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</si>
  <si>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</si>
  <si>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</si>
  <si>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</si>
  <si>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</si>
  <si>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</si>
  <si>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</si>
  <si>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</si>
  <si>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</si>
  <si>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</si>
  <si>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</si>
  <si>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</si>
  <si>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</si>
  <si>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</si>
  <si>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</si>
  <si>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</si>
  <si>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</si>
  <si>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</si>
  <si>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</si>
  <si>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</si>
  <si>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</si>
  <si>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</si>
  <si>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</si>
  <si>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</si>
  <si>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</si>
  <si>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</si>
  <si>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</si>
  <si>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</si>
  <si>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</si>
  <si>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</si>
  <si>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</si>
  <si>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</si>
  <si>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</si>
  <si>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</si>
  <si>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</si>
  <si>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</si>
  <si>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</si>
  <si>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</si>
  <si>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</si>
  <si>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</si>
  <si>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</si>
  <si>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</si>
  <si>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</si>
  <si>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</si>
  <si>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</si>
  <si>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</si>
  <si>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</si>
  <si>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</si>
  <si>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</si>
  <si>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</si>
  <si>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</si>
  <si>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</si>
  <si>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</si>
  <si>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</si>
  <si>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</si>
  <si>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</si>
  <si>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</si>
  <si>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</si>
  <si>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</si>
  <si>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</si>
  <si>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</si>
  <si>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</si>
  <si>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</si>
  <si>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</si>
  <si>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</si>
  <si>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</si>
  <si>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</si>
  <si>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</si>
  <si>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</si>
  <si>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</si>
  <si>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</si>
  <si>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</si>
  <si>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</si>
  <si>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</si>
  <si>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</si>
  <si>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</si>
  <si>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</si>
  <si>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</si>
  <si>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</si>
  <si>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</si>
  <si>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</si>
  <si>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</si>
  <si>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</si>
  <si>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</si>
  <si>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</si>
  <si>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</si>
  <si>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</si>
  <si>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</si>
  <si>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</si>
  <si>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</si>
  <si>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</si>
  <si>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</si>
  <si>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</si>
  <si>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</si>
  <si>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</si>
  <si>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</si>
  <si>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</si>
  <si>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</si>
  <si>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</si>
  <si>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</si>
  <si>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</si>
  <si>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</si>
  <si>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</si>
  <si>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</si>
  <si>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</si>
  <si>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</si>
  <si>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</si>
  <si>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</si>
  <si>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</si>
  <si>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</si>
  <si>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</si>
  <si>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</si>
  <si>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</si>
  <si>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</si>
  <si>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</si>
  <si>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</si>
  <si>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</si>
  <si>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</si>
  <si>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</si>
  <si>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</si>
  <si>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</si>
  <si>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</si>
  <si>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</si>
  <si>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</si>
  <si>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</si>
  <si>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</si>
  <si>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</si>
  <si>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</si>
  <si>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</si>
  <si>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</si>
  <si>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</si>
  <si>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</si>
  <si>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</si>
  <si>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</si>
  <si>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</si>
  <si>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</si>
  <si>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</si>
  <si>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</si>
  <si>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</si>
  <si>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</si>
  <si>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</si>
  <si>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</si>
  <si>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</si>
  <si>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</si>
  <si>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</si>
  <si>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</si>
  <si>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</si>
  <si>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</si>
  <si>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</si>
  <si>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</si>
  <si>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</si>
  <si>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</si>
  <si>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</si>
  <si>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</si>
  <si>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</si>
  <si>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</si>
  <si>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</si>
  <si>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</si>
  <si>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</si>
  <si>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</si>
  <si>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</si>
  <si>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</si>
  <si>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</si>
  <si>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</si>
  <si>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</si>
  <si>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</si>
  <si>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</si>
  <si>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</si>
  <si>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</si>
  <si>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</si>
  <si>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</si>
  <si>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</si>
  <si>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</si>
  <si>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</si>
  <si>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</si>
  <si>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</si>
  <si>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</si>
  <si>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</si>
  <si>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</si>
  <si>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</si>
  <si>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</si>
  <si>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</si>
  <si>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</si>
  <si>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</si>
  <si>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</si>
  <si>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</si>
  <si>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</si>
  <si>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</si>
  <si>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</si>
  <si>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</si>
  <si>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</si>
  <si>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</si>
  <si>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</si>
  <si>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</si>
  <si>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</si>
  <si>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</si>
  <si>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</si>
  <si>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</si>
  <si>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</si>
  <si>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</si>
  <si>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</si>
  <si>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</si>
  <si>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</si>
  <si>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</si>
  <si>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</si>
  <si>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</si>
  <si>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</si>
  <si>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</si>
  <si>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</si>
  <si>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</si>
  <si>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</si>
  <si>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</si>
  <si>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</si>
  <si>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</si>
  <si>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</si>
  <si>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</si>
  <si>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</si>
  <si>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</si>
  <si>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</si>
  <si>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</si>
  <si>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</si>
  <si>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</si>
  <si>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</si>
  <si>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</si>
  <si>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</si>
  <si>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</si>
  <si>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</si>
  <si>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</si>
  <si>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</si>
  <si>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</si>
  <si>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</si>
  <si>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</si>
  <si>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</si>
  <si>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</si>
  <si>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</si>
  <si>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</si>
  <si>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</si>
  <si>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</si>
  <si>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</si>
  <si>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</si>
  <si>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</si>
  <si>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</si>
  <si>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</si>
  <si>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</si>
  <si>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</si>
  <si>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</si>
  <si>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</si>
  <si>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</si>
  <si>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</si>
  <si>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</si>
  <si>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</si>
  <si>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</si>
  <si>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</si>
  <si>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</si>
  <si>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</si>
  <si>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</si>
  <si>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</si>
  <si>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</si>
  <si>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</si>
  <si>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</si>
  <si>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</si>
  <si>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</si>
  <si>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</si>
  <si>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</si>
  <si>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</si>
  <si>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</si>
  <si>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</si>
  <si>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</si>
  <si>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</si>
  <si>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</si>
  <si>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</si>
  <si>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</si>
  <si>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</si>
  <si>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</si>
  <si>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</si>
  <si>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</si>
  <si>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</si>
  <si>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</si>
  <si>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</si>
  <si>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</si>
  <si>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</si>
  <si>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</si>
  <si>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</si>
  <si>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</si>
  <si>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</si>
  <si>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</si>
  <si>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</si>
  <si>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</si>
  <si>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</si>
  <si>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</si>
  <si>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</si>
  <si>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</si>
  <si>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</si>
  <si>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</si>
  <si>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</si>
  <si>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</si>
  <si>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</si>
  <si>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</si>
  <si>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</si>
  <si>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</si>
  <si>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</si>
  <si>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</si>
  <si>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</si>
  <si>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</si>
  <si>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</si>
  <si>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</si>
  <si>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</si>
  <si>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</si>
  <si>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</si>
  <si>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</si>
  <si>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</si>
  <si>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</si>
  <si>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</si>
  <si>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</si>
  <si>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</si>
  <si>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</si>
  <si>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</si>
  <si>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</si>
  <si>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</si>
  <si>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</si>
  <si>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</si>
  <si>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</si>
  <si>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</si>
  <si>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</si>
  <si>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</si>
  <si>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</si>
  <si>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</si>
  <si>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</si>
  <si>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</si>
  <si>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</si>
  <si>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</si>
  <si>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</si>
  <si>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</si>
  <si>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</si>
  <si>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</si>
  <si>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</si>
  <si>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</si>
  <si>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</si>
  <si>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</si>
  <si>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</si>
  <si>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</si>
  <si>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</si>
  <si>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</si>
  <si>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</si>
  <si>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</si>
  <si>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</si>
  <si>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</si>
  <si>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</si>
  <si>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</si>
  <si>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</si>
  <si>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</si>
  <si>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</si>
  <si>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</si>
  <si>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</si>
  <si>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</si>
  <si>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</si>
  <si>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</si>
  <si>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</si>
  <si>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</si>
  <si>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</si>
  <si>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</si>
  <si>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</si>
  <si>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</si>
  <si>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</si>
  <si>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</si>
  <si>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</si>
  <si>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</si>
  <si>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</si>
  <si>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</si>
  <si>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</si>
  <si>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</si>
  <si>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</si>
  <si>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</si>
  <si>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</si>
  <si>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</si>
  <si>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</si>
  <si>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</si>
  <si>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</si>
  <si>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</si>
  <si>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</si>
  <si>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</si>
  <si>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</si>
  <si>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</si>
  <si>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</si>
  <si>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</si>
  <si>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</si>
  <si>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</si>
  <si>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</si>
  <si>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</si>
  <si>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</si>
  <si>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</si>
  <si>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</si>
  <si>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</si>
  <si>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</si>
  <si>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</si>
  <si>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</si>
  <si>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</si>
  <si>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</si>
  <si>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</si>
  <si>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</si>
  <si>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</si>
  <si>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</si>
  <si>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</si>
  <si>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</si>
  <si>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</si>
  <si>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</si>
  <si>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</si>
  <si>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</si>
  <si>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</si>
  <si>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</si>
  <si>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</si>
  <si>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</si>
  <si>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</si>
  <si>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</si>
  <si>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</si>
  <si>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</si>
  <si>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</si>
  <si>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</si>
  <si>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</si>
  <si>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</si>
  <si>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</si>
  <si>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</si>
  <si>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</si>
  <si>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</si>
  <si>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</si>
  <si>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</si>
  <si>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</si>
  <si>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</si>
  <si>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</si>
  <si>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</si>
  <si>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</si>
  <si>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</si>
  <si>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</si>
  <si>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</si>
  <si>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</si>
  <si>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</si>
  <si>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</si>
  <si>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</si>
  <si>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</si>
  <si>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</si>
  <si>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</si>
  <si>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</si>
  <si>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</si>
  <si>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</si>
  <si>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</si>
  <si>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</si>
  <si>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</si>
  <si>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</si>
  <si>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</si>
  <si>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</si>
  <si>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</si>
  <si>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</si>
  <si>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</si>
  <si>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</si>
  <si>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</si>
  <si>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</si>
  <si>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</si>
  <si>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</si>
  <si>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</si>
  <si>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</si>
  <si>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</si>
  <si>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</si>
  <si>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</si>
  <si>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</si>
  <si>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</si>
  <si>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</si>
  <si>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</si>
  <si>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</si>
  <si>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</si>
  <si>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</si>
  <si>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</si>
  <si>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</si>
  <si>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</si>
  <si>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</si>
  <si>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</si>
  <si>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</si>
  <si>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</si>
  <si>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</si>
  <si>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</si>
  <si>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</si>
  <si>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</si>
  <si>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</si>
  <si>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</si>
  <si>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</si>
  <si>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</si>
  <si>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</si>
  <si>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</si>
  <si>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</si>
  <si>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</si>
  <si>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</si>
  <si>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</si>
  <si>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</si>
  <si>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</si>
  <si>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</si>
  <si>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</si>
  <si>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</si>
  <si>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</si>
  <si>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</si>
  <si>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</si>
  <si>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</si>
  <si>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</si>
  <si>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</si>
  <si>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</si>
  <si>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</si>
  <si>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</si>
  <si>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</si>
  <si>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</si>
  <si>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</si>
  <si>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</si>
  <si>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</si>
  <si>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</si>
  <si>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</si>
  <si>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</si>
  <si>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</si>
  <si>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</si>
  <si>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</si>
  <si>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</si>
  <si>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</si>
  <si>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</si>
  <si>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</si>
  <si>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</si>
  <si>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</si>
  <si>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</si>
  <si>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</si>
  <si>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</si>
  <si>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</si>
  <si>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</si>
  <si>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</si>
  <si>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</si>
  <si>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</si>
  <si>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</si>
  <si>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</si>
  <si>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</si>
  <si>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</si>
  <si>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</si>
  <si>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</si>
  <si>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</si>
  <si>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</si>
  <si>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</si>
  <si>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</si>
  <si>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</si>
  <si>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</si>
  <si>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</si>
  <si>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</si>
  <si>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</si>
  <si>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</si>
  <si>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</si>
  <si>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</si>
  <si>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</si>
  <si>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</si>
  <si>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</si>
  <si>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</si>
  <si>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</si>
  <si>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</si>
  <si>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</si>
  <si>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</si>
  <si>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</si>
  <si>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</si>
  <si>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</si>
  <si>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</si>
  <si>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</si>
  <si>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</si>
  <si>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</si>
  <si>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</si>
  <si>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</si>
  <si>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</si>
  <si>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</si>
  <si>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</si>
  <si>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</si>
  <si>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</si>
  <si>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</si>
  <si>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</si>
  <si>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</si>
  <si>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</si>
  <si>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</si>
  <si>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</si>
  <si>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</si>
  <si>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</si>
  <si>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</si>
  <si>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</si>
  <si>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</si>
  <si>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</si>
  <si>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</si>
  <si>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</si>
  <si>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</si>
  <si>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</si>
  <si>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</si>
  <si>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</si>
  <si>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</si>
  <si>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</si>
  <si>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</si>
  <si>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</si>
  <si>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</si>
  <si>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</si>
  <si>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</si>
  <si>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</si>
  <si>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</si>
  <si>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</si>
  <si>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</si>
  <si>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</si>
  <si>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</si>
  <si>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</si>
  <si>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</si>
  <si>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</si>
  <si>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</si>
  <si>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</si>
  <si>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</si>
  <si>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</si>
  <si>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</si>
  <si>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</si>
  <si>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</si>
  <si>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</si>
  <si>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</si>
  <si>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</si>
  <si>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</si>
  <si>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</si>
  <si>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</si>
  <si>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</si>
  <si>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</si>
  <si>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</si>
  <si>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</si>
  <si>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</si>
  <si>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</si>
  <si>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</si>
  <si>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</si>
  <si>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</si>
  <si>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</si>
  <si>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</si>
  <si>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</si>
  <si>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</si>
  <si>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</si>
  <si>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</si>
  <si>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</si>
  <si>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</si>
  <si>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</si>
  <si>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</si>
  <si>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</si>
  <si>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</si>
  <si>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</si>
  <si>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</si>
  <si>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</si>
  <si>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</si>
  <si>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</si>
  <si>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</si>
  <si>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</si>
  <si>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</si>
  <si>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</si>
  <si>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</si>
  <si>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</si>
  <si>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</si>
  <si>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</si>
  <si>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</si>
  <si>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</si>
  <si>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</si>
  <si>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</si>
  <si>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</si>
  <si>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</si>
  <si>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</si>
  <si>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</si>
  <si>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</si>
  <si>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</si>
  <si>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</si>
  <si>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</si>
  <si>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</si>
  <si>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</si>
  <si>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</si>
  <si>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</si>
  <si>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</si>
  <si>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</si>
  <si>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</si>
  <si>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</si>
  <si>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</si>
  <si>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</si>
  <si>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</si>
  <si>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</si>
  <si>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</si>
  <si>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</si>
  <si>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</si>
  <si>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</si>
  <si>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</si>
  <si>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</si>
  <si>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</si>
  <si>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</si>
  <si>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</si>
  <si>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</si>
  <si>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</si>
  <si>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</si>
  <si>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</si>
  <si>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</si>
  <si>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</si>
  <si>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</si>
  <si>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</si>
  <si>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</si>
  <si>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</si>
  <si>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</si>
  <si>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</si>
  <si>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</si>
  <si>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</si>
  <si>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</si>
  <si>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</si>
  <si>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</si>
  <si>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</si>
  <si>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</si>
  <si>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</si>
  <si>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</si>
  <si>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</si>
  <si>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</si>
  <si>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</si>
  <si>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</si>
  <si>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</si>
  <si>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</si>
  <si>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</si>
  <si>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</si>
  <si>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</si>
  <si>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</si>
  <si>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</si>
  <si>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</si>
  <si>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</si>
  <si>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</si>
  <si>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</si>
  <si>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</si>
  <si>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</si>
  <si>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</si>
  <si>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</si>
  <si>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</si>
  <si>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</si>
  <si>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</si>
  <si>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</si>
  <si>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</si>
  <si>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</si>
  <si>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</si>
  <si>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</si>
  <si>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</si>
  <si>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</si>
  <si>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</si>
  <si>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</si>
  <si>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</si>
  <si>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</si>
  <si>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</si>
  <si>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</si>
  <si>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</si>
  <si>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</si>
  <si>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</si>
  <si>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</si>
  <si>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</si>
  <si>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</si>
  <si>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</si>
  <si>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</si>
  <si>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</si>
  <si>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</si>
  <si>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</si>
  <si>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</si>
  <si>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</si>
  <si>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</si>
  <si>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</si>
  <si>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</si>
  <si>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</si>
  <si>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</si>
  <si>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</si>
  <si>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</si>
  <si>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</si>
  <si>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</si>
  <si>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</si>
  <si>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</si>
  <si>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</si>
  <si>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</si>
  <si>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</si>
  <si>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</si>
  <si>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</si>
  <si>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</si>
  <si>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</si>
  <si>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</si>
  <si>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</si>
  <si>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</si>
  <si>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</si>
  <si>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</si>
  <si>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</si>
  <si>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</si>
  <si>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</si>
  <si>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</si>
  <si>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</si>
  <si>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</si>
  <si>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</si>
  <si>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</si>
  <si>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</si>
  <si>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</si>
  <si>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</si>
  <si>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</si>
  <si>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</si>
  <si>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</si>
  <si>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</si>
  <si>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</si>
  <si>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</si>
  <si>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</si>
  <si>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</si>
  <si>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</si>
  <si>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</si>
  <si>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</si>
  <si>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</si>
  <si>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</si>
  <si>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</si>
  <si>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</si>
  <si>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</si>
  <si>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</si>
  <si>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</si>
  <si>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</si>
  <si>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</si>
  <si>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</si>
  <si>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</si>
  <si>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</si>
  <si>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</si>
  <si>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</si>
  <si>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</si>
  <si>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</si>
  <si>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</si>
  <si>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</si>
  <si>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</si>
  <si>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</si>
  <si>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</si>
  <si>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</si>
  <si>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</si>
  <si>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</si>
  <si>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</si>
  <si>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</si>
  <si>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</si>
  <si>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</si>
  <si>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</si>
  <si>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</si>
  <si>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</si>
  <si>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</si>
  <si>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</si>
  <si>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</si>
  <si>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</si>
  <si>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</si>
  <si>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</si>
  <si>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</si>
  <si>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</si>
  <si>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</si>
  <si>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</si>
  <si>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</si>
  <si>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</si>
  <si>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</si>
  <si>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</si>
  <si>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</si>
  <si>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</si>
  <si>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</si>
  <si>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</si>
  <si>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</si>
  <si>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</si>
  <si>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</si>
  <si>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</si>
  <si>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</si>
  <si>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</si>
  <si>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</si>
  <si>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</si>
  <si>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</si>
  <si>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</si>
  <si>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</si>
  <si>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</si>
  <si>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</si>
  <si>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</si>
  <si>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</si>
  <si>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</si>
  <si>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</si>
  <si>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</si>
  <si>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</si>
  <si>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</si>
  <si>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</si>
  <si>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</si>
  <si>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</si>
  <si>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</si>
  <si>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</si>
  <si>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</si>
  <si>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</si>
  <si>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</si>
  <si>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</si>
  <si>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</si>
  <si>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</si>
  <si>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</si>
  <si>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</si>
  <si>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</si>
  <si>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</si>
  <si>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</si>
  <si>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</si>
  <si>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</si>
  <si>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</si>
  <si>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</si>
  <si>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</si>
  <si>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</si>
  <si>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</si>
  <si>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</si>
  <si>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</si>
  <si>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</si>
  <si>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</si>
  <si>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</si>
  <si>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</si>
  <si>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</si>
  <si>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</si>
  <si>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</si>
  <si>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</si>
  <si>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</si>
  <si>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</si>
  <si>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</si>
  <si>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</si>
  <si>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</si>
  <si>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</si>
  <si>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</si>
  <si>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</si>
  <si>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</si>
  <si>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</si>
  <si>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</si>
  <si>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</si>
  <si>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</si>
  <si>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</si>
  <si>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</si>
  <si>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</si>
  <si>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</si>
  <si>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</si>
  <si>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</si>
  <si>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</si>
  <si>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</si>
  <si>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</si>
  <si>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</si>
  <si>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</si>
  <si>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</si>
  <si>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</si>
  <si>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</si>
  <si>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</si>
  <si>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</si>
  <si>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</si>
  <si>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</si>
  <si>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</si>
  <si>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</si>
  <si>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</si>
  <si>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</si>
  <si>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</si>
  <si>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</si>
  <si>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</si>
  <si>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</si>
  <si>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</si>
  <si>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</si>
  <si>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</si>
  <si>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</si>
  <si>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</si>
  <si>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</si>
  <si>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</si>
  <si>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</si>
  <si>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</si>
  <si>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</si>
  <si>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</si>
  <si>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</si>
  <si>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</si>
  <si>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</si>
  <si>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</si>
  <si>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</si>
  <si>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</si>
  <si>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</si>
  <si>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</si>
  <si>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</si>
  <si>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</si>
  <si>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</si>
  <si>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</si>
  <si>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</si>
  <si>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</si>
  <si>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</si>
  <si>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</si>
  <si>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</si>
  <si>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</si>
  <si>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</si>
  <si>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</si>
  <si>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</si>
  <si>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</si>
  <si>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</si>
  <si>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</si>
  <si>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</si>
  <si>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</si>
  <si>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</si>
  <si>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</si>
  <si>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</si>
  <si>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</si>
  <si>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</si>
  <si>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</si>
  <si>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</si>
  <si>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</si>
  <si>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</si>
  <si>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</si>
  <si>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</si>
  <si>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</si>
  <si>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</si>
  <si>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</si>
  <si>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</si>
  <si>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</si>
  <si>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</si>
  <si>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</si>
  <si>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</si>
  <si>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</si>
  <si>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</si>
  <si>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</si>
  <si>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</si>
  <si>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</si>
  <si>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</si>
  <si>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</si>
  <si>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</si>
  <si>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</si>
  <si>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</si>
  <si>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</si>
  <si>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</si>
  <si>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</si>
  <si>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</si>
  <si>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</si>
  <si>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</si>
  <si>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</si>
  <si>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</si>
  <si>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</si>
  <si>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</si>
  <si>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</si>
  <si>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</si>
  <si>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</si>
  <si>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</si>
  <si>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</si>
  <si>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</si>
  <si>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</si>
  <si>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</si>
  <si>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</si>
  <si>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</si>
  <si>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</si>
  <si>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</si>
  <si>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</si>
  <si>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</si>
  <si>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</si>
  <si>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</si>
  <si>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</si>
  <si>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</si>
  <si>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</si>
  <si>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</si>
  <si>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</si>
  <si>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</si>
  <si>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</si>
  <si>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</si>
  <si>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</si>
  <si>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</si>
  <si>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</si>
  <si>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</si>
  <si>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</si>
  <si>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</si>
  <si>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</si>
  <si>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</si>
  <si>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</si>
  <si>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</si>
  <si>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</si>
  <si>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</si>
  <si>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</si>
  <si>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</si>
  <si>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</si>
  <si>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</si>
  <si>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</si>
  <si>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</si>
  <si>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</si>
  <si>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</si>
  <si>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</si>
  <si>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</si>
  <si>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</si>
  <si>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</si>
  <si>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</si>
  <si>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</si>
  <si>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</si>
  <si>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</si>
  <si>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</si>
  <si>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</si>
  <si>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</si>
  <si>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</si>
  <si>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</si>
  <si>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</si>
  <si>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</si>
  <si>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</si>
  <si>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</si>
  <si>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</si>
  <si>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</si>
  <si>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</si>
  <si>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</si>
  <si>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</si>
  <si>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</si>
  <si>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</si>
  <si>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</si>
  <si>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</si>
  <si>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</si>
  <si>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</si>
  <si>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</si>
  <si>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</si>
  <si>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</si>
  <si>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</si>
  <si>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</si>
  <si>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</si>
  <si>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</si>
  <si>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</si>
  <si>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</si>
  <si>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</si>
  <si>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</si>
  <si>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</si>
  <si>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</si>
  <si>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</si>
  <si>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</si>
  <si>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</si>
  <si>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</si>
  <si>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</si>
  <si>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</si>
  <si>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</si>
  <si>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</si>
  <si>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</si>
  <si>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</si>
  <si>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</si>
  <si>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</si>
  <si>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</si>
  <si>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</si>
  <si>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</si>
  <si>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</si>
  <si>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</si>
  <si>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</si>
  <si>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</si>
  <si>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</si>
  <si>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</si>
  <si>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</si>
  <si>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</si>
  <si>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</si>
  <si>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</si>
  <si>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</si>
  <si>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</si>
  <si>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</si>
  <si>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</si>
  <si>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</si>
  <si>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</si>
  <si>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</si>
  <si>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</si>
  <si>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</si>
  <si>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</si>
  <si>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</si>
  <si>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</si>
  <si>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</si>
  <si>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</si>
  <si>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</si>
  <si>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</si>
  <si>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</si>
  <si>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</si>
  <si>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</si>
  <si>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</si>
  <si>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</si>
  <si>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</si>
  <si>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</si>
  <si>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</si>
  <si>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</si>
  <si>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</si>
  <si>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</si>
  <si>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</si>
  <si>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</si>
  <si>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</si>
  <si>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</si>
  <si>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</si>
  <si>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</si>
  <si>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</si>
  <si>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</si>
  <si>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</si>
  <si>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</si>
  <si>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</si>
  <si>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</si>
  <si>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</si>
  <si>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</si>
  <si>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</si>
  <si>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</si>
  <si>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</si>
  <si>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</si>
  <si>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</si>
  <si>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</si>
  <si>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</si>
  <si>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</si>
  <si>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</si>
  <si>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</si>
  <si>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</si>
  <si>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</si>
  <si>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</si>
  <si>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</si>
  <si>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</si>
  <si>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</si>
  <si>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</si>
  <si>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</si>
  <si>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</si>
  <si>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</si>
  <si>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</si>
  <si>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</si>
  <si>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</si>
  <si>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</si>
  <si>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</si>
  <si>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</si>
  <si>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</si>
  <si>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</si>
  <si>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</si>
  <si>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</si>
  <si>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</si>
  <si>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</si>
  <si>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</si>
  <si>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</si>
  <si>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</si>
  <si>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</si>
  <si>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</si>
  <si>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</si>
  <si>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</si>
  <si>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</si>
  <si>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</si>
  <si>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</si>
  <si>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</si>
  <si>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</si>
  <si>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</si>
  <si>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</si>
  <si>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</si>
  <si>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</si>
  <si>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</si>
  <si>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</si>
  <si>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</si>
  <si>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</si>
  <si>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</si>
  <si>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</si>
  <si>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</si>
  <si>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</si>
  <si>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</si>
  <si>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</si>
  <si>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</si>
  <si>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</si>
  <si>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</si>
  <si>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</si>
  <si>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</si>
  <si>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</si>
  <si>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</si>
  <si>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</si>
  <si>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</si>
  <si>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</si>
  <si>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</si>
  <si>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</si>
  <si>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</si>
  <si>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</si>
  <si>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</si>
  <si>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</si>
  <si>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</si>
  <si>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</si>
  <si>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</si>
  <si>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</si>
  <si>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</si>
  <si>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</si>
  <si>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</si>
  <si>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</si>
  <si>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</si>
  <si>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</si>
  <si>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</si>
  <si>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</si>
  <si>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</si>
  <si>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</si>
  <si>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</si>
  <si>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</si>
  <si>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</si>
  <si>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</si>
  <si>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</si>
  <si>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</si>
  <si>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</si>
  <si>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</si>
  <si>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</si>
  <si>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</si>
  <si>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</si>
  <si>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</si>
  <si>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</si>
  <si>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</si>
  <si>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</si>
  <si>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</si>
  <si>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</si>
  <si>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</si>
  <si>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</si>
  <si>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</si>
  <si>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</si>
  <si>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</si>
  <si>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</si>
  <si>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</si>
  <si>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</si>
  <si>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</si>
  <si>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</si>
  <si>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</si>
  <si>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</si>
  <si>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</si>
  <si>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</si>
  <si>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</si>
  <si>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</si>
  <si>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</si>
  <si>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</si>
  <si>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</si>
  <si>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</si>
  <si>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</si>
  <si>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</si>
  <si>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</si>
  <si>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</si>
  <si>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</si>
  <si>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</si>
  <si>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</si>
  <si>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</si>
  <si>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</si>
  <si>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</si>
  <si>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</si>
  <si>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</si>
  <si>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</si>
  <si>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</si>
  <si>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</si>
  <si>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</si>
  <si>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</si>
  <si>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</si>
  <si>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</si>
  <si>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</si>
  <si>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</si>
  <si>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</si>
  <si>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</si>
  <si>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</si>
  <si>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</si>
  <si>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</si>
  <si>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</si>
  <si>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</si>
  <si>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</si>
  <si>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</si>
  <si>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</si>
  <si>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</si>
  <si>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</si>
  <si>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</si>
  <si>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</si>
  <si>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</si>
  <si>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</si>
  <si>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</si>
  <si>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</si>
  <si>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</si>
  <si>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</si>
  <si>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</si>
  <si>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</si>
  <si>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</si>
  <si>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</si>
  <si>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</si>
  <si>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</si>
  <si>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</si>
  <si>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</si>
  <si>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</si>
  <si>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</si>
  <si>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</si>
  <si>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</si>
  <si>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</si>
  <si>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</si>
  <si>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</si>
  <si>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</si>
  <si>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</si>
  <si>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</si>
  <si>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</si>
  <si>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</si>
  <si>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</si>
  <si>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</si>
  <si>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</si>
  <si>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</si>
  <si>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</si>
  <si>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</si>
  <si>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</si>
  <si>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</si>
  <si>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</si>
  <si>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</si>
  <si>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</si>
  <si>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</si>
  <si>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</si>
  <si>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</si>
  <si>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</si>
  <si>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</si>
  <si>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</si>
  <si>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</si>
  <si>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</si>
  <si>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</si>
  <si>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</si>
  <si>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</si>
  <si>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</si>
  <si>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</si>
  <si>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</si>
  <si>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</si>
  <si>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</si>
  <si>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</si>
  <si>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</si>
  <si>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</si>
  <si>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</si>
  <si>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</si>
  <si>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</si>
  <si>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</si>
  <si>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</si>
  <si>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</si>
  <si>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</si>
  <si>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</si>
  <si>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</si>
  <si>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</si>
  <si>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</si>
  <si>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</si>
  <si>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</si>
  <si>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</si>
  <si>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</si>
  <si>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</si>
  <si>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</si>
  <si>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</si>
  <si>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</si>
  <si>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</si>
  <si>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</si>
  <si>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</si>
  <si>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</si>
  <si>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</si>
  <si>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</si>
  <si>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</si>
  <si>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</si>
  <si>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</si>
  <si>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</si>
  <si>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</si>
  <si>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</si>
  <si>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</si>
  <si>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</si>
  <si>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</si>
  <si>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</si>
  <si>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</si>
  <si>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</si>
  <si>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</si>
  <si>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</si>
  <si>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</si>
  <si>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</si>
  <si>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</si>
  <si>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</si>
  <si>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</si>
  <si>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</si>
  <si>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</si>
  <si>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</si>
  <si>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</si>
  <si>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</si>
  <si>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</si>
  <si>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</si>
  <si>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</si>
  <si>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</si>
  <si>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</si>
  <si>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</si>
  <si>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</si>
  <si>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</si>
  <si>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</si>
  <si>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</si>
  <si>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</si>
  <si>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</si>
  <si>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</si>
  <si>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</si>
  <si>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</si>
  <si>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</si>
  <si>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</si>
  <si>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</si>
  <si>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</si>
  <si>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</si>
  <si>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</si>
  <si>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</si>
  <si>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</si>
  <si>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</si>
  <si>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</si>
  <si>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</si>
  <si>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</si>
  <si>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</si>
  <si>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</si>
  <si>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</si>
  <si>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</si>
  <si>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</si>
  <si>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</si>
  <si>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</si>
  <si>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</si>
  <si>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</si>
  <si>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</si>
  <si>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</si>
  <si>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</si>
  <si>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</si>
  <si>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</si>
  <si>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</si>
  <si>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</si>
  <si>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</si>
  <si>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</si>
  <si>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</si>
  <si>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</si>
  <si>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</si>
  <si>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</si>
  <si>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</si>
  <si>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</si>
  <si>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</si>
  <si>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</si>
  <si>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</si>
  <si>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</si>
  <si>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</si>
  <si>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</si>
  <si>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</si>
  <si>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</si>
  <si>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</si>
  <si>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</si>
  <si>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</si>
  <si>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</si>
  <si>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</si>
  <si>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</si>
  <si>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</si>
  <si>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</si>
  <si>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</si>
  <si>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</si>
  <si>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</si>
  <si>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</si>
  <si>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</si>
  <si>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</si>
  <si>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</si>
  <si>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</si>
  <si>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</si>
  <si>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</si>
  <si>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</si>
  <si>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</si>
  <si>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</si>
  <si>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</si>
  <si>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</si>
  <si>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</si>
  <si>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</si>
  <si>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</si>
  <si>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</si>
  <si>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</si>
  <si>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</si>
  <si>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</si>
  <si>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</si>
  <si>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</si>
  <si>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</si>
  <si>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</si>
  <si>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</si>
  <si>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</si>
  <si>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</si>
  <si>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</si>
  <si>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</si>
  <si>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</si>
  <si>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</si>
  <si>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</si>
  <si>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</si>
  <si>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</si>
  <si>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</si>
  <si>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</si>
  <si>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</si>
  <si>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</si>
  <si>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</si>
  <si>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</si>
  <si>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</si>
  <si>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</si>
  <si>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</si>
  <si>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</si>
  <si>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</si>
  <si>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</si>
  <si>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</si>
  <si>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</si>
  <si>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</si>
  <si>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</si>
  <si>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</si>
  <si>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</si>
  <si>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</si>
  <si>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</si>
  <si>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</si>
  <si>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</si>
  <si>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</si>
  <si>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</si>
  <si>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</si>
  <si>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</si>
  <si>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</si>
  <si>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</si>
  <si>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</si>
  <si>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</si>
  <si>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</si>
  <si>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</si>
  <si>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</si>
  <si>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</si>
  <si>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</si>
  <si>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</si>
  <si>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</si>
  <si>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</si>
  <si>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</si>
  <si>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</si>
  <si>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</si>
  <si>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</si>
  <si>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</si>
  <si>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</si>
  <si>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</si>
  <si>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</si>
  <si>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</si>
  <si>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</si>
  <si>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</si>
  <si>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</si>
  <si>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</si>
  <si>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</si>
  <si>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</si>
  <si>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</si>
  <si>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</si>
  <si>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</si>
  <si>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</si>
  <si>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</si>
  <si>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</si>
  <si>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</si>
  <si>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</si>
  <si>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</si>
  <si>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</si>
  <si>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</si>
  <si>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</si>
  <si>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</si>
  <si>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</si>
  <si>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</si>
  <si>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</si>
  <si>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</si>
  <si>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</si>
  <si>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</si>
  <si>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</si>
  <si>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</si>
  <si>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</si>
  <si>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</si>
  <si>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</si>
  <si>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</si>
  <si>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</si>
  <si>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</si>
  <si>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</si>
  <si>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</si>
  <si>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</si>
  <si>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</si>
  <si>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</si>
  <si>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</si>
  <si>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</si>
  <si>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</si>
  <si>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</si>
  <si>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</si>
  <si>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</si>
  <si>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</si>
  <si>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</si>
  <si>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</si>
  <si>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</si>
  <si>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</si>
  <si>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</si>
  <si>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</si>
  <si>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</si>
  <si>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</si>
  <si>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</si>
  <si>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</si>
  <si>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</si>
  <si>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</si>
  <si>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</si>
  <si>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</si>
  <si>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</si>
  <si>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</si>
  <si>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</si>
  <si>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</si>
  <si>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</si>
  <si>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</si>
  <si>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</si>
  <si>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</si>
  <si>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</si>
  <si>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</si>
  <si>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</si>
  <si>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</si>
  <si>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</si>
  <si>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</si>
  <si>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</si>
  <si>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</si>
  <si>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</si>
  <si>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</si>
  <si>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</si>
  <si>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</si>
  <si>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</si>
  <si>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</si>
  <si>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</si>
  <si>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</si>
  <si>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</si>
  <si>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</si>
  <si>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</si>
  <si>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</si>
  <si>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</si>
  <si>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</si>
  <si>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</si>
  <si>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</si>
  <si>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</si>
  <si>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</si>
  <si>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</si>
  <si>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</si>
  <si>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</si>
  <si>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</si>
  <si>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</si>
  <si>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</si>
  <si>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</si>
  <si>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</si>
  <si>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</si>
  <si>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</si>
  <si>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</si>
  <si>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</si>
  <si>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</si>
  <si>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</si>
  <si>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</si>
  <si>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</si>
  <si>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</si>
  <si>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</si>
  <si>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</si>
  <si>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</si>
  <si>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</si>
  <si>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</si>
  <si>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</si>
  <si>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</si>
  <si>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</si>
  <si>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</si>
  <si>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</si>
  <si>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</si>
  <si>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</si>
  <si>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</si>
  <si>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</si>
  <si>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</si>
  <si>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</si>
  <si>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</si>
  <si>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</si>
  <si>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</si>
  <si>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</si>
  <si>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</si>
  <si>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</si>
  <si>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</si>
  <si>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</si>
  <si>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</si>
  <si>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</si>
  <si>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</si>
  <si>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</si>
  <si>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</si>
  <si>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</si>
  <si>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</si>
  <si>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</si>
  <si>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</si>
  <si>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</si>
  <si>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</si>
  <si>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</si>
  <si>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</si>
  <si>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</si>
  <si>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</si>
  <si>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</si>
  <si>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</si>
  <si>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</si>
  <si>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</si>
  <si>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</si>
  <si>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</si>
  <si>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</si>
  <si>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</si>
  <si>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</si>
  <si>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</si>
  <si>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</si>
  <si>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</si>
  <si>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</si>
  <si>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</si>
  <si>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</si>
  <si>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</si>
  <si>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</si>
  <si>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</si>
  <si>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</si>
  <si>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</si>
  <si>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</si>
  <si>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</si>
  <si>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</si>
  <si>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</si>
  <si>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</si>
  <si>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</si>
  <si>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</si>
  <si>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</si>
  <si>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</si>
  <si>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</si>
  <si>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</si>
  <si>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</si>
  <si>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</si>
  <si>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</si>
  <si>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</si>
  <si>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</si>
  <si>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</si>
  <si>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</si>
  <si>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</si>
  <si>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</si>
  <si>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</si>
  <si>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</si>
  <si>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</si>
  <si>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</si>
  <si>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</si>
  <si>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</si>
  <si>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</si>
  <si>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</si>
  <si>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</si>
  <si>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</si>
  <si>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</si>
  <si>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</si>
  <si>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</si>
  <si>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</si>
  <si>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</si>
  <si>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</si>
  <si>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</si>
  <si>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</si>
  <si>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</si>
  <si>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</si>
  <si>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</si>
  <si>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</si>
  <si>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</si>
  <si>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</si>
  <si>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</si>
  <si>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</si>
  <si>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</si>
  <si>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</si>
  <si>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</si>
  <si>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</si>
  <si>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</si>
  <si>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</si>
  <si>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</si>
  <si>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</si>
  <si>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</si>
  <si>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</si>
  <si>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</si>
  <si>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</si>
  <si>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</si>
  <si>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</si>
  <si>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</si>
  <si>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</si>
  <si>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</si>
  <si>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</si>
  <si>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</si>
  <si>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</si>
  <si>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</si>
  <si>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</si>
  <si>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</si>
  <si>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</si>
  <si>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</si>
  <si>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</si>
  <si>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</si>
  <si>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</si>
  <si>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</si>
  <si>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</si>
  <si>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</si>
  <si>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</si>
  <si>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</si>
  <si>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</si>
  <si>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</si>
  <si>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</si>
  <si>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</si>
  <si>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</si>
  <si>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</si>
  <si>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</si>
  <si>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</si>
  <si>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</si>
  <si>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</si>
  <si>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</si>
  <si>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</si>
  <si>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</si>
  <si>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</si>
  <si>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</si>
  <si>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</si>
  <si>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</si>
  <si>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</si>
  <si>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</si>
  <si>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</si>
  <si>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</si>
  <si>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</si>
  <si>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</si>
  <si>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</si>
  <si>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</si>
  <si>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</si>
  <si>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</si>
  <si>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</si>
  <si>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</si>
  <si>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</si>
  <si>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</si>
  <si>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</si>
  <si>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</si>
  <si>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</si>
  <si>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</si>
  <si>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</si>
  <si>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</si>
  <si>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</si>
  <si>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</si>
  <si>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</si>
  <si>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</si>
  <si>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</si>
  <si>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</si>
  <si>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</si>
  <si>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</si>
  <si>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</si>
  <si>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</si>
  <si>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</si>
  <si>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</si>
  <si>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</si>
  <si>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</si>
  <si>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</si>
  <si>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</si>
  <si>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</si>
  <si>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</si>
  <si>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</si>
  <si>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</si>
  <si>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</si>
  <si>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</si>
  <si>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</si>
  <si>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</si>
  <si>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</si>
  <si>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</si>
  <si>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</si>
  <si>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</si>
  <si>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</si>
  <si>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</si>
  <si>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</si>
  <si>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</si>
  <si>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</si>
  <si>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</si>
  <si>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</si>
  <si>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</si>
  <si>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</si>
  <si>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</si>
  <si>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</si>
  <si>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</si>
  <si>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</si>
  <si>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</si>
  <si>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</si>
  <si>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</si>
  <si>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</si>
  <si>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</si>
  <si>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</si>
  <si>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</si>
  <si>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</si>
  <si>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</si>
  <si>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</si>
  <si>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</si>
  <si>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</si>
  <si>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</si>
  <si>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</si>
  <si>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</si>
  <si>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</si>
  <si>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</si>
  <si>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</si>
  <si>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</si>
  <si>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</si>
  <si>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</si>
  <si>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</si>
  <si>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</si>
  <si>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</si>
  <si>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</si>
  <si>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</si>
  <si>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</si>
  <si>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</si>
  <si>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</si>
  <si>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</si>
  <si>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</si>
  <si>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</si>
  <si>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</si>
  <si>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</si>
  <si>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</si>
  <si>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</si>
  <si>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</si>
  <si>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</si>
  <si>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</si>
  <si>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</si>
  <si>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</si>
  <si>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</si>
  <si>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</si>
  <si>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</si>
  <si>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</si>
  <si>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</si>
  <si>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</si>
  <si>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</si>
  <si>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</si>
  <si>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</si>
  <si>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</si>
  <si>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</si>
  <si>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</si>
  <si>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</si>
  <si>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</si>
  <si>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</si>
  <si>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</si>
  <si>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</si>
  <si>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</si>
  <si>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</si>
  <si>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</si>
  <si>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</si>
  <si>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</si>
  <si>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</si>
  <si>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</si>
  <si>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</si>
  <si>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</si>
  <si>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</si>
  <si>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</si>
  <si>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</si>
  <si>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</si>
  <si>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</si>
  <si>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</si>
  <si>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</si>
  <si>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</si>
  <si>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</si>
  <si>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</si>
  <si>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</si>
  <si>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</si>
  <si>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</si>
  <si>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</si>
  <si>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</si>
  <si>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</si>
  <si>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</si>
  <si>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</si>
  <si>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</si>
  <si>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</si>
  <si>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</si>
  <si>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</si>
  <si>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</si>
  <si>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</si>
  <si>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</si>
  <si>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</si>
  <si>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</si>
  <si>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</si>
  <si>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</si>
  <si>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</si>
  <si>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</si>
  <si>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</si>
  <si>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</si>
  <si>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</si>
  <si>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</si>
  <si>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</si>
  <si>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</si>
  <si>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</si>
  <si>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</si>
  <si>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</si>
  <si>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</si>
  <si>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</si>
  <si>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</si>
  <si>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</si>
  <si>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</si>
  <si>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</si>
  <si>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</si>
  <si>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</si>
  <si>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</si>
  <si>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</si>
  <si>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</si>
  <si>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</si>
  <si>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</si>
  <si>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</si>
  <si>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</si>
  <si>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</si>
  <si>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</si>
  <si>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</si>
  <si>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</si>
  <si>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</si>
  <si>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</si>
  <si>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</si>
  <si>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</si>
  <si>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</si>
  <si>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</si>
  <si>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</si>
  <si>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</si>
  <si>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</si>
  <si>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</si>
  <si>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</si>
  <si>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</si>
  <si>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</si>
  <si>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</si>
  <si>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</si>
  <si>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</si>
  <si>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</si>
  <si>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</si>
  <si>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</si>
  <si>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</si>
  <si>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</si>
  <si>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</si>
  <si>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</si>
  <si>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</si>
  <si>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</si>
  <si>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</si>
  <si>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</si>
  <si>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</si>
  <si>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</si>
  <si>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</si>
  <si>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</si>
  <si>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</si>
  <si>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</si>
  <si>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</si>
  <si>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</si>
  <si>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</si>
  <si>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</si>
  <si>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</si>
  <si>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</si>
  <si>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</si>
  <si>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</si>
  <si>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</si>
  <si>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</si>
  <si>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</si>
  <si>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</si>
  <si>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</si>
  <si>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</si>
  <si>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</si>
  <si>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</si>
  <si>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</si>
  <si>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</si>
  <si>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</si>
  <si>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</si>
  <si>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</si>
  <si>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</si>
  <si>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</si>
  <si>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</si>
  <si>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</si>
  <si>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</si>
  <si>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</si>
  <si>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</si>
  <si>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</si>
  <si>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</si>
  <si>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</si>
  <si>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</si>
  <si>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</si>
  <si>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</si>
  <si>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</si>
  <si>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</si>
  <si>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</si>
  <si>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</si>
  <si>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</si>
  <si>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</si>
  <si>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</si>
  <si>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</si>
  <si>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</si>
  <si>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</si>
  <si>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</si>
  <si>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</si>
  <si>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</si>
  <si>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</si>
  <si>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</si>
  <si>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</si>
  <si>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</si>
  <si>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</si>
  <si>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</si>
  <si>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</si>
  <si>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</si>
  <si>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</si>
  <si>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</si>
  <si>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</si>
  <si>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</si>
  <si>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</si>
  <si>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</si>
  <si>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</si>
  <si>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</si>
  <si>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</si>
  <si>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</si>
  <si>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</si>
  <si>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</si>
  <si>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</si>
  <si>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</si>
  <si>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</si>
  <si>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</si>
  <si>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</si>
  <si>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</si>
  <si>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</si>
  <si>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</si>
  <si>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</si>
  <si>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</si>
  <si>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</si>
  <si>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</si>
  <si>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</si>
  <si>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</si>
  <si>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</si>
  <si>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</si>
  <si>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</si>
  <si>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</si>
  <si>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</si>
  <si>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</si>
  <si>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</si>
  <si>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</si>
  <si>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</si>
  <si>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</si>
  <si>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</si>
  <si>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</si>
  <si>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</si>
  <si>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</si>
  <si>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</si>
  <si>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</si>
  <si>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</si>
  <si>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</si>
  <si>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</si>
  <si>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</si>
  <si>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</si>
  <si>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</si>
  <si>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</si>
  <si>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</si>
  <si>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</si>
  <si>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</si>
  <si>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</si>
  <si>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</si>
  <si>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</si>
  <si>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</si>
  <si>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</si>
  <si>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</si>
  <si>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</si>
  <si>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</si>
  <si>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</si>
  <si>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</si>
  <si>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</si>
  <si>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</si>
  <si>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</si>
  <si>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</si>
  <si>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</si>
  <si>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</si>
  <si>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</si>
  <si>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</si>
  <si>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</si>
  <si>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</si>
  <si>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</si>
  <si>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</si>
  <si>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</si>
  <si>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</si>
  <si>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</si>
  <si>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</si>
  <si>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</si>
  <si>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</si>
  <si>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</si>
  <si>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</si>
  <si>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</si>
  <si>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</si>
  <si>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</si>
  <si>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</si>
  <si>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</si>
  <si>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</si>
  <si>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</si>
  <si>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</si>
  <si>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</si>
  <si>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</si>
  <si>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</si>
  <si>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</si>
  <si>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</si>
  <si>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</si>
  <si>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</si>
  <si>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</si>
  <si>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</si>
  <si>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</si>
  <si>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</si>
  <si>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</si>
  <si>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</si>
  <si>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</si>
  <si>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</si>
  <si>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</si>
  <si>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</si>
  <si>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</si>
  <si>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</si>
  <si>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</si>
  <si>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</si>
  <si>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</si>
  <si>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</si>
  <si>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</si>
  <si>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</si>
  <si>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</si>
  <si>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</si>
  <si>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</si>
  <si>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</si>
  <si>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</si>
  <si>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</si>
  <si>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</si>
  <si>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</si>
  <si>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</si>
  <si>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</si>
  <si>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</si>
  <si>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</si>
  <si>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</si>
  <si>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</si>
  <si>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</si>
  <si>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</si>
  <si>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</si>
  <si>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</si>
  <si>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</si>
  <si>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</si>
  <si>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</si>
  <si>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</si>
  <si>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</si>
  <si>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</si>
  <si>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</si>
  <si>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</si>
  <si>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</si>
  <si>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</si>
  <si>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</si>
  <si>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</si>
  <si>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</si>
  <si>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</si>
  <si>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</si>
  <si>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</si>
  <si>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</si>
  <si>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</si>
  <si>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</si>
  <si>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</si>
  <si>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</si>
  <si>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</si>
  <si>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</si>
  <si>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</si>
  <si>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</si>
  <si>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</si>
  <si>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</si>
  <si>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</si>
  <si>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</si>
  <si>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</si>
  <si>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</si>
  <si>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</si>
  <si>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</si>
  <si>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</si>
  <si>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</si>
  <si>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</si>
  <si>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</si>
  <si>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</si>
  <si>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</si>
  <si>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</si>
  <si>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</si>
  <si>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</si>
  <si>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</si>
  <si>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</si>
  <si>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</si>
  <si>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</si>
  <si>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</si>
  <si>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</si>
  <si>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</si>
  <si>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</si>
  <si>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</si>
  <si>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</si>
  <si>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</si>
  <si>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</si>
  <si>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</si>
  <si>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</si>
  <si>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</si>
  <si>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</si>
  <si>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</si>
  <si>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</si>
  <si>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</si>
  <si>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</si>
  <si>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</si>
  <si>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</si>
  <si>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</si>
  <si>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</si>
  <si>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</si>
  <si>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</si>
  <si>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</si>
  <si>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</si>
  <si>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</si>
  <si>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</si>
  <si>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</si>
  <si>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</si>
  <si>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</si>
  <si>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</si>
  <si>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</si>
  <si>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</si>
  <si>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</si>
  <si>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</si>
  <si>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</si>
  <si>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</si>
  <si>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</si>
  <si>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</si>
  <si>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</si>
  <si>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</si>
  <si>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</si>
  <si>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</si>
  <si>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</si>
  <si>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</si>
  <si>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</si>
  <si>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</si>
  <si>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</si>
  <si>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</si>
  <si>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</si>
  <si>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</si>
  <si>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</si>
  <si>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</si>
  <si>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</si>
  <si>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</si>
  <si>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</si>
  <si>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</si>
  <si>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</si>
  <si>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</si>
  <si>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</si>
  <si>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</si>
  <si>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</si>
  <si>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</si>
  <si>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</si>
  <si>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</si>
  <si>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</si>
  <si>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</si>
  <si>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</si>
  <si>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</si>
  <si>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</si>
  <si>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</si>
  <si>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</si>
  <si>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</si>
  <si>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</si>
  <si>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</si>
  <si>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</si>
  <si>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</si>
  <si>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</si>
  <si>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</si>
  <si>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</si>
  <si>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</si>
  <si>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</si>
  <si>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</si>
  <si>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</si>
  <si>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</si>
  <si>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</si>
  <si>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</si>
  <si>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</si>
  <si>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</si>
  <si>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</si>
  <si>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</si>
  <si>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</si>
  <si>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</si>
  <si>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</si>
  <si>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</si>
  <si>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</si>
  <si>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</si>
  <si>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</si>
  <si>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</si>
  <si>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</si>
  <si>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</si>
  <si>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</si>
  <si>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</si>
  <si>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</si>
  <si>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</si>
  <si>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</si>
  <si>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</si>
  <si>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</si>
  <si>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</si>
  <si>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</si>
  <si>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</si>
  <si>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</si>
  <si>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</si>
  <si>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</si>
  <si>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</si>
  <si>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</si>
  <si>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</si>
  <si>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</si>
  <si>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</si>
  <si>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</si>
  <si>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</si>
  <si>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</si>
  <si>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</si>
  <si>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</si>
  <si>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</si>
  <si>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</si>
  <si>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</si>
  <si>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</si>
  <si>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</si>
  <si>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</si>
  <si>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</si>
  <si>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</si>
  <si>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</si>
  <si>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</si>
  <si>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</si>
  <si>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</si>
  <si>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</si>
  <si>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</si>
  <si>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</si>
  <si>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</si>
  <si>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</si>
  <si>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</si>
  <si>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</si>
  <si>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</si>
  <si>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</si>
  <si>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</si>
  <si>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</si>
  <si>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</si>
  <si>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</si>
  <si>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</si>
  <si>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</si>
  <si>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</si>
  <si>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</si>
  <si>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</si>
  <si>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</si>
  <si>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</si>
  <si>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</si>
  <si>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</si>
  <si>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</si>
  <si>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</si>
  <si>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</si>
  <si>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</si>
  <si>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</si>
  <si>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</si>
  <si>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</si>
  <si>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</si>
  <si>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</si>
  <si>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</si>
  <si>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</si>
  <si>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</si>
  <si>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</si>
  <si>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</si>
  <si>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</si>
  <si>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</si>
  <si>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</si>
  <si>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</si>
  <si>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</si>
  <si>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</si>
  <si>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</si>
  <si>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</si>
  <si>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</si>
  <si>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</si>
  <si>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</si>
  <si>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</si>
  <si>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</si>
  <si>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</si>
  <si>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</si>
  <si>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</si>
  <si>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</si>
  <si>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</si>
  <si>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</si>
  <si>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</si>
  <si>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</si>
  <si>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</si>
  <si>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</si>
  <si>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</si>
  <si>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</si>
  <si>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</si>
  <si>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</si>
  <si>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</si>
  <si>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</si>
  <si>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</si>
  <si>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</si>
  <si>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</si>
  <si>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</si>
  <si>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</si>
  <si>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</si>
  <si>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</si>
  <si>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</si>
  <si>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</si>
  <si>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</si>
  <si>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</si>
  <si>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</si>
  <si>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</si>
  <si>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</si>
  <si>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</si>
  <si>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</si>
  <si>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</si>
  <si>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</si>
  <si>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</si>
  <si>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</si>
  <si>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</si>
  <si>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</si>
  <si>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</si>
  <si>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</si>
  <si>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</si>
  <si>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</si>
  <si>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</si>
  <si>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</si>
  <si>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</si>
  <si>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</si>
  <si>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</si>
  <si>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</si>
  <si>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</si>
  <si>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</si>
  <si>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</si>
  <si>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</si>
  <si>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</si>
  <si>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</si>
  <si>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</si>
  <si>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</si>
  <si>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</si>
  <si>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</si>
  <si>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</si>
  <si>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</si>
  <si>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</si>
  <si>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</si>
  <si>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</si>
  <si>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</si>
  <si>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</si>
  <si>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</si>
  <si>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</si>
  <si>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</si>
  <si>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</si>
  <si>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</si>
  <si>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</si>
  <si>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</si>
  <si>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</si>
  <si>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</si>
  <si>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</si>
  <si>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</si>
  <si>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</si>
  <si>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</si>
  <si>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</si>
  <si>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</si>
  <si>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</si>
  <si>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</si>
  <si>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</si>
  <si>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</si>
  <si>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</si>
  <si>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</si>
  <si>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</si>
  <si>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</si>
  <si>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</si>
  <si>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</si>
  <si>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</si>
  <si>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</si>
  <si>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</si>
  <si>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</si>
  <si>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</si>
  <si>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</si>
  <si>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</si>
  <si>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</si>
  <si>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</si>
  <si>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</si>
  <si>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</si>
  <si>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</si>
  <si>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</si>
  <si>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</si>
  <si>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</si>
  <si>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</si>
  <si>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</si>
  <si>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</si>
  <si>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</si>
  <si>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</si>
  <si>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</si>
  <si>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</si>
  <si>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</si>
  <si>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</si>
  <si>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</si>
  <si>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</si>
  <si>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</si>
  <si>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</si>
  <si>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</si>
  <si>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</si>
  <si>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</si>
  <si>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</si>
  <si>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</si>
  <si>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</si>
  <si>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</si>
  <si>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</si>
  <si>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</si>
  <si>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</si>
  <si>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</si>
  <si>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</si>
  <si>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</si>
  <si>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</si>
  <si>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</si>
  <si>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</si>
  <si>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</si>
  <si>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</si>
  <si>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</si>
  <si>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</si>
  <si>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</si>
  <si>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</si>
  <si>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</si>
  <si>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</si>
  <si>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</si>
  <si>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</si>
  <si>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</si>
  <si>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</si>
  <si>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</si>
  <si>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</si>
  <si>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</si>
  <si>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</si>
  <si>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</si>
  <si>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</si>
  <si>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</si>
  <si>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</si>
  <si>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</si>
  <si>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</si>
  <si>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</si>
  <si>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</si>
  <si>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</si>
  <si>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</si>
  <si>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</si>
  <si>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</si>
  <si>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</si>
  <si>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</si>
  <si>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</si>
  <si>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</si>
  <si>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</si>
  <si>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</si>
  <si>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</si>
  <si>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</si>
  <si>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</si>
  <si>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</si>
  <si>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</si>
  <si>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</si>
  <si>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</si>
  <si>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</si>
  <si>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</si>
  <si>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</si>
  <si>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</si>
  <si>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</si>
  <si>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</si>
  <si>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</si>
  <si>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</si>
  <si>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</si>
  <si>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</si>
  <si>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</si>
  <si>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</si>
  <si>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</si>
  <si>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</si>
  <si>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</si>
  <si>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</si>
  <si>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</si>
  <si>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</si>
  <si>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</si>
  <si>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</si>
  <si>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</si>
  <si>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</si>
  <si>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</si>
  <si>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</si>
  <si>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</si>
  <si>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</si>
  <si>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</si>
  <si>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</si>
  <si>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</si>
  <si>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</si>
  <si>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</si>
  <si>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</si>
  <si>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</si>
  <si>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</si>
  <si>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</si>
  <si>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</si>
  <si>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</si>
  <si>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</si>
  <si>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</si>
  <si>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</si>
  <si>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</si>
  <si>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</si>
  <si>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</si>
  <si>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</si>
  <si>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</si>
  <si>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</si>
  <si>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</si>
  <si>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</si>
  <si>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</si>
  <si>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</si>
  <si>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</si>
  <si>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</si>
  <si>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</si>
  <si>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</si>
  <si>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</si>
  <si>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</si>
  <si>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</si>
  <si>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</si>
  <si>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</si>
  <si>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</si>
  <si>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</si>
  <si>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</si>
  <si>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</si>
  <si>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</si>
  <si>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</si>
  <si>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</si>
  <si>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</si>
  <si>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</si>
  <si>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</si>
  <si>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</si>
  <si>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</si>
  <si>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</si>
  <si>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</si>
  <si>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</si>
  <si>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</si>
  <si>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</si>
  <si>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</si>
  <si>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</si>
  <si>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</si>
  <si>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</si>
  <si>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</si>
  <si>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</si>
  <si>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</si>
  <si>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</si>
  <si>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</si>
  <si>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</si>
  <si>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</si>
  <si>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</si>
  <si>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</si>
  <si>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</si>
  <si>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</si>
  <si>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</si>
  <si>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</si>
  <si>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</si>
  <si>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</si>
  <si>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</si>
  <si>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</si>
  <si>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</si>
  <si>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</si>
  <si>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</si>
  <si>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</si>
  <si>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</si>
  <si>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</si>
  <si>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</si>
  <si>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</si>
  <si>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</si>
  <si>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</si>
  <si>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</si>
  <si>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</si>
  <si>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</si>
  <si>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</si>
  <si>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</si>
  <si>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</si>
  <si>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</si>
  <si>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</si>
  <si>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</si>
  <si>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</si>
  <si>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</si>
  <si>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</si>
  <si>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</si>
  <si>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</si>
  <si>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</si>
  <si>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</si>
  <si>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</si>
  <si>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</si>
  <si>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</si>
  <si>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</si>
  <si>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</si>
  <si>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</si>
  <si>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</si>
  <si>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</si>
  <si>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</si>
  <si>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</si>
  <si>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</si>
  <si>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</si>
  <si>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</si>
  <si>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</si>
  <si>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</si>
  <si>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</si>
  <si>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</si>
  <si>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</si>
  <si>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</si>
  <si>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</si>
  <si>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</si>
  <si>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</si>
  <si>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</si>
  <si>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</si>
  <si>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</si>
  <si>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</si>
  <si>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</si>
  <si>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</si>
  <si>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</si>
  <si>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</si>
  <si>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</si>
  <si>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</si>
  <si>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</si>
  <si>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</si>
  <si>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</si>
  <si>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</si>
  <si>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</si>
  <si>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</si>
  <si>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</si>
  <si>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</si>
  <si>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</si>
  <si>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</si>
  <si>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</si>
  <si>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</si>
  <si>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</si>
  <si>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</si>
  <si>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</si>
  <si>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</si>
  <si>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</si>
  <si>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</si>
  <si>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</si>
  <si>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</si>
  <si>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</si>
  <si>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</si>
  <si>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</si>
  <si>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</si>
  <si>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</si>
  <si>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</si>
  <si>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</si>
  <si>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</si>
  <si>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</si>
  <si>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</si>
  <si>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</si>
  <si>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</si>
  <si>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</si>
  <si>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</si>
  <si>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</si>
  <si>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</si>
  <si>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</si>
  <si>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</si>
  <si>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</si>
  <si>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</si>
  <si>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</si>
  <si>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</si>
  <si>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</si>
  <si>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</si>
  <si>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</si>
  <si>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</si>
  <si>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</si>
  <si>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</si>
  <si>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</si>
  <si>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</si>
  <si>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</si>
  <si>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</si>
  <si>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</si>
  <si>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</si>
  <si>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</si>
  <si>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</si>
  <si>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</si>
  <si>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</si>
  <si>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</si>
  <si>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</si>
  <si>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</si>
  <si>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</si>
  <si>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</si>
  <si>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</si>
  <si>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</si>
  <si>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</si>
  <si>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</si>
  <si>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</si>
  <si>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</si>
  <si>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</si>
  <si>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</si>
  <si>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</si>
  <si>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</si>
  <si>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</si>
  <si>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</si>
  <si>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</si>
  <si>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</si>
  <si>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</si>
  <si>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</si>
  <si>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</si>
  <si>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</si>
  <si>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</si>
  <si>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</si>
  <si>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</si>
  <si>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</si>
  <si>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</si>
  <si>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</si>
  <si>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</si>
  <si>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</si>
  <si>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</si>
  <si>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</si>
  <si>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</si>
  <si>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</si>
  <si>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</si>
  <si>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</si>
  <si>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</si>
  <si>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</si>
  <si>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</si>
  <si>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</si>
  <si>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</si>
  <si>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</si>
  <si>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</si>
  <si>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</si>
  <si>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</si>
  <si>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</si>
  <si>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</si>
  <si>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</si>
  <si>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</si>
  <si>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</si>
  <si>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</si>
  <si>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</si>
  <si>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</si>
  <si>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</si>
  <si>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</si>
  <si>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</si>
  <si>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</si>
  <si>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</si>
  <si>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</si>
  <si>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</si>
  <si>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</si>
  <si>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</si>
  <si>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</si>
  <si>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</si>
  <si>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</si>
  <si>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</si>
  <si>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</si>
  <si>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</si>
  <si>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</si>
  <si>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</si>
  <si>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</si>
  <si>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</si>
  <si>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</si>
  <si>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</si>
  <si>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</si>
  <si>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</si>
  <si>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</si>
  <si>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</si>
  <si>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</si>
  <si>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</si>
  <si>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</si>
  <si>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</si>
  <si>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</si>
  <si>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</si>
  <si>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</si>
  <si>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</si>
  <si>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</si>
  <si>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</si>
  <si>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</si>
  <si>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</si>
  <si>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</si>
  <si>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</si>
  <si>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</si>
  <si>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</si>
  <si>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</si>
  <si>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</si>
  <si>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</si>
  <si>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</si>
  <si>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</si>
  <si>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</si>
  <si>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</si>
  <si>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</si>
  <si>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</si>
  <si>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</si>
  <si>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</si>
  <si>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</si>
  <si>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</si>
  <si>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</si>
  <si>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</si>
  <si>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</si>
  <si>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</si>
  <si>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</si>
  <si>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</si>
  <si>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</si>
  <si>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</si>
  <si>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</si>
  <si>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</si>
  <si>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</si>
  <si>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</si>
  <si>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</si>
  <si>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</si>
  <si>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</si>
  <si>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</si>
  <si>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</si>
  <si>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</si>
  <si>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</si>
  <si>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</si>
  <si>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</si>
  <si>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</si>
  <si>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</si>
  <si>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</si>
  <si>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</si>
  <si>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</si>
  <si>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</si>
  <si>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</si>
  <si>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</si>
  <si>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</si>
  <si>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</si>
  <si>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</si>
  <si>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</si>
  <si>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</si>
  <si>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</si>
  <si>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</si>
  <si>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</si>
  <si>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</si>
  <si>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</si>
  <si>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</si>
  <si>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</si>
  <si>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</si>
  <si>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</si>
  <si>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</si>
  <si>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</si>
  <si>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</si>
  <si>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</si>
  <si>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</si>
  <si>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</si>
  <si>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</si>
  <si>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</si>
  <si>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</si>
  <si>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</si>
  <si>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</si>
  <si>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</si>
  <si>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</si>
  <si>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</si>
  <si>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</si>
  <si>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</si>
  <si>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</si>
  <si>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</si>
  <si>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</si>
  <si>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</si>
  <si>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</si>
  <si>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</si>
  <si>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</si>
  <si>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</si>
  <si>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</si>
  <si>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</si>
  <si>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</si>
  <si>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</si>
  <si>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</si>
  <si>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</si>
  <si>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</si>
  <si>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</si>
  <si>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</si>
  <si>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</si>
  <si>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</si>
  <si>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</si>
  <si>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</si>
  <si>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</si>
  <si>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</si>
  <si>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</si>
  <si>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</si>
  <si>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</si>
  <si>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</si>
  <si>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</si>
  <si>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</si>
  <si>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</si>
  <si>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</si>
  <si>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</si>
  <si>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</si>
  <si>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</si>
  <si>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</si>
  <si>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</si>
  <si>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</si>
  <si>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</si>
  <si>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</si>
  <si>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</si>
  <si>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</si>
  <si>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</si>
  <si>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</si>
  <si>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</si>
  <si>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</si>
  <si>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</si>
  <si>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</si>
  <si>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</si>
  <si>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</si>
  <si>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</si>
  <si>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</si>
  <si>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</si>
  <si>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</si>
  <si>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</si>
  <si>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</si>
  <si>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</si>
  <si>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</si>
  <si>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</si>
  <si>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</si>
  <si>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</si>
  <si>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</si>
  <si>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</si>
  <si>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</si>
  <si>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</si>
  <si>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</si>
  <si>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</si>
  <si>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</si>
  <si>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</si>
  <si>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</si>
  <si>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</si>
  <si>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</si>
  <si>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</si>
  <si>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</si>
  <si>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</si>
  <si>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</si>
  <si>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</si>
  <si>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</si>
  <si>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</si>
  <si>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</si>
  <si>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</si>
  <si>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</si>
  <si>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</si>
  <si>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</si>
  <si>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</si>
  <si>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</si>
  <si>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</si>
  <si>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</si>
  <si>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</si>
  <si>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</si>
  <si>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</si>
  <si>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</si>
  <si>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</si>
  <si>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</si>
  <si>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</si>
  <si>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</si>
  <si>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</si>
  <si>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</si>
  <si>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</si>
  <si>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</si>
  <si>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</si>
  <si>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</si>
  <si>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</si>
  <si>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</si>
  <si>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</si>
  <si>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</si>
  <si>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</si>
  <si>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</si>
  <si>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</si>
  <si>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</si>
  <si>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</si>
  <si>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</si>
  <si>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</si>
  <si>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</si>
  <si>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</si>
  <si>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</si>
  <si>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</si>
  <si>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</si>
  <si>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</si>
  <si>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</si>
  <si>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</si>
  <si>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</si>
  <si>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</si>
  <si>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</si>
  <si>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</si>
  <si>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</si>
  <si>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</si>
  <si>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</si>
  <si>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</si>
  <si>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</si>
  <si>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</si>
  <si>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</si>
  <si>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</si>
  <si>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</si>
  <si>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</si>
  <si>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</si>
  <si>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</si>
  <si>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</si>
  <si>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</si>
  <si>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</si>
  <si>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</si>
  <si>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</si>
  <si>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</si>
  <si>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</si>
  <si>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</si>
  <si>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</si>
  <si>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</si>
  <si>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</si>
  <si>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</si>
  <si>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</si>
  <si>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</si>
  <si>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</si>
  <si>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</si>
  <si>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</si>
  <si>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</si>
  <si>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</si>
  <si>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</si>
  <si>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</si>
  <si>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</si>
  <si>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</si>
  <si>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</si>
  <si>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</si>
  <si>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</si>
  <si>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</si>
  <si>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</si>
  <si>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</si>
  <si>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</si>
  <si>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</si>
  <si>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</si>
  <si>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</si>
  <si>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</si>
  <si>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</si>
  <si>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</si>
  <si>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</si>
  <si>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</si>
  <si>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</si>
  <si>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</si>
  <si>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</si>
  <si>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</si>
  <si>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</si>
  <si>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</si>
  <si>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</si>
  <si>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</si>
  <si>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</si>
  <si>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</si>
  <si>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</si>
  <si>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</si>
  <si>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</si>
  <si>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</si>
  <si>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</si>
  <si>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</si>
  <si>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</si>
  <si>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</si>
  <si>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</si>
  <si>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</si>
  <si>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</si>
  <si>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</si>
  <si>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</si>
  <si>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</si>
  <si>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</si>
  <si>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</si>
  <si>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</si>
  <si>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</si>
  <si>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</si>
  <si>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</si>
  <si>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</si>
  <si>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</si>
  <si>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</si>
  <si>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</si>
  <si>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</si>
  <si>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</si>
  <si>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</si>
  <si>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</si>
  <si>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</si>
  <si>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</si>
  <si>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</si>
  <si>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</si>
  <si>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</si>
  <si>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</si>
  <si>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</si>
  <si>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</si>
  <si>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</si>
  <si>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</si>
  <si>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</si>
  <si>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</si>
  <si>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</si>
  <si>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</si>
  <si>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</si>
  <si>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</si>
  <si>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</si>
  <si>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</si>
  <si>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</si>
  <si>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</si>
  <si>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</si>
  <si>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</si>
  <si>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</si>
  <si>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</si>
  <si>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</si>
  <si>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</si>
  <si>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</si>
  <si>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</si>
  <si>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</si>
  <si>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</si>
  <si>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</si>
  <si>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</si>
  <si>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</si>
  <si>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</si>
  <si>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</si>
  <si>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</si>
  <si>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</si>
  <si>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</si>
  <si>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</si>
  <si>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</si>
  <si>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</si>
  <si>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</si>
  <si>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</si>
  <si>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</si>
  <si>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</si>
  <si>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</si>
  <si>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</si>
  <si>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</si>
  <si>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</si>
  <si>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</si>
  <si>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</si>
  <si>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</si>
  <si>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</si>
  <si>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</si>
  <si>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</si>
  <si>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</si>
  <si>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</si>
  <si>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</si>
  <si>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</si>
  <si>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</si>
  <si>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</si>
  <si>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</si>
  <si>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</si>
  <si>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</si>
  <si>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</si>
  <si>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</si>
  <si>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</si>
  <si>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</si>
  <si>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</si>
  <si>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</si>
  <si>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</si>
  <si>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</si>
  <si>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</si>
  <si>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</si>
  <si>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</si>
  <si>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</si>
  <si>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</si>
  <si>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</si>
  <si>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</si>
  <si>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</si>
  <si>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</si>
  <si>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</si>
  <si>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</si>
  <si>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</si>
  <si>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</si>
  <si>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</si>
  <si>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</si>
  <si>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</si>
  <si>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</si>
  <si>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</si>
  <si>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</si>
  <si>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</si>
  <si>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</si>
  <si>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</si>
  <si>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</si>
  <si>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</si>
  <si>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</si>
  <si>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</si>
  <si>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</si>
  <si>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</si>
  <si>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</si>
  <si>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</si>
  <si>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</si>
  <si>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</si>
  <si>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</si>
  <si>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</si>
  <si>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</si>
  <si>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</si>
  <si>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</si>
  <si>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</si>
  <si>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</si>
  <si>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</si>
  <si>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</si>
  <si>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</si>
  <si>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</si>
  <si>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</si>
  <si>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</si>
  <si>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</si>
  <si>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</si>
  <si>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</si>
  <si>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</si>
  <si>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</si>
  <si>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</si>
  <si>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</si>
  <si>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</si>
  <si>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</si>
  <si>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</si>
  <si>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</si>
  <si>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</si>
  <si>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</si>
  <si>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</si>
  <si>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</si>
  <si>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</si>
  <si>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</si>
  <si>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</si>
  <si>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</si>
  <si>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</si>
  <si>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</si>
  <si>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</si>
  <si>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</si>
  <si>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</si>
  <si>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</si>
  <si>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</si>
  <si>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</si>
  <si>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</si>
  <si>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</si>
  <si>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</si>
  <si>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</si>
  <si>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</si>
  <si>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</si>
  <si>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</si>
  <si>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</si>
  <si>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</si>
  <si>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</si>
  <si>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</si>
  <si>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</si>
  <si>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</si>
  <si>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</si>
  <si>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</si>
  <si>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</si>
  <si>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</si>
  <si>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</si>
  <si>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</si>
  <si>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</si>
  <si>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</si>
  <si>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</si>
  <si>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</si>
  <si>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</si>
  <si>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</si>
  <si>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</si>
  <si>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</si>
  <si>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</si>
  <si>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</si>
  <si>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</si>
  <si>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</si>
  <si>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</si>
  <si>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</si>
  <si>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</si>
  <si>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</si>
  <si>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</si>
  <si>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</si>
  <si>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</si>
  <si>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</si>
  <si>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</si>
  <si>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</si>
  <si>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</si>
  <si>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</si>
  <si>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</si>
  <si>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</si>
  <si>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</si>
  <si>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</si>
  <si>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</si>
  <si>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</si>
  <si>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</si>
  <si>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</si>
  <si>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</si>
  <si>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</si>
  <si>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</si>
  <si>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</si>
  <si>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</si>
  <si>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</si>
  <si>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</si>
  <si>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</si>
  <si>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</si>
  <si>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</si>
  <si>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</si>
  <si>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</si>
  <si>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</si>
  <si>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</si>
  <si>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</si>
  <si>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</si>
  <si>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</si>
  <si>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</si>
  <si>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</si>
  <si>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</si>
  <si>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</si>
  <si>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</si>
  <si>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</si>
  <si>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</si>
  <si>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</si>
  <si>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</si>
  <si>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</si>
  <si>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</si>
  <si>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</si>
  <si>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</si>
  <si>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</si>
  <si>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</si>
  <si>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</si>
  <si>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</si>
  <si>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</si>
  <si>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</si>
  <si>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</si>
  <si>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</si>
  <si>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</si>
  <si>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</si>
  <si>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</si>
  <si>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</si>
  <si>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</si>
  <si>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</si>
  <si>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</si>
  <si>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</si>
  <si>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</si>
  <si>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</si>
  <si>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</si>
  <si>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</si>
  <si>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</si>
  <si>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</si>
  <si>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</si>
  <si>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</si>
  <si>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</si>
  <si>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</si>
  <si>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</si>
  <si>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</si>
  <si>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</si>
  <si>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</si>
  <si>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</si>
  <si>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</si>
  <si>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</si>
  <si>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</si>
  <si>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</si>
  <si>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</si>
  <si>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</si>
  <si>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</si>
  <si>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</si>
  <si>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</si>
  <si>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</si>
  <si>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</si>
  <si>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</si>
  <si>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</si>
  <si>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</si>
  <si>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</si>
  <si>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</si>
  <si>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</si>
  <si>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</si>
  <si>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</si>
  <si>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</si>
  <si>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</si>
  <si>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</si>
  <si>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</si>
  <si>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</si>
  <si>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</si>
  <si>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</si>
  <si>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</si>
  <si>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</si>
  <si>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</si>
  <si>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</si>
  <si>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</si>
  <si>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</si>
  <si>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</si>
  <si>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</si>
  <si>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</si>
  <si>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</si>
  <si>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</si>
  <si>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</si>
  <si>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</si>
  <si>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</si>
  <si>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</si>
  <si>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</si>
  <si>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</si>
  <si>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</si>
  <si>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</si>
  <si>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</si>
  <si>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</si>
  <si>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</si>
  <si>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</si>
  <si>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</si>
  <si>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</si>
  <si>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</si>
  <si>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</si>
  <si>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</si>
  <si>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</si>
  <si>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</si>
  <si>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</si>
  <si>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</si>
  <si>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</si>
  <si>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</si>
  <si>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</si>
  <si>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</si>
  <si>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</si>
  <si>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</si>
  <si>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</si>
  <si>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</si>
  <si>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</si>
  <si>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</si>
  <si>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</si>
  <si>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</si>
  <si>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</si>
  <si>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</si>
  <si>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</si>
  <si>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</si>
  <si>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</si>
  <si>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</si>
  <si>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</si>
  <si>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</si>
  <si>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</si>
  <si>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</si>
  <si>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</si>
  <si>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</si>
  <si>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</si>
  <si>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</si>
  <si>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</si>
  <si>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</si>
  <si>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</si>
  <si>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</si>
  <si>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</si>
  <si>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</si>
  <si>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</si>
  <si>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</si>
  <si>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</si>
  <si>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</si>
  <si>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</si>
  <si>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</si>
  <si>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</si>
  <si>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</si>
  <si>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</si>
  <si>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</si>
  <si>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</si>
  <si>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</si>
  <si>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</si>
  <si>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</si>
  <si>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</si>
  <si>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</si>
  <si>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</si>
  <si>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</si>
  <si>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</si>
  <si>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</si>
  <si>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</si>
  <si>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</si>
  <si>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</si>
  <si>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</si>
  <si>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</si>
  <si>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</si>
  <si>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</si>
  <si>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</si>
  <si>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</si>
  <si>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</si>
  <si>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</si>
  <si>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</si>
  <si>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</si>
  <si>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</si>
  <si>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</si>
  <si>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</si>
  <si>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</si>
  <si>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</si>
  <si>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</si>
  <si>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</si>
  <si>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</si>
  <si>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</si>
  <si>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</si>
  <si>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</si>
  <si>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</si>
  <si>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</si>
  <si>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</si>
  <si>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</si>
  <si>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</si>
  <si>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</si>
  <si>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</si>
  <si>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</si>
  <si>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</si>
  <si>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</si>
  <si>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</si>
  <si>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</si>
  <si>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</si>
  <si>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</si>
  <si>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</si>
  <si>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</si>
  <si>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</si>
  <si>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</si>
  <si>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</si>
  <si>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</si>
  <si>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</si>
  <si>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</si>
  <si>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</si>
  <si>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</si>
  <si>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</si>
  <si>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</si>
  <si>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</si>
  <si>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</si>
  <si>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</si>
  <si>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</si>
  <si>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</si>
  <si>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</si>
  <si>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</si>
  <si>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</si>
  <si>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</si>
  <si>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</si>
  <si>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</si>
  <si>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</si>
  <si>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</si>
  <si>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</si>
  <si>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</si>
  <si>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</si>
  <si>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</si>
  <si>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</si>
  <si>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</si>
  <si>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</si>
  <si>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</si>
  <si>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</si>
  <si>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</si>
  <si>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</si>
  <si>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</si>
  <si>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</si>
  <si>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</si>
  <si>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</si>
  <si>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</si>
  <si>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</si>
  <si>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</si>
  <si>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</si>
  <si>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</si>
  <si>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</si>
  <si>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</si>
  <si>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</si>
  <si>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</si>
  <si>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</si>
  <si>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</si>
  <si>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</si>
  <si>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</si>
  <si>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</si>
  <si>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</si>
  <si>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</si>
  <si>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</si>
  <si>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</si>
  <si>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</si>
  <si>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</si>
  <si>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</si>
  <si>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</si>
  <si>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</si>
  <si>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</si>
  <si>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</si>
  <si>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</si>
  <si>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</si>
  <si>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</si>
  <si>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</si>
  <si>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</si>
  <si>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</si>
  <si>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</si>
  <si>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</si>
  <si>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</si>
  <si>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</si>
  <si>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</si>
  <si>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</si>
  <si>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</si>
  <si>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</si>
  <si>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</si>
  <si>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</si>
  <si>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</si>
  <si>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</si>
  <si>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</si>
  <si>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</si>
  <si>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</si>
  <si>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</si>
  <si>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</si>
  <si>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</si>
  <si>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</si>
  <si>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</si>
  <si>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</si>
  <si>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</si>
  <si>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</si>
  <si>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</si>
  <si>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</si>
  <si>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</si>
  <si>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</si>
  <si>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</si>
  <si>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</si>
  <si>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</si>
  <si>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</si>
  <si>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</si>
  <si>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</si>
  <si>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</si>
  <si>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</si>
  <si>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</si>
  <si>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</si>
  <si>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</si>
  <si>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</si>
  <si>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</si>
  <si>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</si>
  <si>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</si>
  <si>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</si>
  <si>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</si>
  <si>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</si>
  <si>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</si>
  <si>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</si>
  <si>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</si>
  <si>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</si>
  <si>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</si>
  <si>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</si>
  <si>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</si>
  <si>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</si>
  <si>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</si>
  <si>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</si>
  <si>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</si>
  <si>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</si>
  <si>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</si>
  <si>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</si>
  <si>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</si>
  <si>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</si>
  <si>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</si>
  <si>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</si>
  <si>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</si>
  <si>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</si>
  <si>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</si>
  <si>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</si>
  <si>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</si>
  <si>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</si>
  <si>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</si>
  <si>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</si>
  <si>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</si>
  <si>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</si>
  <si>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</si>
  <si>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</si>
  <si>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</si>
  <si>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</si>
  <si>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</si>
  <si>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</si>
  <si>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</si>
  <si>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</si>
  <si>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</si>
  <si>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</si>
  <si>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</si>
  <si>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</si>
  <si>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</si>
  <si>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</si>
  <si>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</si>
  <si>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</si>
  <si>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</si>
  <si>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</si>
  <si>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</si>
  <si>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</si>
  <si>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</si>
  <si>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</si>
  <si>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</si>
  <si>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</si>
  <si>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</si>
  <si>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</si>
  <si>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</si>
  <si>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</si>
  <si>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</si>
  <si>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</si>
  <si>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</si>
  <si>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</si>
  <si>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</si>
  <si>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</si>
  <si>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</si>
  <si>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</si>
  <si>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</si>
  <si>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</si>
  <si>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</si>
  <si>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</si>
  <si>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</si>
  <si>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</si>
  <si>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</si>
  <si>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</si>
  <si>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</si>
  <si>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</si>
  <si>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</si>
  <si>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</si>
  <si>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</si>
  <si>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</si>
  <si>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</si>
  <si>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</si>
  <si>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</si>
  <si>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</si>
  <si>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</si>
  <si>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</si>
  <si>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</si>
  <si>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</si>
  <si>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</si>
  <si>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</si>
  <si>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</si>
  <si>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</si>
  <si>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</si>
  <si>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</si>
  <si>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</si>
  <si>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</si>
  <si>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</si>
  <si>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</si>
  <si>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</si>
  <si>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</si>
  <si>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</si>
  <si>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</si>
  <si>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</si>
  <si>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</si>
  <si>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</si>
  <si>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</si>
  <si>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</si>
  <si>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</si>
  <si>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</si>
  <si>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</si>
  <si>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</si>
  <si>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</si>
  <si>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</si>
  <si>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</si>
  <si>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</si>
  <si>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</si>
  <si>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</si>
  <si>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</si>
  <si>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</si>
  <si>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</si>
  <si>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</si>
  <si>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</si>
  <si>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</si>
  <si>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</si>
  <si>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</si>
  <si>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</si>
  <si>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</si>
  <si>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</si>
  <si>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</si>
  <si>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</si>
  <si>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</si>
  <si>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</si>
  <si>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</si>
  <si>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</si>
  <si>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</si>
  <si>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</si>
  <si>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</si>
  <si>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</si>
  <si>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</si>
  <si>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</si>
  <si>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</si>
  <si>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</si>
  <si>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</si>
  <si>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</si>
  <si>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</si>
  <si>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</si>
  <si>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</si>
  <si>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</si>
  <si>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</si>
  <si>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</si>
  <si>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</si>
  <si>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</si>
  <si>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</si>
  <si>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</si>
  <si>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</si>
  <si>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</si>
  <si>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</si>
  <si>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</si>
  <si>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</si>
  <si>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</si>
  <si>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</si>
  <si>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</si>
  <si>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</si>
  <si>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</si>
  <si>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</si>
  <si>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</si>
  <si>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</si>
  <si>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</si>
  <si>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</si>
  <si>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</si>
  <si>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</si>
  <si>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</si>
  <si>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</si>
  <si>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</si>
  <si>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</si>
  <si>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</si>
  <si>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</si>
  <si>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</si>
  <si>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</si>
  <si>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</si>
  <si>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</si>
  <si>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</si>
  <si>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</si>
  <si>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</si>
  <si>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</si>
  <si>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</si>
  <si>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</si>
  <si>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</si>
  <si>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</si>
  <si>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</si>
  <si>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</si>
  <si>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</si>
  <si>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</si>
  <si>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</si>
  <si>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</si>
  <si>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</si>
  <si>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</si>
  <si>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</si>
  <si>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</si>
  <si>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</si>
  <si>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</si>
  <si>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</si>
  <si>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</si>
  <si>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</si>
  <si>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</si>
  <si>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</si>
  <si>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</si>
  <si>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</si>
  <si>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</si>
  <si>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</si>
  <si>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</si>
  <si>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</si>
  <si>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</si>
  <si>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</si>
  <si>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</si>
  <si>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</si>
  <si>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</si>
  <si>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</si>
  <si>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</si>
  <si>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</si>
  <si>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</si>
  <si>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</si>
  <si>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</si>
  <si>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</si>
  <si>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</si>
  <si>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</si>
  <si>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</si>
  <si>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</si>
  <si>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</si>
  <si>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</si>
  <si>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</si>
  <si>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</si>
  <si>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</si>
  <si>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</si>
  <si>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</si>
  <si>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</si>
  <si>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</si>
  <si>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</si>
  <si>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</si>
  <si>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</si>
  <si>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</si>
  <si>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</si>
  <si>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</si>
  <si>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</si>
  <si>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</si>
  <si>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</si>
  <si>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</si>
  <si>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</si>
  <si>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</si>
  <si>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</si>
  <si>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</si>
  <si>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</si>
  <si>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</si>
  <si>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</si>
  <si>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</si>
  <si>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</si>
  <si>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</si>
  <si>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</si>
  <si>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</si>
  <si>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</si>
  <si>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</si>
  <si>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</si>
  <si>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</si>
  <si>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</si>
  <si>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</si>
  <si>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</si>
  <si>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</si>
  <si>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</si>
  <si>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</si>
  <si>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</si>
  <si>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</si>
  <si>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</si>
  <si>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</si>
  <si>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</si>
  <si>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</si>
  <si>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</si>
  <si>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</si>
  <si>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</si>
  <si>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</si>
  <si>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</si>
  <si>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</si>
  <si>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</si>
  <si>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</si>
  <si>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</si>
  <si>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</si>
  <si>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</si>
  <si>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</si>
  <si>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</si>
  <si>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</si>
  <si>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</si>
  <si>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</si>
  <si>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</si>
  <si>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</si>
  <si>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</si>
  <si>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</si>
  <si>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</si>
  <si>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</si>
  <si>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</si>
  <si>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</si>
  <si>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</si>
  <si>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</si>
  <si>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</si>
  <si>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</si>
  <si>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</si>
  <si>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</si>
  <si>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</si>
  <si>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</si>
  <si>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</si>
  <si>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</si>
  <si>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</si>
  <si>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</si>
  <si>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</si>
  <si>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</si>
  <si>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</si>
  <si>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</si>
  <si>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</si>
  <si>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</si>
  <si>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</si>
  <si>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</si>
  <si>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</si>
  <si>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</si>
  <si>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</si>
  <si>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</si>
  <si>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</si>
  <si>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</si>
  <si>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</si>
  <si>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</si>
  <si>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</si>
  <si>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</si>
  <si>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</si>
  <si>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</si>
  <si>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</si>
  <si>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</si>
  <si>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</si>
  <si>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</si>
  <si>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</si>
  <si>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</si>
  <si>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</si>
  <si>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</si>
  <si>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</si>
  <si>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</si>
  <si>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</si>
  <si>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</si>
  <si>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</si>
  <si>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</si>
  <si>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</si>
  <si>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</si>
  <si>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</si>
  <si>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</si>
  <si>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</si>
  <si>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</si>
  <si>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</si>
  <si>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</si>
  <si>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</si>
  <si>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</si>
  <si>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</si>
  <si>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</si>
  <si>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</si>
  <si>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</si>
  <si>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</si>
  <si>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</si>
  <si>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</si>
  <si>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</si>
  <si>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</si>
  <si>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</si>
  <si>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</si>
  <si>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</si>
  <si>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</si>
  <si>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</si>
  <si>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</si>
  <si>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</si>
  <si>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</si>
  <si>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</si>
  <si>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</si>
  <si>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</si>
  <si>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</si>
  <si>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</si>
  <si>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</si>
  <si>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</si>
  <si>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</si>
  <si>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</si>
  <si>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</si>
  <si>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</si>
  <si>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</si>
  <si>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</si>
  <si>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</si>
  <si>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</si>
  <si>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</si>
  <si>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</si>
  <si>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</si>
  <si>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</si>
  <si>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</si>
  <si>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</si>
  <si>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</si>
  <si>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</si>
  <si>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</si>
  <si>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</si>
  <si>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</si>
  <si>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</si>
  <si>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</si>
  <si>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</si>
  <si>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</si>
  <si>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</si>
  <si>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</si>
  <si>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</si>
  <si>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</si>
  <si>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</si>
  <si>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</si>
  <si>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</si>
  <si>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</si>
  <si>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</si>
  <si>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</si>
  <si>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</si>
  <si>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</si>
  <si>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</si>
  <si>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</si>
  <si>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</si>
  <si>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</si>
  <si>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</si>
  <si>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</si>
  <si>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</si>
  <si>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</si>
  <si>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</si>
  <si>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</si>
  <si>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</si>
  <si>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</si>
  <si>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</si>
  <si>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</si>
  <si>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</si>
  <si>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</si>
  <si>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</si>
  <si>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</si>
  <si>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</si>
  <si>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</si>
  <si>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</si>
  <si>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</si>
  <si>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</si>
  <si>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</si>
  <si>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</si>
  <si>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</si>
  <si>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</si>
  <si>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</si>
  <si>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</si>
  <si>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</si>
  <si>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</si>
  <si>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</si>
  <si>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</si>
  <si>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</si>
  <si>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</si>
  <si>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</si>
  <si>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</si>
  <si>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</si>
  <si>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</si>
  <si>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</si>
  <si>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</si>
  <si>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</si>
  <si>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</si>
  <si>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</si>
  <si>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</si>
  <si>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</si>
  <si>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</si>
  <si>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</si>
  <si>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</si>
  <si>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</si>
  <si>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</si>
  <si>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</si>
  <si>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</si>
  <si>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</si>
  <si>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</si>
  <si>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</si>
  <si>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</si>
  <si>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</si>
  <si>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</si>
  <si>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</si>
  <si>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</si>
  <si>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</si>
  <si>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</si>
  <si>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</si>
  <si>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</si>
  <si>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</si>
  <si>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</si>
  <si>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</si>
  <si>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</si>
  <si>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</si>
  <si>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</si>
  <si>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</si>
  <si>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</si>
  <si>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</si>
  <si>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</si>
  <si>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</si>
  <si>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</si>
  <si>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</si>
  <si>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</si>
  <si>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</si>
  <si>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</si>
  <si>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</si>
  <si>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</si>
  <si>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</si>
  <si>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</si>
  <si>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</si>
  <si>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</si>
  <si>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</si>
  <si>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</si>
  <si>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</si>
  <si>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</si>
  <si>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</si>
  <si>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</si>
  <si>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</si>
  <si>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</si>
  <si>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</si>
  <si>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</si>
  <si>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</si>
  <si>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</si>
  <si>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</si>
  <si>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</si>
  <si>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</si>
  <si>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</si>
  <si>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</si>
  <si>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</si>
  <si>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</si>
  <si>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</si>
  <si>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</si>
  <si>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</si>
  <si>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</si>
  <si>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</si>
  <si>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</si>
  <si>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</si>
  <si>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</si>
  <si>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</si>
  <si>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</si>
  <si>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</si>
  <si>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</si>
  <si>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</si>
  <si>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</si>
  <si>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</si>
  <si>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</si>
  <si>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</si>
  <si>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</si>
  <si>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</si>
  <si>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</si>
  <si>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</si>
  <si>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</si>
  <si>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</si>
  <si>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</si>
  <si>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</si>
  <si>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</si>
  <si>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</si>
  <si>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</si>
  <si>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</si>
  <si>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</si>
  <si>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</si>
  <si>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</si>
  <si>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</si>
  <si>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</si>
  <si>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</si>
  <si>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</si>
  <si>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</si>
  <si>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</si>
  <si>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</si>
  <si>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</si>
  <si>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</si>
  <si>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</si>
  <si>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</si>
  <si>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</si>
  <si>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</si>
  <si>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</si>
  <si>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</si>
  <si>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</si>
  <si>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</si>
  <si>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</si>
  <si>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</si>
  <si>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</si>
  <si>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</si>
  <si>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</si>
  <si>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</si>
  <si>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</si>
  <si>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</si>
  <si>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</si>
  <si>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</si>
  <si>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</si>
  <si>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</si>
  <si>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</si>
  <si>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</si>
  <si>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</si>
  <si>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</si>
  <si>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</si>
  <si>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</si>
  <si>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</si>
  <si>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</si>
  <si>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</si>
  <si>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</si>
  <si>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</si>
  <si>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</si>
  <si>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</si>
  <si>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</si>
  <si>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</si>
  <si>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</si>
  <si>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</si>
  <si>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</si>
  <si>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</si>
  <si>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</si>
  <si>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</si>
  <si>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</si>
  <si>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</si>
  <si>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</si>
  <si>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</si>
  <si>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</si>
  <si>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</si>
  <si>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</si>
  <si>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</si>
  <si>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</si>
  <si>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</si>
  <si>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</si>
  <si>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</si>
  <si>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</si>
  <si>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</si>
  <si>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</si>
  <si>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</si>
  <si>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</si>
  <si>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</si>
  <si>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</si>
  <si>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</si>
  <si>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</si>
  <si>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</si>
  <si>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</si>
  <si>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</si>
  <si>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</si>
  <si>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</si>
  <si>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</si>
  <si>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</si>
  <si>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</si>
  <si>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</si>
  <si>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</si>
  <si>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</si>
  <si>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</si>
  <si>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</si>
  <si>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</si>
  <si>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</si>
  <si>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</si>
  <si>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</si>
  <si>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</si>
  <si>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</si>
  <si>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</si>
  <si>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</si>
  <si>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</si>
  <si>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</si>
  <si>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</si>
  <si>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</si>
  <si>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</si>
  <si>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</si>
  <si>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</si>
  <si>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</si>
  <si>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</si>
  <si>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</si>
  <si>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</si>
  <si>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</si>
  <si>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</si>
  <si>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</si>
  <si>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</si>
  <si>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</si>
  <si>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</si>
  <si>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</si>
  <si>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</si>
  <si>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</si>
  <si>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</si>
  <si>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</si>
  <si>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</si>
  <si>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</si>
  <si>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</si>
  <si>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</si>
  <si>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</si>
  <si>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</si>
  <si>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</si>
  <si>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</si>
  <si>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</si>
  <si>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</si>
  <si>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</si>
  <si>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</si>
  <si>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</si>
  <si>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</si>
  <si>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</si>
  <si>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</si>
  <si>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</si>
  <si>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</si>
  <si>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</si>
  <si>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</si>
  <si>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</si>
  <si>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</si>
  <si>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</si>
  <si>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</si>
  <si>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</si>
  <si>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</si>
  <si>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</si>
  <si>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</si>
  <si>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</si>
  <si>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</si>
  <si>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</si>
  <si>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</si>
  <si>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</si>
  <si>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</si>
  <si>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</si>
  <si>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</si>
  <si>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</si>
  <si>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</si>
  <si>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</si>
  <si>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</si>
  <si>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</si>
  <si>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</si>
  <si>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</si>
  <si>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</si>
  <si>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</si>
  <si>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</si>
  <si>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</si>
  <si>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</si>
  <si>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</si>
  <si>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</si>
  <si>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</si>
  <si>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</si>
  <si>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</si>
  <si>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</si>
  <si>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</si>
  <si>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</si>
  <si>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</si>
  <si>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</si>
  <si>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</si>
  <si>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</si>
  <si>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</si>
  <si>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</si>
  <si>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</si>
  <si>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</si>
  <si>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</si>
  <si>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</si>
  <si>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</si>
  <si>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</si>
  <si>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</si>
  <si>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</si>
  <si>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</si>
  <si>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</si>
  <si>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</si>
  <si>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</si>
  <si>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</si>
  <si>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</si>
  <si>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</si>
  <si>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</si>
  <si>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</si>
  <si>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</si>
  <si>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</si>
  <si>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</si>
  <si>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</si>
  <si>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</si>
  <si>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</si>
  <si>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</si>
  <si>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</si>
  <si>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</si>
  <si>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</si>
  <si>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</si>
  <si>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</si>
  <si>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</si>
  <si>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</si>
  <si>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</si>
  <si>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</si>
  <si>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</si>
  <si>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</si>
  <si>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</si>
  <si>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</si>
  <si>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</si>
  <si>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</si>
  <si>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</si>
  <si>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</si>
  <si>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</si>
  <si>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</si>
  <si>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</si>
  <si>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</si>
  <si>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</si>
  <si>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</si>
  <si>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</si>
  <si>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</si>
  <si>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</si>
  <si>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</si>
  <si>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</si>
  <si>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</si>
  <si>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</si>
  <si>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</si>
  <si>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</si>
  <si>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</si>
  <si>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</si>
  <si>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</si>
  <si>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</si>
  <si>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</si>
  <si>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</si>
  <si>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</si>
  <si>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</si>
  <si>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</si>
  <si>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</si>
  <si>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</si>
  <si>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</si>
  <si>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</si>
  <si>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</si>
  <si>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</si>
  <si>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</si>
  <si>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</si>
  <si>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</si>
  <si>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</si>
  <si>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</si>
  <si>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</si>
  <si>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</si>
  <si>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</si>
  <si>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</si>
  <si>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</si>
  <si>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</si>
  <si>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</si>
  <si>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</si>
  <si>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</si>
  <si>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</si>
  <si>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</si>
  <si>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</si>
  <si>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</si>
  <si>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</si>
  <si>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</si>
  <si>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</si>
  <si>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</si>
  <si>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</si>
  <si>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</si>
  <si>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</si>
  <si>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</si>
  <si>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</si>
  <si>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</si>
  <si>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</si>
  <si>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</si>
  <si>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</si>
  <si>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</si>
  <si>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</si>
  <si>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</si>
  <si>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</si>
  <si>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</si>
  <si>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</si>
  <si>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</si>
  <si>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</si>
  <si>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</si>
  <si>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</si>
  <si>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</si>
  <si>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</si>
  <si>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</si>
  <si>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</si>
  <si>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</si>
  <si>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</si>
  <si>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</si>
  <si>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</si>
  <si>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</si>
  <si>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</si>
  <si>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</si>
  <si>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</si>
  <si>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</si>
  <si>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</si>
  <si>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</si>
  <si>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</si>
  <si>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</si>
  <si>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</si>
  <si>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</si>
  <si>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</si>
  <si>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</si>
  <si>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</si>
  <si>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</si>
  <si>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</si>
  <si>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</si>
  <si>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</si>
  <si>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</si>
  <si>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</si>
  <si>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</si>
  <si>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</si>
  <si>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</si>
  <si>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</si>
  <si>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</si>
  <si>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</si>
  <si>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</si>
  <si>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</si>
  <si>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</si>
  <si>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</si>
  <si>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</si>
  <si>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</si>
  <si>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</si>
  <si>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</si>
  <si>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</si>
  <si>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</si>
  <si>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</si>
  <si>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</si>
  <si>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</si>
  <si>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</si>
  <si>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</si>
  <si>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</si>
  <si>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</si>
  <si>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</si>
  <si>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</si>
  <si>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</si>
  <si>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</si>
  <si>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</si>
  <si>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</si>
  <si>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</si>
  <si>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</si>
  <si>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</si>
  <si>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</si>
  <si>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</si>
  <si>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</si>
  <si>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</si>
  <si>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</si>
  <si>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</si>
  <si>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</si>
  <si>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</si>
  <si>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</si>
  <si>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</si>
  <si>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</si>
  <si>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</si>
  <si>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</si>
  <si>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</si>
  <si>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</si>
  <si>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</si>
  <si>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</si>
  <si>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</si>
  <si>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</si>
  <si>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</si>
  <si>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</si>
  <si>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</si>
  <si>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</si>
  <si>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</si>
  <si>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</si>
  <si>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</si>
  <si>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</si>
  <si>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</si>
  <si>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</si>
  <si>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</si>
  <si>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</si>
  <si>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</si>
  <si>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</si>
  <si>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</si>
  <si>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</si>
  <si>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</si>
  <si>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</si>
  <si>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</si>
  <si>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</si>
  <si>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</si>
  <si>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</si>
  <si>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</si>
  <si>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</si>
  <si>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</si>
  <si>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</si>
  <si>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</si>
  <si>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</si>
  <si>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</si>
  <si>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</si>
  <si>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</si>
  <si>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</si>
  <si>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</si>
  <si>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</si>
  <si>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</si>
  <si>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</si>
  <si>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</si>
  <si>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</si>
  <si>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</si>
  <si>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</si>
  <si>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</si>
  <si>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</si>
  <si>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</si>
  <si>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</si>
  <si>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</si>
  <si>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</si>
  <si>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</si>
  <si>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</si>
  <si>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</si>
  <si>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</si>
  <si>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</si>
  <si>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</si>
  <si>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</si>
  <si>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</si>
  <si>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</si>
  <si>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</si>
  <si>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</si>
  <si>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</si>
  <si>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</si>
  <si>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</si>
  <si>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</si>
  <si>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</si>
  <si>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</si>
  <si>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</si>
  <si>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</si>
  <si>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</si>
  <si>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</si>
  <si>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</si>
  <si>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</si>
  <si>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</si>
  <si>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</si>
  <si>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</si>
  <si>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</si>
  <si>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</si>
  <si>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</si>
  <si>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</si>
  <si>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</si>
  <si>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</si>
  <si>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</si>
  <si>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</si>
  <si>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</si>
  <si>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</si>
  <si>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</si>
  <si>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</si>
  <si>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</si>
  <si>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</si>
  <si>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</si>
  <si>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</si>
  <si>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</si>
  <si>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</si>
  <si>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</si>
  <si>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</si>
  <si>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</si>
  <si>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</si>
  <si>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</si>
  <si>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</si>
  <si>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</si>
  <si>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</si>
  <si>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</si>
  <si>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</si>
  <si>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</si>
  <si>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</si>
  <si>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</si>
  <si>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</si>
  <si>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</si>
  <si>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</si>
  <si>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</si>
  <si>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</si>
  <si>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</si>
  <si>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</si>
  <si>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</si>
  <si>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</si>
  <si>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</si>
  <si>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</si>
  <si>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</si>
  <si>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</si>
  <si>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</si>
  <si>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</si>
  <si>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</si>
  <si>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</si>
  <si>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</si>
  <si>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</si>
  <si>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</si>
  <si>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</si>
  <si>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</si>
  <si>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</si>
  <si>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</si>
  <si>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</si>
  <si>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</si>
  <si>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</si>
  <si>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</si>
  <si>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</si>
  <si>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</si>
  <si>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</si>
  <si>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</si>
  <si>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</si>
  <si>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</si>
  <si>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</si>
  <si>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</si>
  <si>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</si>
  <si>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</si>
  <si>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</si>
  <si>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</si>
  <si>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</si>
  <si>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</si>
  <si>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</si>
  <si>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</si>
  <si>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</si>
  <si>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</si>
  <si>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</si>
  <si>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</si>
  <si>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</si>
  <si>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</si>
  <si>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</si>
  <si>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</si>
  <si>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</si>
  <si>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</si>
  <si>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</si>
  <si>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</si>
  <si>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</si>
  <si>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</si>
  <si>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</si>
  <si>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</si>
  <si>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</si>
  <si>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</si>
  <si>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</si>
  <si>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</si>
  <si>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</si>
  <si>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</si>
  <si>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</si>
  <si>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</si>
  <si>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</si>
  <si>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</si>
  <si>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</si>
  <si>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</si>
  <si>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</si>
  <si>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</si>
  <si>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</si>
  <si>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</si>
  <si>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</si>
  <si>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</si>
  <si>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</si>
  <si>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</si>
  <si>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</si>
  <si>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</si>
  <si>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</si>
  <si>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</si>
  <si>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</si>
  <si>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</si>
  <si>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</si>
  <si>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</si>
  <si>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</si>
  <si>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</si>
  <si>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</si>
  <si>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</si>
  <si>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</si>
  <si>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</si>
  <si>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</si>
  <si>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</si>
  <si>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</si>
  <si>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</si>
  <si>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</si>
  <si>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</si>
  <si>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</si>
  <si>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</si>
  <si>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</si>
  <si>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</si>
  <si>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</si>
  <si>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</si>
  <si>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</si>
  <si>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</si>
  <si>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</si>
  <si>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</si>
  <si>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</si>
  <si>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</si>
  <si>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</si>
  <si>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</si>
  <si>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</si>
  <si>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</si>
  <si>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</si>
  <si>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</si>
  <si>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</si>
  <si>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</si>
  <si>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</si>
  <si>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</si>
  <si>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</si>
  <si>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</si>
  <si>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</si>
  <si>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</si>
  <si>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</si>
  <si>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</si>
  <si>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</si>
  <si>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</si>
  <si>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</si>
  <si>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</si>
  <si>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</si>
  <si>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</si>
  <si>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</si>
  <si>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</si>
  <si>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</si>
  <si>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</si>
  <si>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</si>
  <si>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</si>
  <si>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</si>
  <si>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</si>
  <si>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</si>
  <si>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</si>
  <si>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</si>
  <si>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</si>
  <si>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</si>
  <si>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</si>
  <si>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</si>
  <si>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</si>
  <si>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</si>
  <si>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</si>
  <si>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</si>
  <si>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</si>
  <si>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</si>
  <si>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</si>
  <si>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</si>
  <si>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</si>
  <si>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</si>
  <si>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</si>
  <si>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</si>
  <si>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</si>
  <si>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</si>
  <si>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</si>
  <si>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</si>
  <si>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</si>
  <si>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</si>
  <si>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</si>
  <si>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Filter buttons for category</t>
  </si>
  <si>
    <t>Filter buttons for segments</t>
  </si>
  <si>
    <t>Table 1</t>
  </si>
  <si>
    <t>Table 2</t>
  </si>
  <si>
    <t>Table 3</t>
  </si>
  <si>
    <t>Table 4</t>
  </si>
  <si>
    <t>Sales by sub category for 2017 and 2016</t>
  </si>
  <si>
    <t>Sales by Cities for 2017 and 2016</t>
  </si>
  <si>
    <t>Filter buttons for ship mode</t>
  </si>
  <si>
    <t>Filter buttons category</t>
  </si>
  <si>
    <t>Filter buttons segment</t>
  </si>
  <si>
    <t>Chart 1</t>
  </si>
  <si>
    <t>Sales and price by quarter trend for last 4 years</t>
  </si>
  <si>
    <t>Chart2</t>
  </si>
  <si>
    <t>States with highest and lowest all time sales.</t>
  </si>
  <si>
    <t>Row Labels</t>
  </si>
  <si>
    <t>Grand Total</t>
  </si>
  <si>
    <t>2014</t>
  </si>
  <si>
    <t>2015</t>
  </si>
  <si>
    <t>2016</t>
  </si>
  <si>
    <t>2017</t>
  </si>
  <si>
    <t>Sum of Sales</t>
  </si>
  <si>
    <t>Sum of Profit</t>
  </si>
  <si>
    <t>Sales vs PY</t>
  </si>
  <si>
    <t>Profit vs PY</t>
  </si>
  <si>
    <t>Column Labels</t>
  </si>
  <si>
    <t>Data for table 1 and table 2</t>
  </si>
  <si>
    <t>Data for table 3 and 4</t>
  </si>
  <si>
    <t>Qtr1</t>
  </si>
  <si>
    <t>Qtr2</t>
  </si>
  <si>
    <t>Qtr3</t>
  </si>
  <si>
    <t>Qtr4</t>
  </si>
  <si>
    <t>Years (Order Date)</t>
  </si>
  <si>
    <t>Quarters (Order Date)</t>
  </si>
  <si>
    <t>Sum of Quantity</t>
  </si>
  <si>
    <t>Price</t>
  </si>
  <si>
    <t>Data for chart 1</t>
  </si>
  <si>
    <t>Data for chart 2</t>
  </si>
  <si>
    <t>Chart Data</t>
  </si>
  <si>
    <t>Sub Category</t>
  </si>
  <si>
    <t xml:space="preserve">vsPY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</si>
</sst>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409]* #,##0.00_ ;_-[$$-409]* \-#,##0.00\ ;_-[$$-409]* &quot;-&quot;??_ ;_-@_ "/>
    <numFmt numFmtId="167" formatCode="_ * #,##0_ ;_ * \-#,##0_ ;_ * &quot;-&quot;??_ ;_ @_ "/>
    <numFmt numFmtId="177" formatCode="[Color10]0.0%\▲;[Red]\(0.0\)%\▼"/>
  </numFmts>
  <fonts count="5" x14ac:knownFonts="1">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sz val="11"/>
      <color theme="1"/>
      <name val="Arial"/>
      <family val="2"/>
    </font>
  </fonts>
  <fills count="3">
    <fill>
      <patternFill patternType="none"/>
    </fill>
    <fill>
      <patternFill patternType="gray125"/>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
      <left/>
      <right/>
      <top style="double">
        <color indexed="64"/>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35">
    <xf numFmtId="0" fontId="0" fillId="0" borderId="0" xfId="0"/>
    <xf numFmtId="0" fontId="1" fillId="0" borderId="0" xfId="0" applyFont="1"/>
    <xf numFmtId="14" fontId="2"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0" fontId="0" fillId="0" borderId="0" xfId="1" applyNumberFormat="1" applyFont="1"/>
    <xf numFmtId="10" fontId="0" fillId="0" borderId="0" xfId="0" applyNumberFormat="1"/>
    <xf numFmtId="164" fontId="0" fillId="0" borderId="0" xfId="0" applyNumberFormat="1"/>
    <xf numFmtId="0" fontId="0" fillId="0" borderId="0" xfId="0" applyNumberFormat="1"/>
    <xf numFmtId="167" fontId="0" fillId="0" borderId="0" xfId="0" applyNumberFormat="1"/>
    <xf numFmtId="167" fontId="0" fillId="0" borderId="0" xfId="2" applyNumberFormat="1" applyFont="1"/>
    <xf numFmtId="0" fontId="0" fillId="2" borderId="0" xfId="0" applyFill="1" applyBorder="1"/>
    <xf numFmtId="0" fontId="0" fillId="2" borderId="0" xfId="0" applyFill="1"/>
    <xf numFmtId="0" fontId="0" fillId="2" borderId="0" xfId="0" applyFill="1" applyAlignment="1">
      <alignment horizontal="center"/>
    </xf>
    <xf numFmtId="0" fontId="3" fillId="2" borderId="13" xfId="0" applyFont="1" applyFill="1" applyBorder="1"/>
    <xf numFmtId="0" fontId="3" fillId="2" borderId="13" xfId="0" applyFont="1" applyFill="1" applyBorder="1" applyAlignment="1">
      <alignment horizontal="right"/>
    </xf>
    <xf numFmtId="0" fontId="4" fillId="2" borderId="0" xfId="0" applyFont="1" applyFill="1"/>
    <xf numFmtId="167" fontId="0" fillId="2" borderId="0" xfId="2" applyNumberFormat="1" applyFont="1" applyFill="1" applyBorder="1"/>
    <xf numFmtId="177" fontId="0" fillId="2" borderId="0" xfId="1" applyNumberFormat="1" applyFont="1" applyFill="1" applyBorder="1"/>
    <xf numFmtId="177" fontId="0" fillId="2" borderId="0" xfId="0" applyNumberFormat="1" applyFill="1" applyBorder="1"/>
    <xf numFmtId="0" fontId="3" fillId="2" borderId="12" xfId="0" applyFont="1" applyFill="1" applyBorder="1"/>
    <xf numFmtId="167" fontId="3" fillId="2" borderId="12" xfId="2" applyNumberFormat="1" applyFont="1" applyFill="1" applyBorder="1"/>
    <xf numFmtId="177" fontId="3" fillId="2" borderId="12" xfId="1" applyNumberFormat="1" applyFont="1" applyFill="1" applyBorder="1"/>
    <xf numFmtId="177" fontId="3" fillId="2" borderId="12" xfId="0" applyNumberFormat="1" applyFont="1" applyFill="1" applyBorder="1"/>
  </cellXfs>
  <cellStyles count="3">
    <cellStyle name="Comma" xfId="2" builtinId="3"/>
    <cellStyle name="Normal" xfId="0" builtinId="0"/>
    <cellStyle name="Percent" xfId="1" builtinId="5"/>
  </cellStyles>
  <dxfs count="24">
    <dxf>
      <numFmt numFmtId="167" formatCode="_ * #,##0_ ;_ * \-#,##0_ ;_ * &quot;-&quot;??_ ;_ @_ "/>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167" formatCode="_ * #,##0_ ;_ * \-#,##0_ ;_ * &quot;-&quot;??_ ;_ @_ "/>
    </dxf>
    <dxf>
      <numFmt numFmtId="35" formatCode="_ * #,##0.00_ ;_ * \-#,##0.00_ ;_ * &quot;-&quot;??_ ;_ @_ "/>
    </dxf>
    <dxf>
      <numFmt numFmtId="35" formatCode="_ * #,##0.00_ ;_ * \-#,##0.00_ ;_ * &quot;-&quot;??_ ;_ @_ "/>
    </dxf>
  </dxfs>
  <tableStyles count="7" defaultTableStyle="TableStyleMedium2" defaultPivotStyle="PivotStyleLight16">
    <tableStyle name="Slicer_noborder" pivot="0" table="0" count="10" xr9:uid="{15378AE2-3210-48D5-85E2-2D4B6DF0F3E0}">
      <tableStyleElement type="wholeTable" dxfId="14"/>
      <tableStyleElement type="headerRow" dxfId="13"/>
    </tableStyle>
    <tableStyle name="Slicer_noborder 2" pivot="0" table="0" count="10" xr9:uid="{D6375DC1-BE28-40EE-A8F6-97EDBA2C928C}">
      <tableStyleElement type="wholeTable" dxfId="12"/>
      <tableStyleElement type="headerRow" dxfId="11"/>
    </tableStyle>
    <tableStyle name="Slicer_noborder 3" pivot="0" table="0" count="10" xr9:uid="{58235EDE-FB03-4030-8543-2CEF614F33DD}">
      <tableStyleElement type="wholeTable" dxfId="10"/>
      <tableStyleElement type="headerRow" dxfId="9"/>
    </tableStyle>
    <tableStyle name="Slicer_noborder 4" pivot="0" table="0" count="10" xr9:uid="{9C0C9F5A-68F7-42D7-B217-469238076536}">
      <tableStyleElement type="wholeTable" dxfId="8"/>
      <tableStyleElement type="headerRow" dxfId="7"/>
    </tableStyle>
    <tableStyle name="Slicer_noborder 5" pivot="0" table="0" count="10" xr9:uid="{B34EE4BC-551A-4C97-A71C-D35EBCF33509}">
      <tableStyleElement type="wholeTable" dxfId="6"/>
      <tableStyleElement type="headerRow" dxfId="5"/>
    </tableStyle>
    <tableStyle name="Slicer_noborder 6" pivot="0" table="0" count="10" xr9:uid="{F9826AC4-01BD-4CFC-98E3-77036ECBAF9E}">
      <tableStyleElement type="wholeTable" dxfId="4"/>
      <tableStyleElement type="headerRow" dxfId="3"/>
    </tableStyle>
    <tableStyle name="Slicer_noborder 7" pivot="0" table="0" count="10" xr9:uid="{985B1C2D-B55D-415A-ADAD-940DD5C809AA}">
      <tableStyleElement type="wholeTable" dxfId="2"/>
      <tableStyleElement type="headerRow" dxfId="1"/>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_noborder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_noborder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_noborder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_noborder 5">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_noborder 6">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_noborder 7">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Working!$H$45</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Working!$F$46:$G$61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Working!$H$46:$H$61</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3675-49CD-AC1B-85FAB7CCBC83}"/>
            </c:ext>
          </c:extLst>
        </c:ser>
        <c:dLbls>
          <c:showLegendKey val="0"/>
          <c:showVal val="0"/>
          <c:showCatName val="0"/>
          <c:showSerName val="0"/>
          <c:showPercent val="0"/>
          <c:showBubbleSize val="0"/>
        </c:dLbls>
        <c:gapWidth val="136"/>
        <c:axId val="1346956831"/>
        <c:axId val="1346953951"/>
      </c:barChart>
      <c:lineChart>
        <c:grouping val="standard"/>
        <c:varyColors val="0"/>
        <c:ser>
          <c:idx val="1"/>
          <c:order val="1"/>
          <c:tx>
            <c:strRef>
              <c:f>Working!$I$45</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numFmt formatCode="&quot;₹&quot;\ #,##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Working!$I$46:$I$61</c:f>
              <c:numCache>
                <c:formatCode>_-[$$-409]* #,##0.00_ ;_-[$$-409]* \-#,##0.00\ ;_-[$$-409]* "-"??_ ;_-@_ </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3675-49CD-AC1B-85FAB7CCBC83}"/>
            </c:ext>
          </c:extLst>
        </c:ser>
        <c:dLbls>
          <c:showLegendKey val="0"/>
          <c:showVal val="0"/>
          <c:showCatName val="0"/>
          <c:showSerName val="0"/>
          <c:showPercent val="0"/>
          <c:showBubbleSize val="0"/>
        </c:dLbls>
        <c:marker val="1"/>
        <c:smooth val="0"/>
        <c:axId val="2037823568"/>
        <c:axId val="2037802448"/>
      </c:lineChart>
      <c:catAx>
        <c:axId val="134695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6953951"/>
        <c:crosses val="autoZero"/>
        <c:auto val="1"/>
        <c:lblAlgn val="ctr"/>
        <c:lblOffset val="100"/>
        <c:noMultiLvlLbl val="0"/>
      </c:catAx>
      <c:valAx>
        <c:axId val="1346953951"/>
        <c:scaling>
          <c:orientation val="minMax"/>
        </c:scaling>
        <c:delete val="0"/>
        <c:axPos val="l"/>
        <c:numFmt formatCode="&quot;₹&quot;\ #,##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69568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3780244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823568"/>
        <c:crosses val="max"/>
        <c:crossBetween val="between"/>
      </c:valAx>
      <c:catAx>
        <c:axId val="2037823568"/>
        <c:scaling>
          <c:orientation val="minMax"/>
        </c:scaling>
        <c:delete val="1"/>
        <c:axPos val="b"/>
        <c:majorTickMark val="out"/>
        <c:minorTickMark val="none"/>
        <c:tickLblPos val="nextTo"/>
        <c:crossAx val="2037802448"/>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States</a:t>
            </a:r>
            <a:r>
              <a:rPr lang="en-US" b="1" baseline="0"/>
              <a:t> with all time highest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Working!$E$66</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Lbls>
            <c:numFmt formatCode="&quot;₹&quot;\ #,##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Working!$D$67:$D$76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Working!$E$67:$E$76</c:f>
              <c:numCache>
                <c:formatCode>_ * #,##0_ ;_ * \-#,##0_ ;_ * "-"??_ ;_ @_ </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9CC0-420F-A5B7-149D7998AF2D}"/>
            </c:ext>
          </c:extLst>
        </c:ser>
        <c:dLbls>
          <c:showLegendKey val="0"/>
          <c:showVal val="0"/>
          <c:showCatName val="0"/>
          <c:showSerName val="0"/>
          <c:showPercent val="0"/>
          <c:showBubbleSize val="0"/>
        </c:dLbls>
        <c:gapWidth val="120"/>
        <c:overlap val="-27"/>
        <c:axId val="1943105184"/>
        <c:axId val="1943097984"/>
      </c:barChart>
      <c:catAx>
        <c:axId val="194310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43097984"/>
        <c:crosses val="autoZero"/>
        <c:auto val="1"/>
        <c:lblAlgn val="ctr"/>
        <c:lblOffset val="100"/>
        <c:noMultiLvlLbl val="0"/>
      </c:catAx>
      <c:valAx>
        <c:axId val="1943097984"/>
        <c:scaling>
          <c:orientation val="minMax"/>
        </c:scaling>
        <c:delete val="0"/>
        <c:axPos val="l"/>
        <c:numFmt formatCode="&quot;₹&quot;\ #,##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4310518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118534</xdr:colOff>
      <xdr:row>10</xdr:row>
      <xdr:rowOff>0</xdr:rowOff>
    </xdr:from>
    <xdr:to>
      <xdr:col>27</xdr:col>
      <xdr:colOff>42334</xdr:colOff>
      <xdr:row>10</xdr:row>
      <xdr:rowOff>25400</xdr:rowOff>
    </xdr:to>
    <xdr:cxnSp macro="">
      <xdr:nvCxnSpPr>
        <xdr:cNvPr id="5" name="Straight Connector 4">
          <a:extLst>
            <a:ext uri="{FF2B5EF4-FFF2-40B4-BE49-F238E27FC236}">
              <a16:creationId xmlns:a16="http://schemas.microsoft.com/office/drawing/2014/main" id="{4DB13552-25D5-B19D-437A-20BEE1ADAE57}"/>
            </a:ext>
          </a:extLst>
        </xdr:cNvPr>
        <xdr:cNvCxnSpPr/>
      </xdr:nvCxnSpPr>
      <xdr:spPr>
        <a:xfrm>
          <a:off x="118534" y="1862667"/>
          <a:ext cx="16383000" cy="25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203200</xdr:colOff>
      <xdr:row>30</xdr:row>
      <xdr:rowOff>0</xdr:rowOff>
    </xdr:from>
    <xdr:to>
      <xdr:col>27</xdr:col>
      <xdr:colOff>16933</xdr:colOff>
      <xdr:row>30</xdr:row>
      <xdr:rowOff>8467</xdr:rowOff>
    </xdr:to>
    <xdr:cxnSp macro="">
      <xdr:nvCxnSpPr>
        <xdr:cNvPr id="9" name="Straight Connector 8">
          <a:extLst>
            <a:ext uri="{FF2B5EF4-FFF2-40B4-BE49-F238E27FC236}">
              <a16:creationId xmlns:a16="http://schemas.microsoft.com/office/drawing/2014/main" id="{A8F0CCA9-675E-6E92-301C-7275DF45B7FA}"/>
            </a:ext>
          </a:extLst>
        </xdr:cNvPr>
        <xdr:cNvCxnSpPr/>
      </xdr:nvCxnSpPr>
      <xdr:spPr>
        <a:xfrm flipV="1">
          <a:off x="203200" y="5588000"/>
          <a:ext cx="16272933" cy="846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16934</xdr:colOff>
      <xdr:row>10</xdr:row>
      <xdr:rowOff>0</xdr:rowOff>
    </xdr:from>
    <xdr:to>
      <xdr:col>26</xdr:col>
      <xdr:colOff>550334</xdr:colOff>
      <xdr:row>10</xdr:row>
      <xdr:rowOff>25400</xdr:rowOff>
    </xdr:to>
    <xdr:cxnSp macro="">
      <xdr:nvCxnSpPr>
        <xdr:cNvPr id="2" name="Straight Connector 1">
          <a:extLst>
            <a:ext uri="{FF2B5EF4-FFF2-40B4-BE49-F238E27FC236}">
              <a16:creationId xmlns:a16="http://schemas.microsoft.com/office/drawing/2014/main" id="{E4E3245F-B003-4F41-9384-D6A303F37735}"/>
            </a:ext>
          </a:extLst>
        </xdr:cNvPr>
        <xdr:cNvCxnSpPr/>
      </xdr:nvCxnSpPr>
      <xdr:spPr>
        <a:xfrm>
          <a:off x="16934" y="1862667"/>
          <a:ext cx="16383000" cy="254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0</xdr:colOff>
      <xdr:row>27</xdr:row>
      <xdr:rowOff>177800</xdr:rowOff>
    </xdr:from>
    <xdr:to>
      <xdr:col>26</xdr:col>
      <xdr:colOff>423333</xdr:colOff>
      <xdr:row>28</xdr:row>
      <xdr:rowOff>0</xdr:rowOff>
    </xdr:to>
    <xdr:cxnSp macro="">
      <xdr:nvCxnSpPr>
        <xdr:cNvPr id="3" name="Straight Connector 2">
          <a:extLst>
            <a:ext uri="{FF2B5EF4-FFF2-40B4-BE49-F238E27FC236}">
              <a16:creationId xmlns:a16="http://schemas.microsoft.com/office/drawing/2014/main" id="{96B57EC9-44EF-46C9-BBE6-F12409525B99}"/>
            </a:ext>
          </a:extLst>
        </xdr:cNvPr>
        <xdr:cNvCxnSpPr/>
      </xdr:nvCxnSpPr>
      <xdr:spPr>
        <a:xfrm flipV="1">
          <a:off x="0" y="5207000"/>
          <a:ext cx="19930533" cy="84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0</xdr:col>
      <xdr:colOff>110066</xdr:colOff>
      <xdr:row>0</xdr:row>
      <xdr:rowOff>84665</xdr:rowOff>
    </xdr:from>
    <xdr:to>
      <xdr:col>1</xdr:col>
      <xdr:colOff>728133</xdr:colOff>
      <xdr:row>3</xdr:row>
      <xdr:rowOff>177798</xdr:rowOff>
    </xdr:to>
    <xdr:pic>
      <xdr:nvPicPr>
        <xdr:cNvPr id="7" name="Picture 6">
          <a:extLst>
            <a:ext uri="{FF2B5EF4-FFF2-40B4-BE49-F238E27FC236}">
              <a16:creationId xmlns:a16="http://schemas.microsoft.com/office/drawing/2014/main" id="{6C17C89F-447E-6675-A8D1-9E4E4A2B85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066" y="84665"/>
          <a:ext cx="1227667" cy="651933"/>
        </a:xfrm>
        <a:prstGeom prst="rect">
          <a:avLst/>
        </a:prstGeom>
      </xdr:spPr>
    </xdr:pic>
    <xdr:clientData/>
  </xdr:twoCellAnchor>
  <xdr:twoCellAnchor editAs="absolute">
    <xdr:from>
      <xdr:col>0</xdr:col>
      <xdr:colOff>567267</xdr:colOff>
      <xdr:row>4</xdr:row>
      <xdr:rowOff>110067</xdr:rowOff>
    </xdr:from>
    <xdr:to>
      <xdr:col>3</xdr:col>
      <xdr:colOff>220135</xdr:colOff>
      <xdr:row>8</xdr:row>
      <xdr:rowOff>182035</xdr:rowOff>
    </xdr:to>
    <xdr:sp macro="" textlink="Working!B5">
      <xdr:nvSpPr>
        <xdr:cNvPr id="8" name="Rectangle: Rounded Corners 7">
          <a:extLst>
            <a:ext uri="{FF2B5EF4-FFF2-40B4-BE49-F238E27FC236}">
              <a16:creationId xmlns:a16="http://schemas.microsoft.com/office/drawing/2014/main" id="{7A56DF1F-2CD4-6D0F-8BA7-77ED0864ED44}"/>
            </a:ext>
          </a:extLst>
        </xdr:cNvPr>
        <xdr:cNvSpPr/>
      </xdr:nvSpPr>
      <xdr:spPr>
        <a:xfrm>
          <a:off x="567267" y="855134"/>
          <a:ext cx="1854201" cy="81703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88EA7DD-3089-4096-B196-A283578EFB62}" type="TxLink">
            <a:rPr lang="en-US" sz="2400" b="1" i="0" u="none" strike="noStrike">
              <a:solidFill>
                <a:schemeClr val="bg1"/>
              </a:solidFill>
              <a:latin typeface="Calibri"/>
              <a:ea typeface="Calibri"/>
              <a:cs typeface="Calibri"/>
            </a:rPr>
            <a:t> 7,33,215 </a:t>
          </a:fld>
          <a:endParaRPr lang="en-IN" sz="2400" b="1">
            <a:solidFill>
              <a:schemeClr val="bg1"/>
            </a:solidFill>
          </a:endParaRPr>
        </a:p>
      </xdr:txBody>
    </xdr:sp>
    <xdr:clientData/>
  </xdr:twoCellAnchor>
  <xdr:twoCellAnchor>
    <xdr:from>
      <xdr:col>0</xdr:col>
      <xdr:colOff>423335</xdr:colOff>
      <xdr:row>5</xdr:row>
      <xdr:rowOff>16932</xdr:rowOff>
    </xdr:from>
    <xdr:to>
      <xdr:col>3</xdr:col>
      <xdr:colOff>448735</xdr:colOff>
      <xdr:row>6</xdr:row>
      <xdr:rowOff>42331</xdr:rowOff>
    </xdr:to>
    <xdr:sp macro="" textlink="">
      <xdr:nvSpPr>
        <xdr:cNvPr id="14" name="TextBox 13">
          <a:extLst>
            <a:ext uri="{FF2B5EF4-FFF2-40B4-BE49-F238E27FC236}">
              <a16:creationId xmlns:a16="http://schemas.microsoft.com/office/drawing/2014/main" id="{215FF4F3-94ED-5D4E-3AE6-7ECED0319FA9}"/>
            </a:ext>
          </a:extLst>
        </xdr:cNvPr>
        <xdr:cNvSpPr txBox="1"/>
      </xdr:nvSpPr>
      <xdr:spPr>
        <a:xfrm>
          <a:off x="423335" y="948265"/>
          <a:ext cx="2226733"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Sales Latest Year</a:t>
          </a:r>
        </a:p>
      </xdr:txBody>
    </xdr:sp>
    <xdr:clientData/>
  </xdr:twoCellAnchor>
  <xdr:twoCellAnchor editAs="absolute">
    <xdr:from>
      <xdr:col>4</xdr:col>
      <xdr:colOff>143932</xdr:colOff>
      <xdr:row>4</xdr:row>
      <xdr:rowOff>135467</xdr:rowOff>
    </xdr:from>
    <xdr:to>
      <xdr:col>6</xdr:col>
      <xdr:colOff>635000</xdr:colOff>
      <xdr:row>9</xdr:row>
      <xdr:rowOff>21168</xdr:rowOff>
    </xdr:to>
    <xdr:sp macro="" textlink="Working!B4">
      <xdr:nvSpPr>
        <xdr:cNvPr id="20" name="Rectangle: Rounded Corners 19">
          <a:extLst>
            <a:ext uri="{FF2B5EF4-FFF2-40B4-BE49-F238E27FC236}">
              <a16:creationId xmlns:a16="http://schemas.microsoft.com/office/drawing/2014/main" id="{447E3E38-CB93-407F-8B6E-71037B0C5A10}"/>
            </a:ext>
          </a:extLst>
        </xdr:cNvPr>
        <xdr:cNvSpPr/>
      </xdr:nvSpPr>
      <xdr:spPr>
        <a:xfrm>
          <a:off x="3115732" y="880534"/>
          <a:ext cx="1854201" cy="81703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C65CA86-0FB0-492F-A50A-A9E6B63E7DC8}" type="TxLink">
            <a:rPr lang="en-US" sz="2400" b="1" i="0" u="none" strike="noStrike">
              <a:solidFill>
                <a:schemeClr val="bg1"/>
              </a:solidFill>
              <a:latin typeface="Calibri"/>
              <a:ea typeface="Calibri"/>
              <a:cs typeface="Calibri"/>
            </a:rPr>
            <a:t> 6,09,206 </a:t>
          </a:fld>
          <a:endParaRPr lang="en-IN" sz="2400" b="1">
            <a:solidFill>
              <a:schemeClr val="bg1"/>
            </a:solidFill>
          </a:endParaRPr>
        </a:p>
      </xdr:txBody>
    </xdr:sp>
    <xdr:clientData/>
  </xdr:twoCellAnchor>
  <xdr:twoCellAnchor editAs="absolute">
    <xdr:from>
      <xdr:col>7</xdr:col>
      <xdr:colOff>397933</xdr:colOff>
      <xdr:row>4</xdr:row>
      <xdr:rowOff>135467</xdr:rowOff>
    </xdr:from>
    <xdr:to>
      <xdr:col>10</xdr:col>
      <xdr:colOff>50800</xdr:colOff>
      <xdr:row>9</xdr:row>
      <xdr:rowOff>21168</xdr:rowOff>
    </xdr:to>
    <xdr:sp macro="" textlink="Working!E5">
      <xdr:nvSpPr>
        <xdr:cNvPr id="21" name="Rectangle: Rounded Corners 20">
          <a:extLst>
            <a:ext uri="{FF2B5EF4-FFF2-40B4-BE49-F238E27FC236}">
              <a16:creationId xmlns:a16="http://schemas.microsoft.com/office/drawing/2014/main" id="{BE52C1F1-F867-4E46-ACDB-EDD00916F05F}"/>
            </a:ext>
          </a:extLst>
        </xdr:cNvPr>
        <xdr:cNvSpPr/>
      </xdr:nvSpPr>
      <xdr:spPr>
        <a:xfrm>
          <a:off x="5647266" y="880534"/>
          <a:ext cx="1854201" cy="81703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3C91569-2140-45F0-8950-A6F02ADC2D4D}" type="TxLink">
            <a:rPr lang="en-US" sz="2400" b="1" i="0" u="none" strike="noStrike">
              <a:solidFill>
                <a:schemeClr val="bg1"/>
              </a:solidFill>
              <a:latin typeface="Calibri"/>
              <a:ea typeface="Calibri"/>
              <a:cs typeface="Calibri"/>
            </a:rPr>
            <a:t>20.36%</a:t>
          </a:fld>
          <a:endParaRPr lang="en-IN" sz="2400" b="1">
            <a:solidFill>
              <a:schemeClr val="bg1"/>
            </a:solidFill>
          </a:endParaRPr>
        </a:p>
      </xdr:txBody>
    </xdr:sp>
    <xdr:clientData/>
  </xdr:twoCellAnchor>
  <xdr:twoCellAnchor editAs="absolute">
    <xdr:from>
      <xdr:col>11</xdr:col>
      <xdr:colOff>59266</xdr:colOff>
      <xdr:row>4</xdr:row>
      <xdr:rowOff>135467</xdr:rowOff>
    </xdr:from>
    <xdr:to>
      <xdr:col>13</xdr:col>
      <xdr:colOff>279400</xdr:colOff>
      <xdr:row>9</xdr:row>
      <xdr:rowOff>21168</xdr:rowOff>
    </xdr:to>
    <xdr:sp macro="" textlink="Working!C5">
      <xdr:nvSpPr>
        <xdr:cNvPr id="22" name="Rectangle: Rounded Corners 21">
          <a:extLst>
            <a:ext uri="{FF2B5EF4-FFF2-40B4-BE49-F238E27FC236}">
              <a16:creationId xmlns:a16="http://schemas.microsoft.com/office/drawing/2014/main" id="{9E766E69-3F7F-40E7-AB87-9D1F455338D8}"/>
            </a:ext>
          </a:extLst>
        </xdr:cNvPr>
        <xdr:cNvSpPr/>
      </xdr:nvSpPr>
      <xdr:spPr>
        <a:xfrm>
          <a:off x="8187266" y="880534"/>
          <a:ext cx="1854201" cy="81703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7ED6FDD-D8EC-49B6-BDE8-9C297515F84D}" type="TxLink">
            <a:rPr lang="en-US" sz="2400" b="1" i="0" u="none" strike="noStrike">
              <a:solidFill>
                <a:schemeClr val="bg1"/>
              </a:solidFill>
              <a:latin typeface="Calibri"/>
              <a:ea typeface="Calibri"/>
              <a:cs typeface="Calibri"/>
            </a:rPr>
            <a:t> 93,439 </a:t>
          </a:fld>
          <a:endParaRPr lang="en-IN" sz="2400" b="1">
            <a:solidFill>
              <a:schemeClr val="bg1"/>
            </a:solidFill>
          </a:endParaRPr>
        </a:p>
      </xdr:txBody>
    </xdr:sp>
    <xdr:clientData/>
  </xdr:twoCellAnchor>
  <xdr:twoCellAnchor editAs="absolute">
    <xdr:from>
      <xdr:col>14</xdr:col>
      <xdr:colOff>186267</xdr:colOff>
      <xdr:row>4</xdr:row>
      <xdr:rowOff>135466</xdr:rowOff>
    </xdr:from>
    <xdr:to>
      <xdr:col>16</xdr:col>
      <xdr:colOff>651934</xdr:colOff>
      <xdr:row>9</xdr:row>
      <xdr:rowOff>21167</xdr:rowOff>
    </xdr:to>
    <xdr:sp macro="" textlink="Working!C4">
      <xdr:nvSpPr>
        <xdr:cNvPr id="23" name="Rectangle: Rounded Corners 22">
          <a:extLst>
            <a:ext uri="{FF2B5EF4-FFF2-40B4-BE49-F238E27FC236}">
              <a16:creationId xmlns:a16="http://schemas.microsoft.com/office/drawing/2014/main" id="{EE7CFEDC-1C10-4B0E-828B-0FE33B4FF31E}"/>
            </a:ext>
          </a:extLst>
        </xdr:cNvPr>
        <xdr:cNvSpPr/>
      </xdr:nvSpPr>
      <xdr:spPr>
        <a:xfrm>
          <a:off x="10718800" y="880533"/>
          <a:ext cx="1854201" cy="81703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814D8CA-2F70-4862-B60D-F9C9BD4F9521}" type="TxLink">
            <a:rPr lang="en-US" sz="2400" b="1" i="0" u="none" strike="noStrike">
              <a:solidFill>
                <a:schemeClr val="bg1"/>
              </a:solidFill>
              <a:latin typeface="Calibri"/>
              <a:ea typeface="Calibri"/>
              <a:cs typeface="Calibri"/>
            </a:rPr>
            <a:t> 81,795 </a:t>
          </a:fld>
          <a:endParaRPr lang="en-IN" sz="2400" b="1">
            <a:solidFill>
              <a:schemeClr val="bg1"/>
            </a:solidFill>
          </a:endParaRPr>
        </a:p>
      </xdr:txBody>
    </xdr:sp>
    <xdr:clientData/>
  </xdr:twoCellAnchor>
  <xdr:twoCellAnchor editAs="absolute">
    <xdr:from>
      <xdr:col>17</xdr:col>
      <xdr:colOff>389466</xdr:colOff>
      <xdr:row>4</xdr:row>
      <xdr:rowOff>126999</xdr:rowOff>
    </xdr:from>
    <xdr:to>
      <xdr:col>19</xdr:col>
      <xdr:colOff>711201</xdr:colOff>
      <xdr:row>9</xdr:row>
      <xdr:rowOff>12700</xdr:rowOff>
    </xdr:to>
    <xdr:sp macro="" textlink="Working!F5">
      <xdr:nvSpPr>
        <xdr:cNvPr id="24" name="Rectangle: Rounded Corners 23">
          <a:extLst>
            <a:ext uri="{FF2B5EF4-FFF2-40B4-BE49-F238E27FC236}">
              <a16:creationId xmlns:a16="http://schemas.microsoft.com/office/drawing/2014/main" id="{F9C01CFD-9CDA-4E68-891B-34BF1F857DFB}"/>
            </a:ext>
          </a:extLst>
        </xdr:cNvPr>
        <xdr:cNvSpPr/>
      </xdr:nvSpPr>
      <xdr:spPr>
        <a:xfrm>
          <a:off x="13250333" y="872066"/>
          <a:ext cx="1854201" cy="81703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7ECA588-DE95-4EF1-A685-3D196C9F5AEE}" type="TxLink">
            <a:rPr lang="en-US" sz="2400" b="1" i="0" u="none" strike="noStrike">
              <a:solidFill>
                <a:schemeClr val="bg1"/>
              </a:solidFill>
              <a:latin typeface="Calibri"/>
              <a:ea typeface="Calibri"/>
              <a:cs typeface="Calibri"/>
            </a:rPr>
            <a:t>14.24%</a:t>
          </a:fld>
          <a:endParaRPr lang="en-IN" sz="2400" b="1">
            <a:solidFill>
              <a:schemeClr val="bg1"/>
            </a:solidFill>
          </a:endParaRPr>
        </a:p>
      </xdr:txBody>
    </xdr:sp>
    <xdr:clientData/>
  </xdr:twoCellAnchor>
  <xdr:twoCellAnchor>
    <xdr:from>
      <xdr:col>4</xdr:col>
      <xdr:colOff>228600</xdr:colOff>
      <xdr:row>5</xdr:row>
      <xdr:rowOff>42333</xdr:rowOff>
    </xdr:from>
    <xdr:to>
      <xdr:col>6</xdr:col>
      <xdr:colOff>618066</xdr:colOff>
      <xdr:row>6</xdr:row>
      <xdr:rowOff>67732</xdr:rowOff>
    </xdr:to>
    <xdr:sp macro="" textlink="">
      <xdr:nvSpPr>
        <xdr:cNvPr id="25" name="TextBox 24">
          <a:extLst>
            <a:ext uri="{FF2B5EF4-FFF2-40B4-BE49-F238E27FC236}">
              <a16:creationId xmlns:a16="http://schemas.microsoft.com/office/drawing/2014/main" id="{DAE3CF1E-2239-419B-8EFD-8427A655D025}"/>
            </a:ext>
          </a:extLst>
        </xdr:cNvPr>
        <xdr:cNvSpPr txBox="1"/>
      </xdr:nvSpPr>
      <xdr:spPr>
        <a:xfrm>
          <a:off x="3242733" y="973666"/>
          <a:ext cx="1634066"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effectLst/>
              <a:latin typeface="+mn-lt"/>
              <a:ea typeface="+mn-ea"/>
              <a:cs typeface="+mn-cs"/>
            </a:rPr>
            <a:t>Sales Last Year</a:t>
          </a:r>
          <a:endParaRPr lang="en-IN">
            <a:solidFill>
              <a:schemeClr val="bg1"/>
            </a:solidFill>
            <a:effectLst/>
          </a:endParaRPr>
        </a:p>
      </xdr:txBody>
    </xdr:sp>
    <xdr:clientData/>
  </xdr:twoCellAnchor>
  <xdr:twoCellAnchor>
    <xdr:from>
      <xdr:col>7</xdr:col>
      <xdr:colOff>550333</xdr:colOff>
      <xdr:row>5</xdr:row>
      <xdr:rowOff>50800</xdr:rowOff>
    </xdr:from>
    <xdr:to>
      <xdr:col>9</xdr:col>
      <xdr:colOff>694266</xdr:colOff>
      <xdr:row>6</xdr:row>
      <xdr:rowOff>76199</xdr:rowOff>
    </xdr:to>
    <xdr:sp macro="" textlink="">
      <xdr:nvSpPr>
        <xdr:cNvPr id="26" name="TextBox 25">
          <a:extLst>
            <a:ext uri="{FF2B5EF4-FFF2-40B4-BE49-F238E27FC236}">
              <a16:creationId xmlns:a16="http://schemas.microsoft.com/office/drawing/2014/main" id="{9FE13E20-6331-44B0-8DF0-A04C7CDB45A4}"/>
            </a:ext>
          </a:extLst>
        </xdr:cNvPr>
        <xdr:cNvSpPr txBox="1"/>
      </xdr:nvSpPr>
      <xdr:spPr>
        <a:xfrm>
          <a:off x="5799666" y="982133"/>
          <a:ext cx="1617133"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Sales</a:t>
          </a:r>
          <a:r>
            <a:rPr lang="en-IN" sz="1100" baseline="0">
              <a:solidFill>
                <a:schemeClr val="bg1"/>
              </a:solidFill>
            </a:rPr>
            <a:t> growth vs PY</a:t>
          </a:r>
          <a:endParaRPr lang="en-IN" sz="1100">
            <a:solidFill>
              <a:schemeClr val="bg1"/>
            </a:solidFill>
          </a:endParaRPr>
        </a:p>
      </xdr:txBody>
    </xdr:sp>
    <xdr:clientData/>
  </xdr:twoCellAnchor>
  <xdr:twoCellAnchor>
    <xdr:from>
      <xdr:col>10</xdr:col>
      <xdr:colOff>609599</xdr:colOff>
      <xdr:row>5</xdr:row>
      <xdr:rowOff>42335</xdr:rowOff>
    </xdr:from>
    <xdr:to>
      <xdr:col>13</xdr:col>
      <xdr:colOff>431799</xdr:colOff>
      <xdr:row>6</xdr:row>
      <xdr:rowOff>67734</xdr:rowOff>
    </xdr:to>
    <xdr:sp macro="" textlink="">
      <xdr:nvSpPr>
        <xdr:cNvPr id="27" name="TextBox 26">
          <a:extLst>
            <a:ext uri="{FF2B5EF4-FFF2-40B4-BE49-F238E27FC236}">
              <a16:creationId xmlns:a16="http://schemas.microsoft.com/office/drawing/2014/main" id="{FA37F947-EC14-4C6B-A800-66111081FF71}"/>
            </a:ext>
          </a:extLst>
        </xdr:cNvPr>
        <xdr:cNvSpPr txBox="1"/>
      </xdr:nvSpPr>
      <xdr:spPr>
        <a:xfrm>
          <a:off x="8068732" y="973668"/>
          <a:ext cx="2133600"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Profit</a:t>
          </a:r>
          <a:r>
            <a:rPr lang="en-IN" sz="1100" baseline="0">
              <a:solidFill>
                <a:schemeClr val="bg1"/>
              </a:solidFill>
            </a:rPr>
            <a:t> Latest Year</a:t>
          </a:r>
          <a:endParaRPr lang="en-IN" sz="1100">
            <a:solidFill>
              <a:schemeClr val="bg1"/>
            </a:solidFill>
          </a:endParaRPr>
        </a:p>
      </xdr:txBody>
    </xdr:sp>
    <xdr:clientData/>
  </xdr:twoCellAnchor>
  <xdr:twoCellAnchor>
    <xdr:from>
      <xdr:col>13</xdr:col>
      <xdr:colOff>762000</xdr:colOff>
      <xdr:row>5</xdr:row>
      <xdr:rowOff>33867</xdr:rowOff>
    </xdr:from>
    <xdr:to>
      <xdr:col>16</xdr:col>
      <xdr:colOff>855132</xdr:colOff>
      <xdr:row>6</xdr:row>
      <xdr:rowOff>59266</xdr:rowOff>
    </xdr:to>
    <xdr:sp macro="" textlink="">
      <xdr:nvSpPr>
        <xdr:cNvPr id="28" name="TextBox 27">
          <a:extLst>
            <a:ext uri="{FF2B5EF4-FFF2-40B4-BE49-F238E27FC236}">
              <a16:creationId xmlns:a16="http://schemas.microsoft.com/office/drawing/2014/main" id="{FC577E91-3A5C-4C83-9B8E-11828B55BD41}"/>
            </a:ext>
          </a:extLst>
        </xdr:cNvPr>
        <xdr:cNvSpPr txBox="1"/>
      </xdr:nvSpPr>
      <xdr:spPr>
        <a:xfrm>
          <a:off x="10532533" y="965200"/>
          <a:ext cx="2252132"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Profit Last</a:t>
          </a:r>
          <a:r>
            <a:rPr lang="en-IN" sz="1100" baseline="0">
              <a:solidFill>
                <a:schemeClr val="bg1"/>
              </a:solidFill>
            </a:rPr>
            <a:t> </a:t>
          </a:r>
          <a:r>
            <a:rPr lang="en-IN" sz="1100">
              <a:solidFill>
                <a:schemeClr val="bg1"/>
              </a:solidFill>
            </a:rPr>
            <a:t>Year</a:t>
          </a:r>
        </a:p>
      </xdr:txBody>
    </xdr:sp>
    <xdr:clientData/>
  </xdr:twoCellAnchor>
  <xdr:twoCellAnchor>
    <xdr:from>
      <xdr:col>17</xdr:col>
      <xdr:colOff>380999</xdr:colOff>
      <xdr:row>5</xdr:row>
      <xdr:rowOff>42333</xdr:rowOff>
    </xdr:from>
    <xdr:to>
      <xdr:col>20</xdr:col>
      <xdr:colOff>118533</xdr:colOff>
      <xdr:row>6</xdr:row>
      <xdr:rowOff>67732</xdr:rowOff>
    </xdr:to>
    <xdr:sp macro="" textlink="">
      <xdr:nvSpPr>
        <xdr:cNvPr id="29" name="TextBox 28">
          <a:extLst>
            <a:ext uri="{FF2B5EF4-FFF2-40B4-BE49-F238E27FC236}">
              <a16:creationId xmlns:a16="http://schemas.microsoft.com/office/drawing/2014/main" id="{EFEC34FA-CCC7-4550-9243-BCCFA87F992C}"/>
            </a:ext>
          </a:extLst>
        </xdr:cNvPr>
        <xdr:cNvSpPr txBox="1"/>
      </xdr:nvSpPr>
      <xdr:spPr>
        <a:xfrm>
          <a:off x="13250332" y="973666"/>
          <a:ext cx="1854201"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Profit</a:t>
          </a:r>
          <a:r>
            <a:rPr lang="en-IN" sz="1100" baseline="0">
              <a:solidFill>
                <a:schemeClr val="bg1"/>
              </a:solidFill>
            </a:rPr>
            <a:t> growth vs PY</a:t>
          </a:r>
          <a:endParaRPr lang="en-IN" sz="1100">
            <a:solidFill>
              <a:schemeClr val="bg1"/>
            </a:solidFill>
          </a:endParaRPr>
        </a:p>
      </xdr:txBody>
    </xdr:sp>
    <xdr:clientData/>
  </xdr:twoCellAnchor>
  <xdr:twoCellAnchor>
    <xdr:from>
      <xdr:col>0</xdr:col>
      <xdr:colOff>601136</xdr:colOff>
      <xdr:row>33</xdr:row>
      <xdr:rowOff>59266</xdr:rowOff>
    </xdr:from>
    <xdr:to>
      <xdr:col>10</xdr:col>
      <xdr:colOff>118533</xdr:colOff>
      <xdr:row>48</xdr:row>
      <xdr:rowOff>8465</xdr:rowOff>
    </xdr:to>
    <xdr:graphicFrame macro="">
      <xdr:nvGraphicFramePr>
        <xdr:cNvPr id="30" name="Chart 29">
          <a:extLst>
            <a:ext uri="{FF2B5EF4-FFF2-40B4-BE49-F238E27FC236}">
              <a16:creationId xmlns:a16="http://schemas.microsoft.com/office/drawing/2014/main" id="{7F1B1704-0458-4B04-9777-07A0CED41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42333</xdr:colOff>
      <xdr:row>33</xdr:row>
      <xdr:rowOff>8465</xdr:rowOff>
    </xdr:from>
    <xdr:to>
      <xdr:col>18</xdr:col>
      <xdr:colOff>482600</xdr:colOff>
      <xdr:row>47</xdr:row>
      <xdr:rowOff>126999</xdr:rowOff>
    </xdr:to>
    <xdr:graphicFrame macro="">
      <xdr:nvGraphicFramePr>
        <xdr:cNvPr id="31" name="Chart 30">
          <a:extLst>
            <a:ext uri="{FF2B5EF4-FFF2-40B4-BE49-F238E27FC236}">
              <a16:creationId xmlns:a16="http://schemas.microsoft.com/office/drawing/2014/main" id="{1F324D68-0213-494B-B74F-1AB560747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21166</xdr:colOff>
      <xdr:row>0</xdr:row>
      <xdr:rowOff>143936</xdr:rowOff>
    </xdr:from>
    <xdr:to>
      <xdr:col>11</xdr:col>
      <xdr:colOff>224367</xdr:colOff>
      <xdr:row>3</xdr:row>
      <xdr:rowOff>0</xdr:rowOff>
    </xdr:to>
    <mc:AlternateContent xmlns:mc="http://schemas.openxmlformats.org/markup-compatibility/2006">
      <mc:Choice xmlns:a14="http://schemas.microsoft.com/office/drawing/2010/main" Requires="a14">
        <xdr:graphicFrame macro="">
          <xdr:nvGraphicFramePr>
            <xdr:cNvPr id="32" name="Category">
              <a:extLst>
                <a:ext uri="{FF2B5EF4-FFF2-40B4-BE49-F238E27FC236}">
                  <a16:creationId xmlns:a16="http://schemas.microsoft.com/office/drawing/2014/main" id="{835921DB-B1FF-4134-AD98-6E07B1B7B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92966" y="143936"/>
              <a:ext cx="5359401" cy="414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0</xdr:row>
      <xdr:rowOff>169334</xdr:rowOff>
    </xdr:from>
    <xdr:to>
      <xdr:col>19</xdr:col>
      <xdr:colOff>660401</xdr:colOff>
      <xdr:row>3</xdr:row>
      <xdr:rowOff>33867</xdr:rowOff>
    </xdr:to>
    <mc:AlternateContent xmlns:mc="http://schemas.openxmlformats.org/markup-compatibility/2006">
      <mc:Choice xmlns:a14="http://schemas.microsoft.com/office/drawing/2010/main" Requires="a14">
        <xdr:graphicFrame macro="">
          <xdr:nvGraphicFramePr>
            <xdr:cNvPr id="33" name="Segment">
              <a:extLst>
                <a:ext uri="{FF2B5EF4-FFF2-40B4-BE49-F238E27FC236}">
                  <a16:creationId xmlns:a16="http://schemas.microsoft.com/office/drawing/2014/main" id="{10965358-540C-4C98-A60F-8209EB73736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762067" y="169334"/>
              <a:ext cx="5291667" cy="423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533400</xdr:colOff>
      <xdr:row>10</xdr:row>
      <xdr:rowOff>143933</xdr:rowOff>
    </xdr:from>
    <xdr:to>
      <xdr:col>9</xdr:col>
      <xdr:colOff>694267</xdr:colOff>
      <xdr:row>13</xdr:row>
      <xdr:rowOff>0</xdr:rowOff>
    </xdr:to>
    <mc:AlternateContent xmlns:mc="http://schemas.openxmlformats.org/markup-compatibility/2006">
      <mc:Choice xmlns:a14="http://schemas.microsoft.com/office/drawing/2010/main" Requires="a14">
        <xdr:graphicFrame macro="">
          <xdr:nvGraphicFramePr>
            <xdr:cNvPr id="34" name="Category_Table1">
              <a:extLst>
                <a:ext uri="{FF2B5EF4-FFF2-40B4-BE49-F238E27FC236}">
                  <a16:creationId xmlns:a16="http://schemas.microsoft.com/office/drawing/2014/main" id="{40158634-F829-4C17-ADC6-96C0BA73719C}"/>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dr:sp macro="" textlink="">
          <xdr:nvSpPr>
            <xdr:cNvPr id="0" name=""/>
            <xdr:cNvSpPr>
              <a:spLocks noTextEdit="1"/>
            </xdr:cNvSpPr>
          </xdr:nvSpPr>
          <xdr:spPr>
            <a:xfrm>
              <a:off x="533400" y="2006600"/>
              <a:ext cx="6883400" cy="4148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634999</xdr:colOff>
      <xdr:row>10</xdr:row>
      <xdr:rowOff>160866</xdr:rowOff>
    </xdr:from>
    <xdr:to>
      <xdr:col>19</xdr:col>
      <xdr:colOff>677332</xdr:colOff>
      <xdr:row>13</xdr:row>
      <xdr:rowOff>42333</xdr:rowOff>
    </xdr:to>
    <mc:AlternateContent xmlns:mc="http://schemas.openxmlformats.org/markup-compatibility/2006">
      <mc:Choice xmlns:a14="http://schemas.microsoft.com/office/drawing/2010/main" Requires="a14">
        <xdr:graphicFrame macro="">
          <xdr:nvGraphicFramePr>
            <xdr:cNvPr id="35" name="Segment_table1">
              <a:extLst>
                <a:ext uri="{FF2B5EF4-FFF2-40B4-BE49-F238E27FC236}">
                  <a16:creationId xmlns:a16="http://schemas.microsoft.com/office/drawing/2014/main" id="{6FAF010B-520D-49EC-A949-3E1F31631E38}"/>
                </a:ext>
              </a:extLst>
            </xdr:cNvPr>
            <xdr:cNvGraphicFramePr/>
          </xdr:nvGraphicFramePr>
          <xdr:xfrm>
            <a:off x="0" y="0"/>
            <a:ext cx="0" cy="0"/>
          </xdr:xfrm>
          <a:graphic>
            <a:graphicData uri="http://schemas.microsoft.com/office/drawing/2010/slicer">
              <sle:slicer xmlns:sle="http://schemas.microsoft.com/office/drawing/2010/slicer" name="Segment_table1"/>
            </a:graphicData>
          </a:graphic>
        </xdr:graphicFrame>
      </mc:Choice>
      <mc:Fallback>
        <xdr:sp macro="" textlink="">
          <xdr:nvSpPr>
            <xdr:cNvPr id="0" name=""/>
            <xdr:cNvSpPr>
              <a:spLocks noTextEdit="1"/>
            </xdr:cNvSpPr>
          </xdr:nvSpPr>
          <xdr:spPr>
            <a:xfrm>
              <a:off x="8085666" y="2023533"/>
              <a:ext cx="6984999" cy="4402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93134</xdr:colOff>
      <xdr:row>28</xdr:row>
      <xdr:rowOff>152403</xdr:rowOff>
    </xdr:from>
    <xdr:to>
      <xdr:col>7</xdr:col>
      <xdr:colOff>127001</xdr:colOff>
      <xdr:row>31</xdr:row>
      <xdr:rowOff>42334</xdr:rowOff>
    </xdr:to>
    <mc:AlternateContent xmlns:mc="http://schemas.openxmlformats.org/markup-compatibility/2006">
      <mc:Choice xmlns:a14="http://schemas.microsoft.com/office/drawing/2010/main" Requires="a14">
        <xdr:graphicFrame macro="">
          <xdr:nvGraphicFramePr>
            <xdr:cNvPr id="36" name="Ship Mode_charts">
              <a:extLst>
                <a:ext uri="{FF2B5EF4-FFF2-40B4-BE49-F238E27FC236}">
                  <a16:creationId xmlns:a16="http://schemas.microsoft.com/office/drawing/2014/main" id="{244A8893-3137-4589-B679-935B9E90083C}"/>
                </a:ext>
              </a:extLst>
            </xdr:cNvPr>
            <xdr:cNvGraphicFramePr/>
          </xdr:nvGraphicFramePr>
          <xdr:xfrm>
            <a:off x="0" y="0"/>
            <a:ext cx="0" cy="0"/>
          </xdr:xfrm>
          <a:graphic>
            <a:graphicData uri="http://schemas.microsoft.com/office/drawing/2010/slicer">
              <sle:slicer xmlns:sle="http://schemas.microsoft.com/office/drawing/2010/slicer" name="Ship Mode_charts"/>
            </a:graphicData>
          </a:graphic>
        </xdr:graphicFrame>
      </mc:Choice>
      <mc:Fallback>
        <xdr:sp macro="" textlink="">
          <xdr:nvSpPr>
            <xdr:cNvPr id="0" name=""/>
            <xdr:cNvSpPr>
              <a:spLocks noTextEdit="1"/>
            </xdr:cNvSpPr>
          </xdr:nvSpPr>
          <xdr:spPr>
            <a:xfrm>
              <a:off x="702734" y="5401736"/>
              <a:ext cx="4673600" cy="448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194734</xdr:colOff>
      <xdr:row>28</xdr:row>
      <xdr:rowOff>169332</xdr:rowOff>
    </xdr:from>
    <xdr:to>
      <xdr:col>13</xdr:col>
      <xdr:colOff>355600</xdr:colOff>
      <xdr:row>31</xdr:row>
      <xdr:rowOff>93133</xdr:rowOff>
    </xdr:to>
    <mc:AlternateContent xmlns:mc="http://schemas.openxmlformats.org/markup-compatibility/2006">
      <mc:Choice xmlns:a14="http://schemas.microsoft.com/office/drawing/2010/main" Requires="a14">
        <xdr:graphicFrame macro="">
          <xdr:nvGraphicFramePr>
            <xdr:cNvPr id="37" name="Category_charts">
              <a:extLst>
                <a:ext uri="{FF2B5EF4-FFF2-40B4-BE49-F238E27FC236}">
                  <a16:creationId xmlns:a16="http://schemas.microsoft.com/office/drawing/2014/main" id="{AC418F3C-9B50-4740-B11B-483CC75788AE}"/>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dr:sp macro="" textlink="">
          <xdr:nvSpPr>
            <xdr:cNvPr id="0" name=""/>
            <xdr:cNvSpPr>
              <a:spLocks noTextEdit="1"/>
            </xdr:cNvSpPr>
          </xdr:nvSpPr>
          <xdr:spPr>
            <a:xfrm>
              <a:off x="6214534" y="5418665"/>
              <a:ext cx="3903133" cy="482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211667</xdr:colOff>
      <xdr:row>28</xdr:row>
      <xdr:rowOff>169333</xdr:rowOff>
    </xdr:from>
    <xdr:to>
      <xdr:col>19</xdr:col>
      <xdr:colOff>592667</xdr:colOff>
      <xdr:row>31</xdr:row>
      <xdr:rowOff>59266</xdr:rowOff>
    </xdr:to>
    <mc:AlternateContent xmlns:mc="http://schemas.openxmlformats.org/markup-compatibility/2006">
      <mc:Choice xmlns:a14="http://schemas.microsoft.com/office/drawing/2010/main" Requires="a14">
        <xdr:graphicFrame macro="">
          <xdr:nvGraphicFramePr>
            <xdr:cNvPr id="38" name="Segment_charts">
              <a:extLst>
                <a:ext uri="{FF2B5EF4-FFF2-40B4-BE49-F238E27FC236}">
                  <a16:creationId xmlns:a16="http://schemas.microsoft.com/office/drawing/2014/main" id="{FEC305FD-C196-4ED6-8359-EB584CFD2DD6}"/>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dr:sp macro="" textlink="">
          <xdr:nvSpPr>
            <xdr:cNvPr id="0" name=""/>
            <xdr:cNvSpPr>
              <a:spLocks noTextEdit="1"/>
            </xdr:cNvSpPr>
          </xdr:nvSpPr>
          <xdr:spPr>
            <a:xfrm>
              <a:off x="10744200" y="5418666"/>
              <a:ext cx="4241800" cy="4487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6.882480671295" createdVersion="8" refreshedVersion="8" minRefreshableVersion="3" recordCount="9994" xr:uid="{69819603-4782-496B-B19C-546EB4A48A63}">
  <cacheSource type="worksheet">
    <worksheetSource ref="A1:U9995" sheet="Sourc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383543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C95FE3-9DC6-4BF6-9512-6E3B2C4DE5C2}" name="PivotTable9"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8:C40"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5"/>
    </i>
    <i>
      <x v="13"/>
    </i>
    <i>
      <x v="3"/>
    </i>
    <i>
      <x v="16"/>
    </i>
    <i>
      <x v="14"/>
    </i>
    <i>
      <x v="6"/>
    </i>
    <i>
      <x/>
    </i>
    <i>
      <x v="11"/>
    </i>
    <i>
      <x v="4"/>
    </i>
    <i>
      <x v="1"/>
    </i>
    <i t="grand">
      <x/>
    </i>
  </rowItems>
  <colFields count="1">
    <field x="23"/>
  </colFields>
  <colItems count="2">
    <i>
      <x v="3"/>
    </i>
    <i>
      <x v="4"/>
    </i>
  </colItems>
  <dataFields count="1">
    <dataField name="Sum of Sales" fld="17" baseField="0" baseItem="0" numFmtId="167"/>
  </dataFields>
  <formats count="1">
    <format dxfId="19">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F44364-ACB7-43DA-A22D-96626F5DF6A8}" name="PivotTable8"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28:G40"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374"/>
    </i>
    <i>
      <x v="452"/>
    </i>
    <i>
      <x v="438"/>
    </i>
    <i>
      <x v="123"/>
    </i>
    <i>
      <x v="207"/>
    </i>
    <i>
      <x v="437"/>
    </i>
    <i>
      <x v="94"/>
    </i>
    <i>
      <x v="330"/>
    </i>
    <i t="grand">
      <x/>
    </i>
  </rowItems>
  <colFields count="1">
    <field x="23"/>
  </colFields>
  <colItems count="2">
    <i>
      <x v="3"/>
    </i>
    <i>
      <x v="4"/>
    </i>
  </colItems>
  <dataFields count="1">
    <dataField name="Sum of Sales" fld="17" baseField="0" baseItem="0" numFmtId="167"/>
  </dataFields>
  <formats count="1">
    <format dxfId="18">
      <pivotArea outline="0" collapsedLevelsAreSubtotals="1" fieldPosition="0"/>
    </format>
  </formats>
  <pivotTableStyleInfo name="PivotStyleLight16" showRowHeaders="1" showColHeaders="1" showRowStripes="0" showColStripes="0" showLastColumn="1"/>
  <filters count="2">
    <filter fld="15" type="count" evalOrder="-1" id="3" iMeasureFld="0">
      <autoFilter ref="A1">
        <filterColumn colId="0">
          <top10 val="10" filterVal="10"/>
        </filterColumn>
      </autoFilter>
    </filter>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E74523-5D57-4B79-9361-F93DD1B0E24E}" name="PivotTable5"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1:G2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1">
    <field x="23"/>
  </colFields>
  <colItems count="2">
    <i>
      <x v="3"/>
    </i>
    <i>
      <x v="4"/>
    </i>
  </colItems>
  <dataFields count="1">
    <dataField name="Sum of Sales" fld="17" baseField="0" baseItem="0" numFmtId="167"/>
  </dataFields>
  <formats count="1">
    <format dxfId="20">
      <pivotArea outline="0" collapsedLevelsAreSubtotals="1" fieldPosition="0"/>
    </format>
  </formats>
  <pivotTableStyleInfo name="PivotStyleLight16" showRowHeaders="1" showColHeaders="1" showRowStripes="0" showColStripes="0" showLastColumn="1"/>
  <filters count="2">
    <filter fld="15" type="count" evalOrder="-1" id="3" iMeasureFld="0">
      <autoFilter ref="A1">
        <filterColumn colId="0">
          <top10 val="10" filterVal="10"/>
        </filterColumn>
      </autoFilter>
    </filter>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50FCA9-4B9C-4CED-94E7-ED44A1C6BBDD}" name="PivotTable4"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1:C2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1">
    <field x="23"/>
  </colFields>
  <colItems count="2">
    <i>
      <x v="3"/>
    </i>
    <i>
      <x v="4"/>
    </i>
  </colItems>
  <dataFields count="1">
    <dataField name="Sum of Sales" fld="17" baseField="0" baseItem="0" numFmtId="167"/>
  </dataFields>
  <formats count="3">
    <format dxfId="23">
      <pivotArea collapsedLevelsAreSubtotals="1" fieldPosition="0">
        <references count="1">
          <reference field="15" count="10">
            <x v="0"/>
            <x v="1"/>
            <x v="3"/>
            <x v="5"/>
            <x v="6"/>
            <x v="9"/>
            <x v="11"/>
            <x v="13"/>
            <x v="14"/>
            <x v="16"/>
          </reference>
        </references>
      </pivotArea>
    </format>
    <format dxfId="22">
      <pivotArea grandRow="1" outline="0" collapsedLevelsAreSubtotals="1" fieldPosition="0"/>
    </format>
    <format dxfId="2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28CA1E-D580-48B6-9E0E-DE5D81467277}" name="PivotTable11"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6:B116"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22182D-8F8A-4574-AF4F-4732526E6DA9}" name="PivotTable10"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D62"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numFmtId="167"/>
    <dataField name="Sum of Quantity" fld="18" baseField="0" baseItem="0"/>
  </dataFields>
  <formats count="1">
    <format dxfId="15">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6C29E2-DB68-4931-8BA6-28F0B62316D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16">
      <pivotArea collapsedLevelsAreSubtotals="1" fieldPosition="0">
        <references count="1">
          <reference field="23" count="0"/>
        </references>
      </pivotArea>
    </format>
    <format dxfId="1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1D84022-0561-4EC9-8852-0A0D68D05459}" sourceName="Category">
  <pivotTables>
    <pivotTable tabId="2" name="PivotTable3"/>
  </pivotTables>
  <data>
    <tabular pivotCacheId="23835433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24280D6-B833-4209-9737-12A956CA639E}" sourceName="Segment">
  <pivotTables>
    <pivotTable tabId="2" name="PivotTable3"/>
  </pivotTables>
  <data>
    <tabular pivotCacheId="23835433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C4C813E-22B1-407D-A8C2-7EF611A7E667}" sourceName="Category">
  <pivotTables>
    <pivotTable tabId="2" name="PivotTable4"/>
    <pivotTable tabId="2" name="PivotTable5"/>
  </pivotTables>
  <data>
    <tabular pivotCacheId="23835433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200D088B-0E90-478C-B52B-790E608BD5F4}" sourceName="Segment">
  <data>
    <tabular pivotCacheId="23835433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F387355-34BE-4F0C-BEAC-E8168A787A39}" sourceName="Ship Mode">
  <pivotTables>
    <pivotTable tabId="2" name="PivotTable10"/>
    <pivotTable tabId="2" name="PivotTable11"/>
  </pivotTables>
  <data>
    <tabular pivotCacheId="238354338">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10A907E-8F99-4B63-B4D8-99A7329BE8A6}" sourceName="Category">
  <pivotTables>
    <pivotTable tabId="2" name="PivotTable10"/>
    <pivotTable tabId="2" name="PivotTable11"/>
  </pivotTables>
  <data>
    <tabular pivotCacheId="238354338">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9945F752-08AA-497D-ADDF-7E0C7011BF62}" sourceName="Segment">
  <pivotTables>
    <pivotTable tabId="2" name="PivotTable10"/>
    <pivotTable tabId="2" name="PivotTable11"/>
  </pivotTables>
  <data>
    <tabular pivotCacheId="23835433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A180330-657C-4A06-A098-6D18F91910AA}" cache="Slicer_Category" caption="Category" columnCount="3" showCaption="0" style="Slicer_noborder" rowHeight="234950"/>
  <slicer name="Segment" xr10:uid="{6054BB68-D04D-408D-93DA-ABD5B4E32B0C}" cache="Slicer_Segment" caption="Segment" columnCount="3" showCaption="0" style="Slicer_noborder" rowHeight="234950"/>
  <slicer name="Category_Table1" xr10:uid="{64B0E2E8-E0B8-404C-9F78-7F3C337A26C3}" cache="Slicer_Category1" caption="Category" columnCount="3" showCaption="0" style="Slicer_noborder" rowHeight="234950"/>
  <slicer name="Segment_table1" xr10:uid="{CB624222-50B5-4408-99B0-E9A637A3EEF5}" cache="Slicer_Segment1" caption="Segment" columnCount="3" showCaption="0" style="Slicer_noborder" rowHeight="234950"/>
  <slicer name="Ship Mode_charts" xr10:uid="{D4EC1C25-69F5-4622-B324-723B5C74D822}" cache="Slicer_Ship_Mode" caption="Ship Mode" columnCount="4" showCaption="0" style="Slicer_noborder" rowHeight="234950"/>
  <slicer name="Category_charts" xr10:uid="{23A1B094-734D-4100-B02F-125D26E1C861}" cache="Slicer_Category2" caption="Category" columnCount="3" showCaption="0" style="Slicer_noborder" rowHeight="234950"/>
  <slicer name="Segment_charts" xr10:uid="{C7295F6F-9034-4B38-A2D0-F2F047C9FDE9}" cache="Slicer_Segment2" caption="Segment" columnCount="3" showCaption="0" style="Slicer_noborder" rowHeight="234950"/>
</slicers>
</file>

<file path=xl/theme/theme1.xml><?xml version="1.0" encoding="utf-8"?>
<a:theme xmlns:a="http://schemas.openxmlformats.org/drawingml/2006/main" name="Office Theme">
  <a:themeElements>
    <a:clrScheme name="Custom 7">
      <a:dk1>
        <a:sysClr val="windowText" lastClr="000000"/>
      </a:dk1>
      <a:lt1>
        <a:sysClr val="window" lastClr="FFFFFF"/>
      </a:lt1>
      <a:dk2>
        <a:srgbClr val="44546A"/>
      </a:dk2>
      <a:lt2>
        <a:srgbClr val="E7E6E6"/>
      </a:lt2>
      <a:accent1>
        <a:srgbClr val="10793F"/>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E61B1-03EE-4B5F-981B-87A20F24BD77}">
  <dimension ref="A1:U9995"/>
  <sheetViews>
    <sheetView workbookViewId="0">
      <selection activeCell="H11" sqref="H11"/>
    </sheetView>
  </sheetViews>
  <sheetFormatPr defaultRowHeight="14.4" x14ac:dyDescent="0.3"/>
  <cols>
    <col min="1" max="1" width="7.44140625" customWidth="1"/>
    <col min="3" max="3" width="12.33203125" customWidth="1"/>
    <col min="4" max="4" width="12.6640625" customWidth="1"/>
    <col min="5" max="5" width="14.5546875" customWidth="1"/>
    <col min="7" max="7" width="20.44140625" bestFit="1" customWidth="1"/>
    <col min="8" max="8" width="11.33203125" bestFit="1" customWidth="1"/>
    <col min="9" max="9" width="11.88671875" bestFit="1" customWidth="1"/>
    <col min="10" max="11" width="17.33203125" bestFit="1" customWidth="1"/>
    <col min="14" max="14" width="16.33203125" bestFit="1" customWidth="1"/>
    <col min="15" max="15" width="13.109375" bestFit="1" customWidth="1"/>
    <col min="16" max="16" width="11.88671875" bestFit="1" customWidth="1"/>
    <col min="17" max="17" width="74.3320312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3">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3">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3">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3">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3">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3">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3">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3">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3">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3">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3">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3">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3">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3">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3">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3">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3">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3">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x14ac:dyDescent="0.3">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x14ac:dyDescent="0.3">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x14ac:dyDescent="0.3">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x14ac:dyDescent="0.3">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x14ac:dyDescent="0.3">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x14ac:dyDescent="0.3">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x14ac:dyDescent="0.3">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x14ac:dyDescent="0.3">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x14ac:dyDescent="0.3">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x14ac:dyDescent="0.3">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x14ac:dyDescent="0.3">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x14ac:dyDescent="0.3">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x14ac:dyDescent="0.3">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x14ac:dyDescent="0.3">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x14ac:dyDescent="0.3">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x14ac:dyDescent="0.3">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x14ac:dyDescent="0.3">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x14ac:dyDescent="0.3">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x14ac:dyDescent="0.3">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3">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x14ac:dyDescent="0.3">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x14ac:dyDescent="0.3">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x14ac:dyDescent="0.3">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x14ac:dyDescent="0.3">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x14ac:dyDescent="0.3">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x14ac:dyDescent="0.3">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3">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x14ac:dyDescent="0.3">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x14ac:dyDescent="0.3">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x14ac:dyDescent="0.3">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x14ac:dyDescent="0.3">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3">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x14ac:dyDescent="0.3">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3">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x14ac:dyDescent="0.3">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x14ac:dyDescent="0.3">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3">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x14ac:dyDescent="0.3">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x14ac:dyDescent="0.3">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x14ac:dyDescent="0.3">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3">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x14ac:dyDescent="0.3">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x14ac:dyDescent="0.3">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3">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x14ac:dyDescent="0.3">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3">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3">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x14ac:dyDescent="0.3">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x14ac:dyDescent="0.3">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x14ac:dyDescent="0.3">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x14ac:dyDescent="0.3">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x14ac:dyDescent="0.3">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x14ac:dyDescent="0.3">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x14ac:dyDescent="0.3">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x14ac:dyDescent="0.3">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x14ac:dyDescent="0.3">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3">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x14ac:dyDescent="0.3">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x14ac:dyDescent="0.3">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x14ac:dyDescent="0.3">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x14ac:dyDescent="0.3">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x14ac:dyDescent="0.3">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x14ac:dyDescent="0.3">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x14ac:dyDescent="0.3">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x14ac:dyDescent="0.3">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x14ac:dyDescent="0.3">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3">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x14ac:dyDescent="0.3">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x14ac:dyDescent="0.3">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3">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x14ac:dyDescent="0.3">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x14ac:dyDescent="0.3">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x14ac:dyDescent="0.3">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x14ac:dyDescent="0.3">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x14ac:dyDescent="0.3">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x14ac:dyDescent="0.3">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3">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x14ac:dyDescent="0.3">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3">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3">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x14ac:dyDescent="0.3">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x14ac:dyDescent="0.3">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x14ac:dyDescent="0.3">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x14ac:dyDescent="0.3">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3">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x14ac:dyDescent="0.3">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x14ac:dyDescent="0.3">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x14ac:dyDescent="0.3">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x14ac:dyDescent="0.3">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x14ac:dyDescent="0.3">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x14ac:dyDescent="0.3">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x14ac:dyDescent="0.3">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x14ac:dyDescent="0.3">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x14ac:dyDescent="0.3">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x14ac:dyDescent="0.3">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x14ac:dyDescent="0.3">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x14ac:dyDescent="0.3">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x14ac:dyDescent="0.3">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3">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x14ac:dyDescent="0.3">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x14ac:dyDescent="0.3">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x14ac:dyDescent="0.3">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3">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x14ac:dyDescent="0.3">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x14ac:dyDescent="0.3">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x14ac:dyDescent="0.3">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x14ac:dyDescent="0.3">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x14ac:dyDescent="0.3">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x14ac:dyDescent="0.3">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x14ac:dyDescent="0.3">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x14ac:dyDescent="0.3">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x14ac:dyDescent="0.3">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x14ac:dyDescent="0.3">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x14ac:dyDescent="0.3">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x14ac:dyDescent="0.3">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3">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x14ac:dyDescent="0.3">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x14ac:dyDescent="0.3">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x14ac:dyDescent="0.3">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x14ac:dyDescent="0.3">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x14ac:dyDescent="0.3">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x14ac:dyDescent="0.3">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x14ac:dyDescent="0.3">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3">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x14ac:dyDescent="0.3">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3">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x14ac:dyDescent="0.3">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x14ac:dyDescent="0.3">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x14ac:dyDescent="0.3">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x14ac:dyDescent="0.3">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x14ac:dyDescent="0.3">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x14ac:dyDescent="0.3">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3">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x14ac:dyDescent="0.3">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x14ac:dyDescent="0.3">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x14ac:dyDescent="0.3">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x14ac:dyDescent="0.3">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x14ac:dyDescent="0.3">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3">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x14ac:dyDescent="0.3">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x14ac:dyDescent="0.3">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x14ac:dyDescent="0.3">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3">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x14ac:dyDescent="0.3">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x14ac:dyDescent="0.3">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x14ac:dyDescent="0.3">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3">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x14ac:dyDescent="0.3">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x14ac:dyDescent="0.3">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x14ac:dyDescent="0.3">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x14ac:dyDescent="0.3">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x14ac:dyDescent="0.3">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x14ac:dyDescent="0.3">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x14ac:dyDescent="0.3">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x14ac:dyDescent="0.3">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x14ac:dyDescent="0.3">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x14ac:dyDescent="0.3">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x14ac:dyDescent="0.3">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x14ac:dyDescent="0.3">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x14ac:dyDescent="0.3">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x14ac:dyDescent="0.3">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3">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x14ac:dyDescent="0.3">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x14ac:dyDescent="0.3">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x14ac:dyDescent="0.3">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x14ac:dyDescent="0.3">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3">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3">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x14ac:dyDescent="0.3">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x14ac:dyDescent="0.3">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x14ac:dyDescent="0.3">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x14ac:dyDescent="0.3">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x14ac:dyDescent="0.3">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x14ac:dyDescent="0.3">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x14ac:dyDescent="0.3">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x14ac:dyDescent="0.3">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x14ac:dyDescent="0.3">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x14ac:dyDescent="0.3">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x14ac:dyDescent="0.3">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3">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x14ac:dyDescent="0.3">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x14ac:dyDescent="0.3">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x14ac:dyDescent="0.3">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3">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x14ac:dyDescent="0.3">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x14ac:dyDescent="0.3">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x14ac:dyDescent="0.3">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x14ac:dyDescent="0.3">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x14ac:dyDescent="0.3">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x14ac:dyDescent="0.3">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3">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x14ac:dyDescent="0.3">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x14ac:dyDescent="0.3">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x14ac:dyDescent="0.3">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x14ac:dyDescent="0.3">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x14ac:dyDescent="0.3">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x14ac:dyDescent="0.3">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x14ac:dyDescent="0.3">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x14ac:dyDescent="0.3">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x14ac:dyDescent="0.3">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x14ac:dyDescent="0.3">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x14ac:dyDescent="0.3">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x14ac:dyDescent="0.3">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x14ac:dyDescent="0.3">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x14ac:dyDescent="0.3">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x14ac:dyDescent="0.3">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x14ac:dyDescent="0.3">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x14ac:dyDescent="0.3">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x14ac:dyDescent="0.3">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x14ac:dyDescent="0.3">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x14ac:dyDescent="0.3">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x14ac:dyDescent="0.3">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x14ac:dyDescent="0.3">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x14ac:dyDescent="0.3">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x14ac:dyDescent="0.3">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x14ac:dyDescent="0.3">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3">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x14ac:dyDescent="0.3">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3">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x14ac:dyDescent="0.3">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x14ac:dyDescent="0.3">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x14ac:dyDescent="0.3">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x14ac:dyDescent="0.3">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x14ac:dyDescent="0.3">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x14ac:dyDescent="0.3">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x14ac:dyDescent="0.3">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x14ac:dyDescent="0.3">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x14ac:dyDescent="0.3">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3">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x14ac:dyDescent="0.3">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x14ac:dyDescent="0.3">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x14ac:dyDescent="0.3">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x14ac:dyDescent="0.3">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x14ac:dyDescent="0.3">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x14ac:dyDescent="0.3">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3">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x14ac:dyDescent="0.3">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x14ac:dyDescent="0.3">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x14ac:dyDescent="0.3">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x14ac:dyDescent="0.3">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x14ac:dyDescent="0.3">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x14ac:dyDescent="0.3">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x14ac:dyDescent="0.3">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x14ac:dyDescent="0.3">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x14ac:dyDescent="0.3">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x14ac:dyDescent="0.3">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3">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x14ac:dyDescent="0.3">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x14ac:dyDescent="0.3">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x14ac:dyDescent="0.3">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x14ac:dyDescent="0.3">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3">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x14ac:dyDescent="0.3">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x14ac:dyDescent="0.3">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x14ac:dyDescent="0.3">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x14ac:dyDescent="0.3">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3">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x14ac:dyDescent="0.3">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x14ac:dyDescent="0.3">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x14ac:dyDescent="0.3">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3">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x14ac:dyDescent="0.3">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x14ac:dyDescent="0.3">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3">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x14ac:dyDescent="0.3">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x14ac:dyDescent="0.3">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x14ac:dyDescent="0.3">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x14ac:dyDescent="0.3">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x14ac:dyDescent="0.3">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x14ac:dyDescent="0.3">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x14ac:dyDescent="0.3">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x14ac:dyDescent="0.3">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x14ac:dyDescent="0.3">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x14ac:dyDescent="0.3">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x14ac:dyDescent="0.3">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3">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x14ac:dyDescent="0.3">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x14ac:dyDescent="0.3">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x14ac:dyDescent="0.3">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x14ac:dyDescent="0.3">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x14ac:dyDescent="0.3">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x14ac:dyDescent="0.3">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x14ac:dyDescent="0.3">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x14ac:dyDescent="0.3">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x14ac:dyDescent="0.3">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x14ac:dyDescent="0.3">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x14ac:dyDescent="0.3">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x14ac:dyDescent="0.3">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x14ac:dyDescent="0.3">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x14ac:dyDescent="0.3">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3">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x14ac:dyDescent="0.3">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x14ac:dyDescent="0.3">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x14ac:dyDescent="0.3">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3">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x14ac:dyDescent="0.3">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x14ac:dyDescent="0.3">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x14ac:dyDescent="0.3">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x14ac:dyDescent="0.3">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x14ac:dyDescent="0.3">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3">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3">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3">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x14ac:dyDescent="0.3">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3">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3">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3">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x14ac:dyDescent="0.3">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3">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x14ac:dyDescent="0.3">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x14ac:dyDescent="0.3">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x14ac:dyDescent="0.3">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x14ac:dyDescent="0.3">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x14ac:dyDescent="0.3">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x14ac:dyDescent="0.3">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x14ac:dyDescent="0.3">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x14ac:dyDescent="0.3">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x14ac:dyDescent="0.3">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x14ac:dyDescent="0.3">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x14ac:dyDescent="0.3">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x14ac:dyDescent="0.3">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3">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x14ac:dyDescent="0.3">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x14ac:dyDescent="0.3">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x14ac:dyDescent="0.3">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x14ac:dyDescent="0.3">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x14ac:dyDescent="0.3">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x14ac:dyDescent="0.3">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x14ac:dyDescent="0.3">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x14ac:dyDescent="0.3">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3">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3">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x14ac:dyDescent="0.3">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3">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x14ac:dyDescent="0.3">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x14ac:dyDescent="0.3">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x14ac:dyDescent="0.3">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3">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3">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x14ac:dyDescent="0.3">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x14ac:dyDescent="0.3">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3">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3">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3">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3">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x14ac:dyDescent="0.3">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3">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x14ac:dyDescent="0.3">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3">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x14ac:dyDescent="0.3">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x14ac:dyDescent="0.3">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x14ac:dyDescent="0.3">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x14ac:dyDescent="0.3">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x14ac:dyDescent="0.3">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x14ac:dyDescent="0.3">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x14ac:dyDescent="0.3">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x14ac:dyDescent="0.3">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x14ac:dyDescent="0.3">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x14ac:dyDescent="0.3">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x14ac:dyDescent="0.3">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x14ac:dyDescent="0.3">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x14ac:dyDescent="0.3">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x14ac:dyDescent="0.3">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3">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3">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3">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x14ac:dyDescent="0.3">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x14ac:dyDescent="0.3">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x14ac:dyDescent="0.3">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x14ac:dyDescent="0.3">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x14ac:dyDescent="0.3">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x14ac:dyDescent="0.3">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x14ac:dyDescent="0.3">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x14ac:dyDescent="0.3">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3">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x14ac:dyDescent="0.3">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x14ac:dyDescent="0.3">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x14ac:dyDescent="0.3">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x14ac:dyDescent="0.3">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x14ac:dyDescent="0.3">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x14ac:dyDescent="0.3">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x14ac:dyDescent="0.3">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3">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x14ac:dyDescent="0.3">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x14ac:dyDescent="0.3">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3">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x14ac:dyDescent="0.3">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x14ac:dyDescent="0.3">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3">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3">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x14ac:dyDescent="0.3">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3">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x14ac:dyDescent="0.3">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3">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x14ac:dyDescent="0.3">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x14ac:dyDescent="0.3">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x14ac:dyDescent="0.3">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x14ac:dyDescent="0.3">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x14ac:dyDescent="0.3">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x14ac:dyDescent="0.3">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x14ac:dyDescent="0.3">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x14ac:dyDescent="0.3">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x14ac:dyDescent="0.3">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x14ac:dyDescent="0.3">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x14ac:dyDescent="0.3">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x14ac:dyDescent="0.3">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3">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3">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3">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3">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x14ac:dyDescent="0.3">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x14ac:dyDescent="0.3">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x14ac:dyDescent="0.3">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x14ac:dyDescent="0.3">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x14ac:dyDescent="0.3">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x14ac:dyDescent="0.3">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x14ac:dyDescent="0.3">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x14ac:dyDescent="0.3">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x14ac:dyDescent="0.3">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x14ac:dyDescent="0.3">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x14ac:dyDescent="0.3">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x14ac:dyDescent="0.3">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x14ac:dyDescent="0.3">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x14ac:dyDescent="0.3">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x14ac:dyDescent="0.3">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3">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x14ac:dyDescent="0.3">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3">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3">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x14ac:dyDescent="0.3">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x14ac:dyDescent="0.3">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3">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x14ac:dyDescent="0.3">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x14ac:dyDescent="0.3">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3">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x14ac:dyDescent="0.3">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x14ac:dyDescent="0.3">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x14ac:dyDescent="0.3">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x14ac:dyDescent="0.3">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x14ac:dyDescent="0.3">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3">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3">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x14ac:dyDescent="0.3">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x14ac:dyDescent="0.3">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x14ac:dyDescent="0.3">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x14ac:dyDescent="0.3">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x14ac:dyDescent="0.3">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x14ac:dyDescent="0.3">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3">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x14ac:dyDescent="0.3">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x14ac:dyDescent="0.3">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x14ac:dyDescent="0.3">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x14ac:dyDescent="0.3">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x14ac:dyDescent="0.3">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x14ac:dyDescent="0.3">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x14ac:dyDescent="0.3">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x14ac:dyDescent="0.3">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x14ac:dyDescent="0.3">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x14ac:dyDescent="0.3">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x14ac:dyDescent="0.3">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3">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3">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3">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x14ac:dyDescent="0.3">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3">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3">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3">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x14ac:dyDescent="0.3">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x14ac:dyDescent="0.3">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x14ac:dyDescent="0.3">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x14ac:dyDescent="0.3">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x14ac:dyDescent="0.3">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x14ac:dyDescent="0.3">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x14ac:dyDescent="0.3">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x14ac:dyDescent="0.3">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x14ac:dyDescent="0.3">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x14ac:dyDescent="0.3">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3">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x14ac:dyDescent="0.3">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3">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x14ac:dyDescent="0.3">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x14ac:dyDescent="0.3">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x14ac:dyDescent="0.3">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x14ac:dyDescent="0.3">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x14ac:dyDescent="0.3">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x14ac:dyDescent="0.3">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3">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x14ac:dyDescent="0.3">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x14ac:dyDescent="0.3">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x14ac:dyDescent="0.3">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x14ac:dyDescent="0.3">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3">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x14ac:dyDescent="0.3">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x14ac:dyDescent="0.3">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x14ac:dyDescent="0.3">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3">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x14ac:dyDescent="0.3">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x14ac:dyDescent="0.3">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x14ac:dyDescent="0.3">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3">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x14ac:dyDescent="0.3">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3">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x14ac:dyDescent="0.3">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x14ac:dyDescent="0.3">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x14ac:dyDescent="0.3">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x14ac:dyDescent="0.3">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x14ac:dyDescent="0.3">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x14ac:dyDescent="0.3">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x14ac:dyDescent="0.3">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x14ac:dyDescent="0.3">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x14ac:dyDescent="0.3">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3">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3">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x14ac:dyDescent="0.3">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x14ac:dyDescent="0.3">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x14ac:dyDescent="0.3">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3">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3">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x14ac:dyDescent="0.3">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x14ac:dyDescent="0.3">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x14ac:dyDescent="0.3">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x14ac:dyDescent="0.3">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x14ac:dyDescent="0.3">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x14ac:dyDescent="0.3">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x14ac:dyDescent="0.3">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x14ac:dyDescent="0.3">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x14ac:dyDescent="0.3">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x14ac:dyDescent="0.3">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x14ac:dyDescent="0.3">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3">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x14ac:dyDescent="0.3">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x14ac:dyDescent="0.3">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x14ac:dyDescent="0.3">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3">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x14ac:dyDescent="0.3">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3">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x14ac:dyDescent="0.3">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x14ac:dyDescent="0.3">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3">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x14ac:dyDescent="0.3">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x14ac:dyDescent="0.3">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x14ac:dyDescent="0.3">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x14ac:dyDescent="0.3">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x14ac:dyDescent="0.3">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3">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3">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3">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x14ac:dyDescent="0.3">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3">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x14ac:dyDescent="0.3">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3">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x14ac:dyDescent="0.3">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x14ac:dyDescent="0.3">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3">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3">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x14ac:dyDescent="0.3">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3">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x14ac:dyDescent="0.3">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x14ac:dyDescent="0.3">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x14ac:dyDescent="0.3">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x14ac:dyDescent="0.3">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3">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x14ac:dyDescent="0.3">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x14ac:dyDescent="0.3">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x14ac:dyDescent="0.3">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x14ac:dyDescent="0.3">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x14ac:dyDescent="0.3">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x14ac:dyDescent="0.3">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x14ac:dyDescent="0.3">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3">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x14ac:dyDescent="0.3">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x14ac:dyDescent="0.3">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x14ac:dyDescent="0.3">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x14ac:dyDescent="0.3">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x14ac:dyDescent="0.3">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x14ac:dyDescent="0.3">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x14ac:dyDescent="0.3">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3">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x14ac:dyDescent="0.3">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x14ac:dyDescent="0.3">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x14ac:dyDescent="0.3">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x14ac:dyDescent="0.3">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x14ac:dyDescent="0.3">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x14ac:dyDescent="0.3">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x14ac:dyDescent="0.3">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x14ac:dyDescent="0.3">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x14ac:dyDescent="0.3">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x14ac:dyDescent="0.3">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x14ac:dyDescent="0.3">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x14ac:dyDescent="0.3">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x14ac:dyDescent="0.3">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x14ac:dyDescent="0.3">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x14ac:dyDescent="0.3">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x14ac:dyDescent="0.3">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x14ac:dyDescent="0.3">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x14ac:dyDescent="0.3">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x14ac:dyDescent="0.3">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x14ac:dyDescent="0.3">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x14ac:dyDescent="0.3">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x14ac:dyDescent="0.3">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x14ac:dyDescent="0.3">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x14ac:dyDescent="0.3">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x14ac:dyDescent="0.3">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x14ac:dyDescent="0.3">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x14ac:dyDescent="0.3">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3">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3">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x14ac:dyDescent="0.3">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x14ac:dyDescent="0.3">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x14ac:dyDescent="0.3">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x14ac:dyDescent="0.3">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3">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x14ac:dyDescent="0.3">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x14ac:dyDescent="0.3">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x14ac:dyDescent="0.3">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x14ac:dyDescent="0.3">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x14ac:dyDescent="0.3">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x14ac:dyDescent="0.3">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x14ac:dyDescent="0.3">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x14ac:dyDescent="0.3">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x14ac:dyDescent="0.3">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x14ac:dyDescent="0.3">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x14ac:dyDescent="0.3">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3">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x14ac:dyDescent="0.3">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x14ac:dyDescent="0.3">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x14ac:dyDescent="0.3">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x14ac:dyDescent="0.3">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x14ac:dyDescent="0.3">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x14ac:dyDescent="0.3">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x14ac:dyDescent="0.3">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x14ac:dyDescent="0.3">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x14ac:dyDescent="0.3">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x14ac:dyDescent="0.3">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x14ac:dyDescent="0.3">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x14ac:dyDescent="0.3">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x14ac:dyDescent="0.3">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x14ac:dyDescent="0.3">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x14ac:dyDescent="0.3">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x14ac:dyDescent="0.3">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x14ac:dyDescent="0.3">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x14ac:dyDescent="0.3">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x14ac:dyDescent="0.3">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x14ac:dyDescent="0.3">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x14ac:dyDescent="0.3">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x14ac:dyDescent="0.3">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3">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x14ac:dyDescent="0.3">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x14ac:dyDescent="0.3">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3">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3">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x14ac:dyDescent="0.3">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x14ac:dyDescent="0.3">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x14ac:dyDescent="0.3">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3">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3">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x14ac:dyDescent="0.3">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x14ac:dyDescent="0.3">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x14ac:dyDescent="0.3">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x14ac:dyDescent="0.3">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x14ac:dyDescent="0.3">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x14ac:dyDescent="0.3">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x14ac:dyDescent="0.3">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x14ac:dyDescent="0.3">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3">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x14ac:dyDescent="0.3">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x14ac:dyDescent="0.3">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3">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x14ac:dyDescent="0.3">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3">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x14ac:dyDescent="0.3">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x14ac:dyDescent="0.3">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3">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x14ac:dyDescent="0.3">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x14ac:dyDescent="0.3">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3">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x14ac:dyDescent="0.3">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x14ac:dyDescent="0.3">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x14ac:dyDescent="0.3">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x14ac:dyDescent="0.3">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x14ac:dyDescent="0.3">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x14ac:dyDescent="0.3">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x14ac:dyDescent="0.3">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x14ac:dyDescent="0.3">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x14ac:dyDescent="0.3">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x14ac:dyDescent="0.3">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x14ac:dyDescent="0.3">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x14ac:dyDescent="0.3">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x14ac:dyDescent="0.3">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x14ac:dyDescent="0.3">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x14ac:dyDescent="0.3">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x14ac:dyDescent="0.3">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x14ac:dyDescent="0.3">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3">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x14ac:dyDescent="0.3">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x14ac:dyDescent="0.3">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x14ac:dyDescent="0.3">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x14ac:dyDescent="0.3">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x14ac:dyDescent="0.3">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x14ac:dyDescent="0.3">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x14ac:dyDescent="0.3">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x14ac:dyDescent="0.3">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3">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x14ac:dyDescent="0.3">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x14ac:dyDescent="0.3">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x14ac:dyDescent="0.3">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3">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3">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x14ac:dyDescent="0.3">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3">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x14ac:dyDescent="0.3">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x14ac:dyDescent="0.3">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x14ac:dyDescent="0.3">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3">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x14ac:dyDescent="0.3">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x14ac:dyDescent="0.3">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3">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x14ac:dyDescent="0.3">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3">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3">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x14ac:dyDescent="0.3">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x14ac:dyDescent="0.3">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x14ac:dyDescent="0.3">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x14ac:dyDescent="0.3">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x14ac:dyDescent="0.3">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x14ac:dyDescent="0.3">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x14ac:dyDescent="0.3">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x14ac:dyDescent="0.3">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x14ac:dyDescent="0.3">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x14ac:dyDescent="0.3">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x14ac:dyDescent="0.3">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x14ac:dyDescent="0.3">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3">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x14ac:dyDescent="0.3">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3">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x14ac:dyDescent="0.3">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3">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3">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x14ac:dyDescent="0.3">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3">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x14ac:dyDescent="0.3">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x14ac:dyDescent="0.3">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x14ac:dyDescent="0.3">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3">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x14ac:dyDescent="0.3">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x14ac:dyDescent="0.3">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3">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3">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x14ac:dyDescent="0.3">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x14ac:dyDescent="0.3">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x14ac:dyDescent="0.3">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x14ac:dyDescent="0.3">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3">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3">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3">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3">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3">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x14ac:dyDescent="0.3">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x14ac:dyDescent="0.3">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3">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x14ac:dyDescent="0.3">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3">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x14ac:dyDescent="0.3">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x14ac:dyDescent="0.3">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x14ac:dyDescent="0.3">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3">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x14ac:dyDescent="0.3">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x14ac:dyDescent="0.3">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3">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x14ac:dyDescent="0.3">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3">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x14ac:dyDescent="0.3">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3">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x14ac:dyDescent="0.3">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3">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3">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3">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3">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3">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x14ac:dyDescent="0.3">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x14ac:dyDescent="0.3">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x14ac:dyDescent="0.3">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x14ac:dyDescent="0.3">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x14ac:dyDescent="0.3">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x14ac:dyDescent="0.3">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x14ac:dyDescent="0.3">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x14ac:dyDescent="0.3">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x14ac:dyDescent="0.3">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x14ac:dyDescent="0.3">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3">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3">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3">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3">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x14ac:dyDescent="0.3">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x14ac:dyDescent="0.3">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x14ac:dyDescent="0.3">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3">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x14ac:dyDescent="0.3">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x14ac:dyDescent="0.3">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x14ac:dyDescent="0.3">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x14ac:dyDescent="0.3">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3">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x14ac:dyDescent="0.3">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x14ac:dyDescent="0.3">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x14ac:dyDescent="0.3">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3">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x14ac:dyDescent="0.3">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x14ac:dyDescent="0.3">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3">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x14ac:dyDescent="0.3">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3">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x14ac:dyDescent="0.3">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x14ac:dyDescent="0.3">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x14ac:dyDescent="0.3">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x14ac:dyDescent="0.3">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x14ac:dyDescent="0.3">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3">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x14ac:dyDescent="0.3">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x14ac:dyDescent="0.3">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x14ac:dyDescent="0.3">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3">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x14ac:dyDescent="0.3">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x14ac:dyDescent="0.3">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x14ac:dyDescent="0.3">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x14ac:dyDescent="0.3">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x14ac:dyDescent="0.3">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x14ac:dyDescent="0.3">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x14ac:dyDescent="0.3">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x14ac:dyDescent="0.3">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x14ac:dyDescent="0.3">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x14ac:dyDescent="0.3">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x14ac:dyDescent="0.3">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x14ac:dyDescent="0.3">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3">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x14ac:dyDescent="0.3">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x14ac:dyDescent="0.3">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x14ac:dyDescent="0.3">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3">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x14ac:dyDescent="0.3">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x14ac:dyDescent="0.3">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x14ac:dyDescent="0.3">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3">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x14ac:dyDescent="0.3">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3">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3">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x14ac:dyDescent="0.3">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x14ac:dyDescent="0.3">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3">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3">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x14ac:dyDescent="0.3">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x14ac:dyDescent="0.3">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x14ac:dyDescent="0.3">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x14ac:dyDescent="0.3">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3">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x14ac:dyDescent="0.3">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3">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x14ac:dyDescent="0.3">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x14ac:dyDescent="0.3">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x14ac:dyDescent="0.3">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x14ac:dyDescent="0.3">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x14ac:dyDescent="0.3">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x14ac:dyDescent="0.3">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x14ac:dyDescent="0.3">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x14ac:dyDescent="0.3">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x14ac:dyDescent="0.3">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x14ac:dyDescent="0.3">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x14ac:dyDescent="0.3">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x14ac:dyDescent="0.3">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x14ac:dyDescent="0.3">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x14ac:dyDescent="0.3">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3">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x14ac:dyDescent="0.3">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x14ac:dyDescent="0.3">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x14ac:dyDescent="0.3">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x14ac:dyDescent="0.3">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x14ac:dyDescent="0.3">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x14ac:dyDescent="0.3">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x14ac:dyDescent="0.3">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x14ac:dyDescent="0.3">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x14ac:dyDescent="0.3">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3">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x14ac:dyDescent="0.3">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x14ac:dyDescent="0.3">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x14ac:dyDescent="0.3">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x14ac:dyDescent="0.3">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3">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x14ac:dyDescent="0.3">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x14ac:dyDescent="0.3">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x14ac:dyDescent="0.3">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x14ac:dyDescent="0.3">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x14ac:dyDescent="0.3">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3">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x14ac:dyDescent="0.3">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x14ac:dyDescent="0.3">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x14ac:dyDescent="0.3">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3">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x14ac:dyDescent="0.3">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x14ac:dyDescent="0.3">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x14ac:dyDescent="0.3">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x14ac:dyDescent="0.3">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x14ac:dyDescent="0.3">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x14ac:dyDescent="0.3">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x14ac:dyDescent="0.3">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x14ac:dyDescent="0.3">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3">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x14ac:dyDescent="0.3">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x14ac:dyDescent="0.3">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x14ac:dyDescent="0.3">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x14ac:dyDescent="0.3">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3">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x14ac:dyDescent="0.3">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x14ac:dyDescent="0.3">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3">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x14ac:dyDescent="0.3">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3">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x14ac:dyDescent="0.3">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x14ac:dyDescent="0.3">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x14ac:dyDescent="0.3">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x14ac:dyDescent="0.3">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x14ac:dyDescent="0.3">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x14ac:dyDescent="0.3">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3">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3">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3">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x14ac:dyDescent="0.3">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x14ac:dyDescent="0.3">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x14ac:dyDescent="0.3">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3">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x14ac:dyDescent="0.3">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x14ac:dyDescent="0.3">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x14ac:dyDescent="0.3">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x14ac:dyDescent="0.3">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x14ac:dyDescent="0.3">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3">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x14ac:dyDescent="0.3">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x14ac:dyDescent="0.3">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x14ac:dyDescent="0.3">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x14ac:dyDescent="0.3">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x14ac:dyDescent="0.3">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x14ac:dyDescent="0.3">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x14ac:dyDescent="0.3">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3">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x14ac:dyDescent="0.3">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3">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3">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3">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3">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x14ac:dyDescent="0.3">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x14ac:dyDescent="0.3">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x14ac:dyDescent="0.3">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3">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x14ac:dyDescent="0.3">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x14ac:dyDescent="0.3">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x14ac:dyDescent="0.3">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x14ac:dyDescent="0.3">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x14ac:dyDescent="0.3">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x14ac:dyDescent="0.3">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x14ac:dyDescent="0.3">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x14ac:dyDescent="0.3">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x14ac:dyDescent="0.3">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x14ac:dyDescent="0.3">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x14ac:dyDescent="0.3">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x14ac:dyDescent="0.3">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x14ac:dyDescent="0.3">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x14ac:dyDescent="0.3">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x14ac:dyDescent="0.3">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x14ac:dyDescent="0.3">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x14ac:dyDescent="0.3">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x14ac:dyDescent="0.3">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x14ac:dyDescent="0.3">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x14ac:dyDescent="0.3">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3">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x14ac:dyDescent="0.3">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x14ac:dyDescent="0.3">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3">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3">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x14ac:dyDescent="0.3">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3">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3">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x14ac:dyDescent="0.3">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x14ac:dyDescent="0.3">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x14ac:dyDescent="0.3">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3">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x14ac:dyDescent="0.3">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3">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3">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x14ac:dyDescent="0.3">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x14ac:dyDescent="0.3">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x14ac:dyDescent="0.3">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x14ac:dyDescent="0.3">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x14ac:dyDescent="0.3">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x14ac:dyDescent="0.3">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x14ac:dyDescent="0.3">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x14ac:dyDescent="0.3">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x14ac:dyDescent="0.3">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x14ac:dyDescent="0.3">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3">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x14ac:dyDescent="0.3">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3">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3">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x14ac:dyDescent="0.3">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x14ac:dyDescent="0.3">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x14ac:dyDescent="0.3">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3">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3">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3">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3">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x14ac:dyDescent="0.3">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x14ac:dyDescent="0.3">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3">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x14ac:dyDescent="0.3">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x14ac:dyDescent="0.3">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3">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x14ac:dyDescent="0.3">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x14ac:dyDescent="0.3">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x14ac:dyDescent="0.3">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3">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x14ac:dyDescent="0.3">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x14ac:dyDescent="0.3">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3">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x14ac:dyDescent="0.3">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x14ac:dyDescent="0.3">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x14ac:dyDescent="0.3">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3">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x14ac:dyDescent="0.3">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x14ac:dyDescent="0.3">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x14ac:dyDescent="0.3">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x14ac:dyDescent="0.3">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3">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x14ac:dyDescent="0.3">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x14ac:dyDescent="0.3">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3">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x14ac:dyDescent="0.3">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x14ac:dyDescent="0.3">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x14ac:dyDescent="0.3">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3">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x14ac:dyDescent="0.3">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x14ac:dyDescent="0.3">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3">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x14ac:dyDescent="0.3">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x14ac:dyDescent="0.3">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3">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x14ac:dyDescent="0.3">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x14ac:dyDescent="0.3">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x14ac:dyDescent="0.3">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x14ac:dyDescent="0.3">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x14ac:dyDescent="0.3">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x14ac:dyDescent="0.3">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x14ac:dyDescent="0.3">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x14ac:dyDescent="0.3">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x14ac:dyDescent="0.3">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x14ac:dyDescent="0.3">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x14ac:dyDescent="0.3">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x14ac:dyDescent="0.3">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3">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x14ac:dyDescent="0.3">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x14ac:dyDescent="0.3">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x14ac:dyDescent="0.3">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x14ac:dyDescent="0.3">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x14ac:dyDescent="0.3">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x14ac:dyDescent="0.3">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3">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x14ac:dyDescent="0.3">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x14ac:dyDescent="0.3">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3">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x14ac:dyDescent="0.3">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x14ac:dyDescent="0.3">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x14ac:dyDescent="0.3">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x14ac:dyDescent="0.3">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x14ac:dyDescent="0.3">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3">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x14ac:dyDescent="0.3">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x14ac:dyDescent="0.3">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x14ac:dyDescent="0.3">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x14ac:dyDescent="0.3">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x14ac:dyDescent="0.3">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x14ac:dyDescent="0.3">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x14ac:dyDescent="0.3">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x14ac:dyDescent="0.3">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x14ac:dyDescent="0.3">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3">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x14ac:dyDescent="0.3">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x14ac:dyDescent="0.3">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3">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x14ac:dyDescent="0.3">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x14ac:dyDescent="0.3">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x14ac:dyDescent="0.3">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x14ac:dyDescent="0.3">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x14ac:dyDescent="0.3">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x14ac:dyDescent="0.3">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x14ac:dyDescent="0.3">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x14ac:dyDescent="0.3">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x14ac:dyDescent="0.3">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x14ac:dyDescent="0.3">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x14ac:dyDescent="0.3">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x14ac:dyDescent="0.3">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x14ac:dyDescent="0.3">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3">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3">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3">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x14ac:dyDescent="0.3">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3">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3">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3">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x14ac:dyDescent="0.3">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x14ac:dyDescent="0.3">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3">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3">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x14ac:dyDescent="0.3">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x14ac:dyDescent="0.3">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3">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x14ac:dyDescent="0.3">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3">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x14ac:dyDescent="0.3">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3">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x14ac:dyDescent="0.3">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x14ac:dyDescent="0.3">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x14ac:dyDescent="0.3">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3">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3">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3">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3">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3">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3">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3">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x14ac:dyDescent="0.3">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x14ac:dyDescent="0.3">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x14ac:dyDescent="0.3">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x14ac:dyDescent="0.3">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x14ac:dyDescent="0.3">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x14ac:dyDescent="0.3">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x14ac:dyDescent="0.3">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3">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x14ac:dyDescent="0.3">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3">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x14ac:dyDescent="0.3">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3">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x14ac:dyDescent="0.3">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3">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x14ac:dyDescent="0.3">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x14ac:dyDescent="0.3">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x14ac:dyDescent="0.3">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3">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x14ac:dyDescent="0.3">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3">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3">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x14ac:dyDescent="0.3">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x14ac:dyDescent="0.3">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x14ac:dyDescent="0.3">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3">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3">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3">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x14ac:dyDescent="0.3">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3">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x14ac:dyDescent="0.3">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x14ac:dyDescent="0.3">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3">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x14ac:dyDescent="0.3">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3">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x14ac:dyDescent="0.3">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x14ac:dyDescent="0.3">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3">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3">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x14ac:dyDescent="0.3">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3">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x14ac:dyDescent="0.3">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x14ac:dyDescent="0.3">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x14ac:dyDescent="0.3">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x14ac:dyDescent="0.3">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x14ac:dyDescent="0.3">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3">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x14ac:dyDescent="0.3">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x14ac:dyDescent="0.3">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3">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x14ac:dyDescent="0.3">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x14ac:dyDescent="0.3">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x14ac:dyDescent="0.3">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x14ac:dyDescent="0.3">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x14ac:dyDescent="0.3">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x14ac:dyDescent="0.3">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x14ac:dyDescent="0.3">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x14ac:dyDescent="0.3">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3">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x14ac:dyDescent="0.3">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x14ac:dyDescent="0.3">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x14ac:dyDescent="0.3">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3">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x14ac:dyDescent="0.3">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x14ac:dyDescent="0.3">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x14ac:dyDescent="0.3">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x14ac:dyDescent="0.3">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3">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x14ac:dyDescent="0.3">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x14ac:dyDescent="0.3">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x14ac:dyDescent="0.3">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x14ac:dyDescent="0.3">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x14ac:dyDescent="0.3">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x14ac:dyDescent="0.3">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x14ac:dyDescent="0.3">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x14ac:dyDescent="0.3">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3">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x14ac:dyDescent="0.3">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x14ac:dyDescent="0.3">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x14ac:dyDescent="0.3">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x14ac:dyDescent="0.3">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x14ac:dyDescent="0.3">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x14ac:dyDescent="0.3">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3">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x14ac:dyDescent="0.3">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x14ac:dyDescent="0.3">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3">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x14ac:dyDescent="0.3">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x14ac:dyDescent="0.3">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x14ac:dyDescent="0.3">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x14ac:dyDescent="0.3">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x14ac:dyDescent="0.3">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x14ac:dyDescent="0.3">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x14ac:dyDescent="0.3">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x14ac:dyDescent="0.3">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3">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3">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3">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3">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3">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x14ac:dyDescent="0.3">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x14ac:dyDescent="0.3">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3">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x14ac:dyDescent="0.3">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x14ac:dyDescent="0.3">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x14ac:dyDescent="0.3">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x14ac:dyDescent="0.3">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x14ac:dyDescent="0.3">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3">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x14ac:dyDescent="0.3">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3">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x14ac:dyDescent="0.3">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x14ac:dyDescent="0.3">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x14ac:dyDescent="0.3">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x14ac:dyDescent="0.3">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x14ac:dyDescent="0.3">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3">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x14ac:dyDescent="0.3">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x14ac:dyDescent="0.3">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x14ac:dyDescent="0.3">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x14ac:dyDescent="0.3">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x14ac:dyDescent="0.3">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x14ac:dyDescent="0.3">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x14ac:dyDescent="0.3">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x14ac:dyDescent="0.3">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x14ac:dyDescent="0.3">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x14ac:dyDescent="0.3">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3">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x14ac:dyDescent="0.3">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x14ac:dyDescent="0.3">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x14ac:dyDescent="0.3">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x14ac:dyDescent="0.3">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x14ac:dyDescent="0.3">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x14ac:dyDescent="0.3">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x14ac:dyDescent="0.3">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x14ac:dyDescent="0.3">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3">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x14ac:dyDescent="0.3">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x14ac:dyDescent="0.3">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x14ac:dyDescent="0.3">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x14ac:dyDescent="0.3">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x14ac:dyDescent="0.3">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x14ac:dyDescent="0.3">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x14ac:dyDescent="0.3">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x14ac:dyDescent="0.3">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x14ac:dyDescent="0.3">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x14ac:dyDescent="0.3">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x14ac:dyDescent="0.3">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x14ac:dyDescent="0.3">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x14ac:dyDescent="0.3">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x14ac:dyDescent="0.3">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3">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3">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x14ac:dyDescent="0.3">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3">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x14ac:dyDescent="0.3">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x14ac:dyDescent="0.3">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x14ac:dyDescent="0.3">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x14ac:dyDescent="0.3">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x14ac:dyDescent="0.3">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x14ac:dyDescent="0.3">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x14ac:dyDescent="0.3">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x14ac:dyDescent="0.3">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x14ac:dyDescent="0.3">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3">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x14ac:dyDescent="0.3">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x14ac:dyDescent="0.3">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x14ac:dyDescent="0.3">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x14ac:dyDescent="0.3">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3">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x14ac:dyDescent="0.3">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x14ac:dyDescent="0.3">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3">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3">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x14ac:dyDescent="0.3">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x14ac:dyDescent="0.3">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x14ac:dyDescent="0.3">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x14ac:dyDescent="0.3">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x14ac:dyDescent="0.3">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x14ac:dyDescent="0.3">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x14ac:dyDescent="0.3">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x14ac:dyDescent="0.3">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x14ac:dyDescent="0.3">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x14ac:dyDescent="0.3">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x14ac:dyDescent="0.3">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x14ac:dyDescent="0.3">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x14ac:dyDescent="0.3">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3">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x14ac:dyDescent="0.3">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x14ac:dyDescent="0.3">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x14ac:dyDescent="0.3">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x14ac:dyDescent="0.3">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x14ac:dyDescent="0.3">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3">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x14ac:dyDescent="0.3">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x14ac:dyDescent="0.3">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3">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x14ac:dyDescent="0.3">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x14ac:dyDescent="0.3">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x14ac:dyDescent="0.3">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x14ac:dyDescent="0.3">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x14ac:dyDescent="0.3">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x14ac:dyDescent="0.3">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x14ac:dyDescent="0.3">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3">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x14ac:dyDescent="0.3">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3">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3">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x14ac:dyDescent="0.3">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x14ac:dyDescent="0.3">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x14ac:dyDescent="0.3">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3">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x14ac:dyDescent="0.3">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x14ac:dyDescent="0.3">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x14ac:dyDescent="0.3">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x14ac:dyDescent="0.3">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3">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3">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3">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x14ac:dyDescent="0.3">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x14ac:dyDescent="0.3">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x14ac:dyDescent="0.3">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x14ac:dyDescent="0.3">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x14ac:dyDescent="0.3">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x14ac:dyDescent="0.3">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x14ac:dyDescent="0.3">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x14ac:dyDescent="0.3">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x14ac:dyDescent="0.3">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x14ac:dyDescent="0.3">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x14ac:dyDescent="0.3">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3">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x14ac:dyDescent="0.3">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x14ac:dyDescent="0.3">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x14ac:dyDescent="0.3">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3">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x14ac:dyDescent="0.3">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x14ac:dyDescent="0.3">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x14ac:dyDescent="0.3">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x14ac:dyDescent="0.3">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x14ac:dyDescent="0.3">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x14ac:dyDescent="0.3">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3">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x14ac:dyDescent="0.3">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3">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x14ac:dyDescent="0.3">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3">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x14ac:dyDescent="0.3">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x14ac:dyDescent="0.3">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x14ac:dyDescent="0.3">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x14ac:dyDescent="0.3">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x14ac:dyDescent="0.3">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x14ac:dyDescent="0.3">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x14ac:dyDescent="0.3">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3">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x14ac:dyDescent="0.3">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x14ac:dyDescent="0.3">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x14ac:dyDescent="0.3">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x14ac:dyDescent="0.3">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x14ac:dyDescent="0.3">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x14ac:dyDescent="0.3">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x14ac:dyDescent="0.3">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3">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x14ac:dyDescent="0.3">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x14ac:dyDescent="0.3">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x14ac:dyDescent="0.3">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3">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x14ac:dyDescent="0.3">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x14ac:dyDescent="0.3">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x14ac:dyDescent="0.3">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3">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x14ac:dyDescent="0.3">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x14ac:dyDescent="0.3">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x14ac:dyDescent="0.3">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x14ac:dyDescent="0.3">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x14ac:dyDescent="0.3">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x14ac:dyDescent="0.3">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x14ac:dyDescent="0.3">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3">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x14ac:dyDescent="0.3">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x14ac:dyDescent="0.3">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x14ac:dyDescent="0.3">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x14ac:dyDescent="0.3">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x14ac:dyDescent="0.3">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x14ac:dyDescent="0.3">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x14ac:dyDescent="0.3">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3">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x14ac:dyDescent="0.3">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3">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x14ac:dyDescent="0.3">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3">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x14ac:dyDescent="0.3">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x14ac:dyDescent="0.3">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3">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x14ac:dyDescent="0.3">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x14ac:dyDescent="0.3">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x14ac:dyDescent="0.3">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x14ac:dyDescent="0.3">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x14ac:dyDescent="0.3">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3">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x14ac:dyDescent="0.3">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x14ac:dyDescent="0.3">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x14ac:dyDescent="0.3">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x14ac:dyDescent="0.3">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x14ac:dyDescent="0.3">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x14ac:dyDescent="0.3">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x14ac:dyDescent="0.3">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x14ac:dyDescent="0.3">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x14ac:dyDescent="0.3">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x14ac:dyDescent="0.3">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3">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x14ac:dyDescent="0.3">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3">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3">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x14ac:dyDescent="0.3">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x14ac:dyDescent="0.3">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x14ac:dyDescent="0.3">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x14ac:dyDescent="0.3">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3">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x14ac:dyDescent="0.3">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x14ac:dyDescent="0.3">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3">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x14ac:dyDescent="0.3">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x14ac:dyDescent="0.3">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x14ac:dyDescent="0.3">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x14ac:dyDescent="0.3">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x14ac:dyDescent="0.3">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x14ac:dyDescent="0.3">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x14ac:dyDescent="0.3">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x14ac:dyDescent="0.3">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x14ac:dyDescent="0.3">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3">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x14ac:dyDescent="0.3">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3">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x14ac:dyDescent="0.3">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3">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x14ac:dyDescent="0.3">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x14ac:dyDescent="0.3">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x14ac:dyDescent="0.3">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x14ac:dyDescent="0.3">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x14ac:dyDescent="0.3">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x14ac:dyDescent="0.3">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x14ac:dyDescent="0.3">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x14ac:dyDescent="0.3">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x14ac:dyDescent="0.3">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x14ac:dyDescent="0.3">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x14ac:dyDescent="0.3">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x14ac:dyDescent="0.3">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3">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3">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x14ac:dyDescent="0.3">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3">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x14ac:dyDescent="0.3">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x14ac:dyDescent="0.3">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x14ac:dyDescent="0.3">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x14ac:dyDescent="0.3">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x14ac:dyDescent="0.3">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x14ac:dyDescent="0.3">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x14ac:dyDescent="0.3">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x14ac:dyDescent="0.3">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3">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x14ac:dyDescent="0.3">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x14ac:dyDescent="0.3">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3">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x14ac:dyDescent="0.3">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x14ac:dyDescent="0.3">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x14ac:dyDescent="0.3">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x14ac:dyDescent="0.3">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3">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x14ac:dyDescent="0.3">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x14ac:dyDescent="0.3">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x14ac:dyDescent="0.3">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x14ac:dyDescent="0.3">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x14ac:dyDescent="0.3">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x14ac:dyDescent="0.3">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x14ac:dyDescent="0.3">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x14ac:dyDescent="0.3">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x14ac:dyDescent="0.3">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x14ac:dyDescent="0.3">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x14ac:dyDescent="0.3">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x14ac:dyDescent="0.3">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x14ac:dyDescent="0.3">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x14ac:dyDescent="0.3">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x14ac:dyDescent="0.3">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x14ac:dyDescent="0.3">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x14ac:dyDescent="0.3">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x14ac:dyDescent="0.3">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x14ac:dyDescent="0.3">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x14ac:dyDescent="0.3">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x14ac:dyDescent="0.3">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x14ac:dyDescent="0.3">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x14ac:dyDescent="0.3">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3">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x14ac:dyDescent="0.3">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x14ac:dyDescent="0.3">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x14ac:dyDescent="0.3">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x14ac:dyDescent="0.3">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x14ac:dyDescent="0.3">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x14ac:dyDescent="0.3">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x14ac:dyDescent="0.3">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x14ac:dyDescent="0.3">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x14ac:dyDescent="0.3">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3">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3">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x14ac:dyDescent="0.3">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x14ac:dyDescent="0.3">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x14ac:dyDescent="0.3">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x14ac:dyDescent="0.3">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x14ac:dyDescent="0.3">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x14ac:dyDescent="0.3">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3">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x14ac:dyDescent="0.3">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x14ac:dyDescent="0.3">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3">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3">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3">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x14ac:dyDescent="0.3">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x14ac:dyDescent="0.3">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x14ac:dyDescent="0.3">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3">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x14ac:dyDescent="0.3">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x14ac:dyDescent="0.3">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x14ac:dyDescent="0.3">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x14ac:dyDescent="0.3">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x14ac:dyDescent="0.3">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x14ac:dyDescent="0.3">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x14ac:dyDescent="0.3">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x14ac:dyDescent="0.3">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x14ac:dyDescent="0.3">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3">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3">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x14ac:dyDescent="0.3">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x14ac:dyDescent="0.3">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x14ac:dyDescent="0.3">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x14ac:dyDescent="0.3">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x14ac:dyDescent="0.3">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x14ac:dyDescent="0.3">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x14ac:dyDescent="0.3">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x14ac:dyDescent="0.3">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x14ac:dyDescent="0.3">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x14ac:dyDescent="0.3">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3">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x14ac:dyDescent="0.3">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3">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x14ac:dyDescent="0.3">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3">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x14ac:dyDescent="0.3">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x14ac:dyDescent="0.3">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x14ac:dyDescent="0.3">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x14ac:dyDescent="0.3">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x14ac:dyDescent="0.3">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x14ac:dyDescent="0.3">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x14ac:dyDescent="0.3">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x14ac:dyDescent="0.3">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x14ac:dyDescent="0.3">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x14ac:dyDescent="0.3">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x14ac:dyDescent="0.3">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x14ac:dyDescent="0.3">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x14ac:dyDescent="0.3">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x14ac:dyDescent="0.3">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x14ac:dyDescent="0.3">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x14ac:dyDescent="0.3">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x14ac:dyDescent="0.3">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x14ac:dyDescent="0.3">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x14ac:dyDescent="0.3">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x14ac:dyDescent="0.3">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x14ac:dyDescent="0.3">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x14ac:dyDescent="0.3">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x14ac:dyDescent="0.3">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x14ac:dyDescent="0.3">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x14ac:dyDescent="0.3">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x14ac:dyDescent="0.3">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x14ac:dyDescent="0.3">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x14ac:dyDescent="0.3">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x14ac:dyDescent="0.3">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3">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x14ac:dyDescent="0.3">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x14ac:dyDescent="0.3">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3">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3">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3">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x14ac:dyDescent="0.3">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3">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x14ac:dyDescent="0.3">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3">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x14ac:dyDescent="0.3">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x14ac:dyDescent="0.3">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x14ac:dyDescent="0.3">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x14ac:dyDescent="0.3">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x14ac:dyDescent="0.3">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x14ac:dyDescent="0.3">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x14ac:dyDescent="0.3">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x14ac:dyDescent="0.3">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x14ac:dyDescent="0.3">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x14ac:dyDescent="0.3">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3">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x14ac:dyDescent="0.3">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3">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3">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3">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3">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x14ac:dyDescent="0.3">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x14ac:dyDescent="0.3">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x14ac:dyDescent="0.3">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x14ac:dyDescent="0.3">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x14ac:dyDescent="0.3">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x14ac:dyDescent="0.3">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x14ac:dyDescent="0.3">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x14ac:dyDescent="0.3">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3">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3">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3">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x14ac:dyDescent="0.3">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x14ac:dyDescent="0.3">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x14ac:dyDescent="0.3">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x14ac:dyDescent="0.3">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x14ac:dyDescent="0.3">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x14ac:dyDescent="0.3">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x14ac:dyDescent="0.3">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x14ac:dyDescent="0.3">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x14ac:dyDescent="0.3">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3">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x14ac:dyDescent="0.3">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x14ac:dyDescent="0.3">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x14ac:dyDescent="0.3">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x14ac:dyDescent="0.3">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x14ac:dyDescent="0.3">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x14ac:dyDescent="0.3">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x14ac:dyDescent="0.3">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3">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x14ac:dyDescent="0.3">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x14ac:dyDescent="0.3">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3">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x14ac:dyDescent="0.3">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x14ac:dyDescent="0.3">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x14ac:dyDescent="0.3">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x14ac:dyDescent="0.3">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x14ac:dyDescent="0.3">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x14ac:dyDescent="0.3">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x14ac:dyDescent="0.3">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x14ac:dyDescent="0.3">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x14ac:dyDescent="0.3">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x14ac:dyDescent="0.3">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x14ac:dyDescent="0.3">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x14ac:dyDescent="0.3">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x14ac:dyDescent="0.3">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x14ac:dyDescent="0.3">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x14ac:dyDescent="0.3">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x14ac:dyDescent="0.3">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3">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3">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x14ac:dyDescent="0.3">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x14ac:dyDescent="0.3">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x14ac:dyDescent="0.3">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3">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3">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x14ac:dyDescent="0.3">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x14ac:dyDescent="0.3">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x14ac:dyDescent="0.3">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3">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x14ac:dyDescent="0.3">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x14ac:dyDescent="0.3">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x14ac:dyDescent="0.3">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x14ac:dyDescent="0.3">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x14ac:dyDescent="0.3">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x14ac:dyDescent="0.3">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x14ac:dyDescent="0.3">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3">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x14ac:dyDescent="0.3">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x14ac:dyDescent="0.3">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x14ac:dyDescent="0.3">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x14ac:dyDescent="0.3">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3">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x14ac:dyDescent="0.3">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x14ac:dyDescent="0.3">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x14ac:dyDescent="0.3">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x14ac:dyDescent="0.3">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x14ac:dyDescent="0.3">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x14ac:dyDescent="0.3">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x14ac:dyDescent="0.3">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x14ac:dyDescent="0.3">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x14ac:dyDescent="0.3">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x14ac:dyDescent="0.3">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x14ac:dyDescent="0.3">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x14ac:dyDescent="0.3">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x14ac:dyDescent="0.3">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x14ac:dyDescent="0.3">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3">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3">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x14ac:dyDescent="0.3">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x14ac:dyDescent="0.3">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3">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x14ac:dyDescent="0.3">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x14ac:dyDescent="0.3">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3">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x14ac:dyDescent="0.3">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x14ac:dyDescent="0.3">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x14ac:dyDescent="0.3">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3">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3">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x14ac:dyDescent="0.3">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x14ac:dyDescent="0.3">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x14ac:dyDescent="0.3">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x14ac:dyDescent="0.3">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x14ac:dyDescent="0.3">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x14ac:dyDescent="0.3">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x14ac:dyDescent="0.3">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x14ac:dyDescent="0.3">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x14ac:dyDescent="0.3">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x14ac:dyDescent="0.3">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x14ac:dyDescent="0.3">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x14ac:dyDescent="0.3">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3">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x14ac:dyDescent="0.3">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3">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x14ac:dyDescent="0.3">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x14ac:dyDescent="0.3">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x14ac:dyDescent="0.3">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3">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x14ac:dyDescent="0.3">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x14ac:dyDescent="0.3">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x14ac:dyDescent="0.3">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x14ac:dyDescent="0.3">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3">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x14ac:dyDescent="0.3">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3">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x14ac:dyDescent="0.3">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x14ac:dyDescent="0.3">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x14ac:dyDescent="0.3">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x14ac:dyDescent="0.3">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x14ac:dyDescent="0.3">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x14ac:dyDescent="0.3">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x14ac:dyDescent="0.3">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3">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3">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3">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x14ac:dyDescent="0.3">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3">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x14ac:dyDescent="0.3">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x14ac:dyDescent="0.3">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x14ac:dyDescent="0.3">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x14ac:dyDescent="0.3">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3">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x14ac:dyDescent="0.3">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3">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x14ac:dyDescent="0.3">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x14ac:dyDescent="0.3">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x14ac:dyDescent="0.3">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x14ac:dyDescent="0.3">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3">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x14ac:dyDescent="0.3">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x14ac:dyDescent="0.3">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x14ac:dyDescent="0.3">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x14ac:dyDescent="0.3">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x14ac:dyDescent="0.3">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x14ac:dyDescent="0.3">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3">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3">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x14ac:dyDescent="0.3">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x14ac:dyDescent="0.3">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3">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x14ac:dyDescent="0.3">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x14ac:dyDescent="0.3">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x14ac:dyDescent="0.3">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x14ac:dyDescent="0.3">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x14ac:dyDescent="0.3">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x14ac:dyDescent="0.3">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x14ac:dyDescent="0.3">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x14ac:dyDescent="0.3">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x14ac:dyDescent="0.3">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x14ac:dyDescent="0.3">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x14ac:dyDescent="0.3">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x14ac:dyDescent="0.3">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x14ac:dyDescent="0.3">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3">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x14ac:dyDescent="0.3">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3">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x14ac:dyDescent="0.3">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x14ac:dyDescent="0.3">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x14ac:dyDescent="0.3">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x14ac:dyDescent="0.3">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3">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x14ac:dyDescent="0.3">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x14ac:dyDescent="0.3">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x14ac:dyDescent="0.3">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x14ac:dyDescent="0.3">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x14ac:dyDescent="0.3">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3">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x14ac:dyDescent="0.3">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x14ac:dyDescent="0.3">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x14ac:dyDescent="0.3">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x14ac:dyDescent="0.3">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x14ac:dyDescent="0.3">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x14ac:dyDescent="0.3">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x14ac:dyDescent="0.3">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x14ac:dyDescent="0.3">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x14ac:dyDescent="0.3">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x14ac:dyDescent="0.3">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x14ac:dyDescent="0.3">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x14ac:dyDescent="0.3">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3">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x14ac:dyDescent="0.3">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3">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x14ac:dyDescent="0.3">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3">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x14ac:dyDescent="0.3">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x14ac:dyDescent="0.3">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x14ac:dyDescent="0.3">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x14ac:dyDescent="0.3">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x14ac:dyDescent="0.3">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x14ac:dyDescent="0.3">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x14ac:dyDescent="0.3">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x14ac:dyDescent="0.3">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3">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3">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x14ac:dyDescent="0.3">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x14ac:dyDescent="0.3">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x14ac:dyDescent="0.3">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x14ac:dyDescent="0.3">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x14ac:dyDescent="0.3">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x14ac:dyDescent="0.3">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x14ac:dyDescent="0.3">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x14ac:dyDescent="0.3">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x14ac:dyDescent="0.3">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x14ac:dyDescent="0.3">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x14ac:dyDescent="0.3">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x14ac:dyDescent="0.3">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x14ac:dyDescent="0.3">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x14ac:dyDescent="0.3">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3">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x14ac:dyDescent="0.3">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x14ac:dyDescent="0.3">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x14ac:dyDescent="0.3">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x14ac:dyDescent="0.3">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x14ac:dyDescent="0.3">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x14ac:dyDescent="0.3">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x14ac:dyDescent="0.3">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x14ac:dyDescent="0.3">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x14ac:dyDescent="0.3">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x14ac:dyDescent="0.3">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x14ac:dyDescent="0.3">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3">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x14ac:dyDescent="0.3">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x14ac:dyDescent="0.3">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3">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x14ac:dyDescent="0.3">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x14ac:dyDescent="0.3">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x14ac:dyDescent="0.3">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x14ac:dyDescent="0.3">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3">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3">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x14ac:dyDescent="0.3">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x14ac:dyDescent="0.3">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x14ac:dyDescent="0.3">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x14ac:dyDescent="0.3">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x14ac:dyDescent="0.3">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x14ac:dyDescent="0.3">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x14ac:dyDescent="0.3">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x14ac:dyDescent="0.3">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x14ac:dyDescent="0.3">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x14ac:dyDescent="0.3">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x14ac:dyDescent="0.3">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x14ac:dyDescent="0.3">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x14ac:dyDescent="0.3">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x14ac:dyDescent="0.3">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x14ac:dyDescent="0.3">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x14ac:dyDescent="0.3">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x14ac:dyDescent="0.3">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3">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x14ac:dyDescent="0.3">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x14ac:dyDescent="0.3">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x14ac:dyDescent="0.3">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x14ac:dyDescent="0.3">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3">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x14ac:dyDescent="0.3">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x14ac:dyDescent="0.3">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x14ac:dyDescent="0.3">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3">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x14ac:dyDescent="0.3">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x14ac:dyDescent="0.3">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x14ac:dyDescent="0.3">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x14ac:dyDescent="0.3">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x14ac:dyDescent="0.3">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x14ac:dyDescent="0.3">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3">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x14ac:dyDescent="0.3">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x14ac:dyDescent="0.3">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x14ac:dyDescent="0.3">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x14ac:dyDescent="0.3">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x14ac:dyDescent="0.3">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x14ac:dyDescent="0.3">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x14ac:dyDescent="0.3">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x14ac:dyDescent="0.3">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x14ac:dyDescent="0.3">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3">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x14ac:dyDescent="0.3">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x14ac:dyDescent="0.3">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x14ac:dyDescent="0.3">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x14ac:dyDescent="0.3">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x14ac:dyDescent="0.3">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x14ac:dyDescent="0.3">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x14ac:dyDescent="0.3">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x14ac:dyDescent="0.3">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3">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x14ac:dyDescent="0.3">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3">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x14ac:dyDescent="0.3">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x14ac:dyDescent="0.3">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x14ac:dyDescent="0.3">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x14ac:dyDescent="0.3">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x14ac:dyDescent="0.3">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3">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3">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x14ac:dyDescent="0.3">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x14ac:dyDescent="0.3">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x14ac:dyDescent="0.3">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x14ac:dyDescent="0.3">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x14ac:dyDescent="0.3">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x14ac:dyDescent="0.3">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x14ac:dyDescent="0.3">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x14ac:dyDescent="0.3">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3">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x14ac:dyDescent="0.3">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x14ac:dyDescent="0.3">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x14ac:dyDescent="0.3">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x14ac:dyDescent="0.3">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x14ac:dyDescent="0.3">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3">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x14ac:dyDescent="0.3">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x14ac:dyDescent="0.3">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x14ac:dyDescent="0.3">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x14ac:dyDescent="0.3">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x14ac:dyDescent="0.3">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x14ac:dyDescent="0.3">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x14ac:dyDescent="0.3">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x14ac:dyDescent="0.3">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x14ac:dyDescent="0.3">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x14ac:dyDescent="0.3">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x14ac:dyDescent="0.3">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x14ac:dyDescent="0.3">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x14ac:dyDescent="0.3">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3">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x14ac:dyDescent="0.3">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x14ac:dyDescent="0.3">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3">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x14ac:dyDescent="0.3">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x14ac:dyDescent="0.3">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x14ac:dyDescent="0.3">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3">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3">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x14ac:dyDescent="0.3">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x14ac:dyDescent="0.3">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x14ac:dyDescent="0.3">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3">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x14ac:dyDescent="0.3">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x14ac:dyDescent="0.3">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x14ac:dyDescent="0.3">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x14ac:dyDescent="0.3">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x14ac:dyDescent="0.3">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x14ac:dyDescent="0.3">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x14ac:dyDescent="0.3">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x14ac:dyDescent="0.3">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x14ac:dyDescent="0.3">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x14ac:dyDescent="0.3">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x14ac:dyDescent="0.3">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x14ac:dyDescent="0.3">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x14ac:dyDescent="0.3">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x14ac:dyDescent="0.3">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x14ac:dyDescent="0.3">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x14ac:dyDescent="0.3">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3">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x14ac:dyDescent="0.3">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x14ac:dyDescent="0.3">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3">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3">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3">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x14ac:dyDescent="0.3">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3">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3">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x14ac:dyDescent="0.3">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x14ac:dyDescent="0.3">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x14ac:dyDescent="0.3">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3">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x14ac:dyDescent="0.3">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3">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x14ac:dyDescent="0.3">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x14ac:dyDescent="0.3">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3">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3">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3">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3">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x14ac:dyDescent="0.3">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x14ac:dyDescent="0.3">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3">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x14ac:dyDescent="0.3">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3">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x14ac:dyDescent="0.3">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x14ac:dyDescent="0.3">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x14ac:dyDescent="0.3">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x14ac:dyDescent="0.3">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x14ac:dyDescent="0.3">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x14ac:dyDescent="0.3">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x14ac:dyDescent="0.3">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x14ac:dyDescent="0.3">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x14ac:dyDescent="0.3">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x14ac:dyDescent="0.3">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x14ac:dyDescent="0.3">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x14ac:dyDescent="0.3">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x14ac:dyDescent="0.3">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x14ac:dyDescent="0.3">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x14ac:dyDescent="0.3">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x14ac:dyDescent="0.3">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x14ac:dyDescent="0.3">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3">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x14ac:dyDescent="0.3">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x14ac:dyDescent="0.3">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x14ac:dyDescent="0.3">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x14ac:dyDescent="0.3">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3">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x14ac:dyDescent="0.3">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x14ac:dyDescent="0.3">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x14ac:dyDescent="0.3">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x14ac:dyDescent="0.3">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x14ac:dyDescent="0.3">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x14ac:dyDescent="0.3">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x14ac:dyDescent="0.3">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x14ac:dyDescent="0.3">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x14ac:dyDescent="0.3">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x14ac:dyDescent="0.3">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x14ac:dyDescent="0.3">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x14ac:dyDescent="0.3">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x14ac:dyDescent="0.3">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x14ac:dyDescent="0.3">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x14ac:dyDescent="0.3">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x14ac:dyDescent="0.3">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x14ac:dyDescent="0.3">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x14ac:dyDescent="0.3">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x14ac:dyDescent="0.3">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3">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x14ac:dyDescent="0.3">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x14ac:dyDescent="0.3">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3">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x14ac:dyDescent="0.3">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x14ac:dyDescent="0.3">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3">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x14ac:dyDescent="0.3">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3">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x14ac:dyDescent="0.3">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x14ac:dyDescent="0.3">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x14ac:dyDescent="0.3">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x14ac:dyDescent="0.3">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x14ac:dyDescent="0.3">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x14ac:dyDescent="0.3">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x14ac:dyDescent="0.3">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3">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x14ac:dyDescent="0.3">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x14ac:dyDescent="0.3">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x14ac:dyDescent="0.3">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x14ac:dyDescent="0.3">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x14ac:dyDescent="0.3">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x14ac:dyDescent="0.3">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x14ac:dyDescent="0.3">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x14ac:dyDescent="0.3">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3">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x14ac:dyDescent="0.3">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x14ac:dyDescent="0.3">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3">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x14ac:dyDescent="0.3">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x14ac:dyDescent="0.3">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x14ac:dyDescent="0.3">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x14ac:dyDescent="0.3">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x14ac:dyDescent="0.3">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x14ac:dyDescent="0.3">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x14ac:dyDescent="0.3">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x14ac:dyDescent="0.3">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x14ac:dyDescent="0.3">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3">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3">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x14ac:dyDescent="0.3">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x14ac:dyDescent="0.3">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x14ac:dyDescent="0.3">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x14ac:dyDescent="0.3">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3">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x14ac:dyDescent="0.3">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3">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x14ac:dyDescent="0.3">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x14ac:dyDescent="0.3">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x14ac:dyDescent="0.3">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3">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3">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x14ac:dyDescent="0.3">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3">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x14ac:dyDescent="0.3">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x14ac:dyDescent="0.3">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x14ac:dyDescent="0.3">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x14ac:dyDescent="0.3">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x14ac:dyDescent="0.3">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3">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x14ac:dyDescent="0.3">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3">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x14ac:dyDescent="0.3">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x14ac:dyDescent="0.3">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x14ac:dyDescent="0.3">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x14ac:dyDescent="0.3">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x14ac:dyDescent="0.3">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x14ac:dyDescent="0.3">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x14ac:dyDescent="0.3">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x14ac:dyDescent="0.3">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x14ac:dyDescent="0.3">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x14ac:dyDescent="0.3">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3">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x14ac:dyDescent="0.3">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3">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x14ac:dyDescent="0.3">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3">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x14ac:dyDescent="0.3">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x14ac:dyDescent="0.3">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x14ac:dyDescent="0.3">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x14ac:dyDescent="0.3">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x14ac:dyDescent="0.3">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x14ac:dyDescent="0.3">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x14ac:dyDescent="0.3">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x14ac:dyDescent="0.3">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x14ac:dyDescent="0.3">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3">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x14ac:dyDescent="0.3">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x14ac:dyDescent="0.3">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x14ac:dyDescent="0.3">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x14ac:dyDescent="0.3">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x14ac:dyDescent="0.3">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x14ac:dyDescent="0.3">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x14ac:dyDescent="0.3">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x14ac:dyDescent="0.3">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x14ac:dyDescent="0.3">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3">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x14ac:dyDescent="0.3">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x14ac:dyDescent="0.3">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x14ac:dyDescent="0.3">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x14ac:dyDescent="0.3">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x14ac:dyDescent="0.3">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3">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x14ac:dyDescent="0.3">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x14ac:dyDescent="0.3">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x14ac:dyDescent="0.3">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x14ac:dyDescent="0.3">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3">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3">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3">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x14ac:dyDescent="0.3">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3">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3">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3">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x14ac:dyDescent="0.3">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x14ac:dyDescent="0.3">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x14ac:dyDescent="0.3">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x14ac:dyDescent="0.3">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x14ac:dyDescent="0.3">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x14ac:dyDescent="0.3">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3">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x14ac:dyDescent="0.3">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x14ac:dyDescent="0.3">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3">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3">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3">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x14ac:dyDescent="0.3">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x14ac:dyDescent="0.3">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x14ac:dyDescent="0.3">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3">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x14ac:dyDescent="0.3">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x14ac:dyDescent="0.3">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3">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3">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x14ac:dyDescent="0.3">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x14ac:dyDescent="0.3">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x14ac:dyDescent="0.3">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x14ac:dyDescent="0.3">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x14ac:dyDescent="0.3">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x14ac:dyDescent="0.3">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3">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x14ac:dyDescent="0.3">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x14ac:dyDescent="0.3">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x14ac:dyDescent="0.3">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x14ac:dyDescent="0.3">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x14ac:dyDescent="0.3">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x14ac:dyDescent="0.3">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x14ac:dyDescent="0.3">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x14ac:dyDescent="0.3">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x14ac:dyDescent="0.3">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x14ac:dyDescent="0.3">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x14ac:dyDescent="0.3">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x14ac:dyDescent="0.3">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x14ac:dyDescent="0.3">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x14ac:dyDescent="0.3">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x14ac:dyDescent="0.3">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x14ac:dyDescent="0.3">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x14ac:dyDescent="0.3">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x14ac:dyDescent="0.3">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x14ac:dyDescent="0.3">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3">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x14ac:dyDescent="0.3">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x14ac:dyDescent="0.3">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3">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x14ac:dyDescent="0.3">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x14ac:dyDescent="0.3">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3">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x14ac:dyDescent="0.3">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3">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x14ac:dyDescent="0.3">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3">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x14ac:dyDescent="0.3">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3">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3">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x14ac:dyDescent="0.3">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x14ac:dyDescent="0.3">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x14ac:dyDescent="0.3">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3">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x14ac:dyDescent="0.3">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x14ac:dyDescent="0.3">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3">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x14ac:dyDescent="0.3">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x14ac:dyDescent="0.3">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x14ac:dyDescent="0.3">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x14ac:dyDescent="0.3">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3">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3">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x14ac:dyDescent="0.3">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x14ac:dyDescent="0.3">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x14ac:dyDescent="0.3">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x14ac:dyDescent="0.3">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x14ac:dyDescent="0.3">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x14ac:dyDescent="0.3">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x14ac:dyDescent="0.3">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x14ac:dyDescent="0.3">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x14ac:dyDescent="0.3">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x14ac:dyDescent="0.3">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3">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x14ac:dyDescent="0.3">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x14ac:dyDescent="0.3">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x14ac:dyDescent="0.3">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x14ac:dyDescent="0.3">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x14ac:dyDescent="0.3">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x14ac:dyDescent="0.3">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x14ac:dyDescent="0.3">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x14ac:dyDescent="0.3">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x14ac:dyDescent="0.3">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3">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x14ac:dyDescent="0.3">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x14ac:dyDescent="0.3">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3">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x14ac:dyDescent="0.3">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3">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x14ac:dyDescent="0.3">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3">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3">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x14ac:dyDescent="0.3">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3">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x14ac:dyDescent="0.3">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3">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x14ac:dyDescent="0.3">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3">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3">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x14ac:dyDescent="0.3">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3">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x14ac:dyDescent="0.3">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x14ac:dyDescent="0.3">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x14ac:dyDescent="0.3">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x14ac:dyDescent="0.3">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x14ac:dyDescent="0.3">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x14ac:dyDescent="0.3">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x14ac:dyDescent="0.3">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x14ac:dyDescent="0.3">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x14ac:dyDescent="0.3">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x14ac:dyDescent="0.3">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x14ac:dyDescent="0.3">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3">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x14ac:dyDescent="0.3">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3">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x14ac:dyDescent="0.3">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x14ac:dyDescent="0.3">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3">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x14ac:dyDescent="0.3">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x14ac:dyDescent="0.3">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3">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x14ac:dyDescent="0.3">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x14ac:dyDescent="0.3">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x14ac:dyDescent="0.3">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x14ac:dyDescent="0.3">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x14ac:dyDescent="0.3">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x14ac:dyDescent="0.3">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x14ac:dyDescent="0.3">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3">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3">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x14ac:dyDescent="0.3">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x14ac:dyDescent="0.3">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x14ac:dyDescent="0.3">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x14ac:dyDescent="0.3">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x14ac:dyDescent="0.3">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3">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x14ac:dyDescent="0.3">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3">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3">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3">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x14ac:dyDescent="0.3">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x14ac:dyDescent="0.3">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x14ac:dyDescent="0.3">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x14ac:dyDescent="0.3">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3">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x14ac:dyDescent="0.3">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x14ac:dyDescent="0.3">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3">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x14ac:dyDescent="0.3">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3">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x14ac:dyDescent="0.3">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3">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x14ac:dyDescent="0.3">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x14ac:dyDescent="0.3">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x14ac:dyDescent="0.3">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3">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x14ac:dyDescent="0.3">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3">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3">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x14ac:dyDescent="0.3">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3">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3">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3">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x14ac:dyDescent="0.3">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x14ac:dyDescent="0.3">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x14ac:dyDescent="0.3">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x14ac:dyDescent="0.3">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x14ac:dyDescent="0.3">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x14ac:dyDescent="0.3">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x14ac:dyDescent="0.3">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x14ac:dyDescent="0.3">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x14ac:dyDescent="0.3">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x14ac:dyDescent="0.3">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x14ac:dyDescent="0.3">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x14ac:dyDescent="0.3">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3">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x14ac:dyDescent="0.3">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x14ac:dyDescent="0.3">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x14ac:dyDescent="0.3">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x14ac:dyDescent="0.3">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3">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x14ac:dyDescent="0.3">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x14ac:dyDescent="0.3">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x14ac:dyDescent="0.3">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x14ac:dyDescent="0.3">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3">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x14ac:dyDescent="0.3">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x14ac:dyDescent="0.3">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x14ac:dyDescent="0.3">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x14ac:dyDescent="0.3">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3">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x14ac:dyDescent="0.3">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3">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3">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3">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x14ac:dyDescent="0.3">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x14ac:dyDescent="0.3">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x14ac:dyDescent="0.3">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x14ac:dyDescent="0.3">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x14ac:dyDescent="0.3">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x14ac:dyDescent="0.3">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x14ac:dyDescent="0.3">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x14ac:dyDescent="0.3">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x14ac:dyDescent="0.3">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3">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x14ac:dyDescent="0.3">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x14ac:dyDescent="0.3">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x14ac:dyDescent="0.3">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x14ac:dyDescent="0.3">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3">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x14ac:dyDescent="0.3">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x14ac:dyDescent="0.3">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x14ac:dyDescent="0.3">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x14ac:dyDescent="0.3">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x14ac:dyDescent="0.3">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x14ac:dyDescent="0.3">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x14ac:dyDescent="0.3">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3">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3">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x14ac:dyDescent="0.3">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x14ac:dyDescent="0.3">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x14ac:dyDescent="0.3">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x14ac:dyDescent="0.3">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x14ac:dyDescent="0.3">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x14ac:dyDescent="0.3">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x14ac:dyDescent="0.3">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x14ac:dyDescent="0.3">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x14ac:dyDescent="0.3">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x14ac:dyDescent="0.3">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3">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x14ac:dyDescent="0.3">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3">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3">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3">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x14ac:dyDescent="0.3">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3">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x14ac:dyDescent="0.3">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3">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x14ac:dyDescent="0.3">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x14ac:dyDescent="0.3">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x14ac:dyDescent="0.3">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x14ac:dyDescent="0.3">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3">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3">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x14ac:dyDescent="0.3">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x14ac:dyDescent="0.3">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x14ac:dyDescent="0.3">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3">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x14ac:dyDescent="0.3">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x14ac:dyDescent="0.3">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3">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x14ac:dyDescent="0.3">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x14ac:dyDescent="0.3">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x14ac:dyDescent="0.3">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x14ac:dyDescent="0.3">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x14ac:dyDescent="0.3">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3">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3">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x14ac:dyDescent="0.3">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x14ac:dyDescent="0.3">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x14ac:dyDescent="0.3">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x14ac:dyDescent="0.3">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3">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x14ac:dyDescent="0.3">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x14ac:dyDescent="0.3">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x14ac:dyDescent="0.3">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3">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x14ac:dyDescent="0.3">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x14ac:dyDescent="0.3">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x14ac:dyDescent="0.3">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x14ac:dyDescent="0.3">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3">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x14ac:dyDescent="0.3">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x14ac:dyDescent="0.3">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3">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x14ac:dyDescent="0.3">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x14ac:dyDescent="0.3">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3">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x14ac:dyDescent="0.3">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x14ac:dyDescent="0.3">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x14ac:dyDescent="0.3">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x14ac:dyDescent="0.3">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x14ac:dyDescent="0.3">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3">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x14ac:dyDescent="0.3">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3">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3">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3">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x14ac:dyDescent="0.3">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x14ac:dyDescent="0.3">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x14ac:dyDescent="0.3">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x14ac:dyDescent="0.3">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x14ac:dyDescent="0.3">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x14ac:dyDescent="0.3">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x14ac:dyDescent="0.3">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x14ac:dyDescent="0.3">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x14ac:dyDescent="0.3">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3">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x14ac:dyDescent="0.3">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x14ac:dyDescent="0.3">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3">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x14ac:dyDescent="0.3">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x14ac:dyDescent="0.3">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x14ac:dyDescent="0.3">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x14ac:dyDescent="0.3">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x14ac:dyDescent="0.3">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x14ac:dyDescent="0.3">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x14ac:dyDescent="0.3">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3">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x14ac:dyDescent="0.3">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x14ac:dyDescent="0.3">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x14ac:dyDescent="0.3">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x14ac:dyDescent="0.3">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x14ac:dyDescent="0.3">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x14ac:dyDescent="0.3">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3">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3">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x14ac:dyDescent="0.3">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x14ac:dyDescent="0.3">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3">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x14ac:dyDescent="0.3">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x14ac:dyDescent="0.3">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3">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x14ac:dyDescent="0.3">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x14ac:dyDescent="0.3">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x14ac:dyDescent="0.3">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x14ac:dyDescent="0.3">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3">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3">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x14ac:dyDescent="0.3">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x14ac:dyDescent="0.3">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x14ac:dyDescent="0.3">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3">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3">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3">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x14ac:dyDescent="0.3">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x14ac:dyDescent="0.3">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x14ac:dyDescent="0.3">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3">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x14ac:dyDescent="0.3">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x14ac:dyDescent="0.3">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3">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x14ac:dyDescent="0.3">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x14ac:dyDescent="0.3">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3">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x14ac:dyDescent="0.3">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x14ac:dyDescent="0.3">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3">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x14ac:dyDescent="0.3">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3">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x14ac:dyDescent="0.3">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x14ac:dyDescent="0.3">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3">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x14ac:dyDescent="0.3">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x14ac:dyDescent="0.3">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x14ac:dyDescent="0.3">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x14ac:dyDescent="0.3">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x14ac:dyDescent="0.3">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3">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x14ac:dyDescent="0.3">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3">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3">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x14ac:dyDescent="0.3">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x14ac:dyDescent="0.3">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x14ac:dyDescent="0.3">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x14ac:dyDescent="0.3">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3">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x14ac:dyDescent="0.3">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x14ac:dyDescent="0.3">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x14ac:dyDescent="0.3">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x14ac:dyDescent="0.3">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3">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3">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x14ac:dyDescent="0.3">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3">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x14ac:dyDescent="0.3">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3">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3">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3">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3">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x14ac:dyDescent="0.3">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3">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x14ac:dyDescent="0.3">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x14ac:dyDescent="0.3">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x14ac:dyDescent="0.3">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x14ac:dyDescent="0.3">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x14ac:dyDescent="0.3">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x14ac:dyDescent="0.3">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3">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3">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x14ac:dyDescent="0.3">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3">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3">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x14ac:dyDescent="0.3">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x14ac:dyDescent="0.3">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x14ac:dyDescent="0.3">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x14ac:dyDescent="0.3">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x14ac:dyDescent="0.3">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x14ac:dyDescent="0.3">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x14ac:dyDescent="0.3">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x14ac:dyDescent="0.3">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3">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x14ac:dyDescent="0.3">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x14ac:dyDescent="0.3">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3">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3">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x14ac:dyDescent="0.3">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3">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x14ac:dyDescent="0.3">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x14ac:dyDescent="0.3">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x14ac:dyDescent="0.3">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x14ac:dyDescent="0.3">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x14ac:dyDescent="0.3">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3">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x14ac:dyDescent="0.3">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x14ac:dyDescent="0.3">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x14ac:dyDescent="0.3">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3">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3">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x14ac:dyDescent="0.3">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x14ac:dyDescent="0.3">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3">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x14ac:dyDescent="0.3">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x14ac:dyDescent="0.3">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x14ac:dyDescent="0.3">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x14ac:dyDescent="0.3">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x14ac:dyDescent="0.3">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x14ac:dyDescent="0.3">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x14ac:dyDescent="0.3">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x14ac:dyDescent="0.3">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x14ac:dyDescent="0.3">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x14ac:dyDescent="0.3">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x14ac:dyDescent="0.3">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x14ac:dyDescent="0.3">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3">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x14ac:dyDescent="0.3">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3">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x14ac:dyDescent="0.3">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x14ac:dyDescent="0.3">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x14ac:dyDescent="0.3">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x14ac:dyDescent="0.3">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x14ac:dyDescent="0.3">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x14ac:dyDescent="0.3">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3">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x14ac:dyDescent="0.3">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x14ac:dyDescent="0.3">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x14ac:dyDescent="0.3">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x14ac:dyDescent="0.3">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x14ac:dyDescent="0.3">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x14ac:dyDescent="0.3">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3">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x14ac:dyDescent="0.3">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x14ac:dyDescent="0.3">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3">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x14ac:dyDescent="0.3">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x14ac:dyDescent="0.3">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x14ac:dyDescent="0.3">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3">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x14ac:dyDescent="0.3">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3">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x14ac:dyDescent="0.3">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x14ac:dyDescent="0.3">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x14ac:dyDescent="0.3">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x14ac:dyDescent="0.3">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x14ac:dyDescent="0.3">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x14ac:dyDescent="0.3">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x14ac:dyDescent="0.3">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3">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x14ac:dyDescent="0.3">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3">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x14ac:dyDescent="0.3">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3">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x14ac:dyDescent="0.3">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x14ac:dyDescent="0.3">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x14ac:dyDescent="0.3">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x14ac:dyDescent="0.3">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x14ac:dyDescent="0.3">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x14ac:dyDescent="0.3">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3">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x14ac:dyDescent="0.3">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x14ac:dyDescent="0.3">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x14ac:dyDescent="0.3">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x14ac:dyDescent="0.3">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x14ac:dyDescent="0.3">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x14ac:dyDescent="0.3">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x14ac:dyDescent="0.3">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x14ac:dyDescent="0.3">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x14ac:dyDescent="0.3">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3">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3">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3">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x14ac:dyDescent="0.3">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x14ac:dyDescent="0.3">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x14ac:dyDescent="0.3">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x14ac:dyDescent="0.3">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x14ac:dyDescent="0.3">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x14ac:dyDescent="0.3">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x14ac:dyDescent="0.3">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x14ac:dyDescent="0.3">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x14ac:dyDescent="0.3">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x14ac:dyDescent="0.3">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x14ac:dyDescent="0.3">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3">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3">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x14ac:dyDescent="0.3">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x14ac:dyDescent="0.3">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x14ac:dyDescent="0.3">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x14ac:dyDescent="0.3">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x14ac:dyDescent="0.3">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x14ac:dyDescent="0.3">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3">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x14ac:dyDescent="0.3">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3">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3">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x14ac:dyDescent="0.3">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x14ac:dyDescent="0.3">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x14ac:dyDescent="0.3">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x14ac:dyDescent="0.3">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x14ac:dyDescent="0.3">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x14ac:dyDescent="0.3">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x14ac:dyDescent="0.3">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x14ac:dyDescent="0.3">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x14ac:dyDescent="0.3">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x14ac:dyDescent="0.3">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x14ac:dyDescent="0.3">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x14ac:dyDescent="0.3">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3">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x14ac:dyDescent="0.3">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3">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x14ac:dyDescent="0.3">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3">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x14ac:dyDescent="0.3">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x14ac:dyDescent="0.3">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3">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x14ac:dyDescent="0.3">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3">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x14ac:dyDescent="0.3">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x14ac:dyDescent="0.3">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3">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x14ac:dyDescent="0.3">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3">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x14ac:dyDescent="0.3">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3">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3">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x14ac:dyDescent="0.3">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x14ac:dyDescent="0.3">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x14ac:dyDescent="0.3">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x14ac:dyDescent="0.3">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x14ac:dyDescent="0.3">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x14ac:dyDescent="0.3">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3">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x14ac:dyDescent="0.3">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x14ac:dyDescent="0.3">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3">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x14ac:dyDescent="0.3">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x14ac:dyDescent="0.3">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x14ac:dyDescent="0.3">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3">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x14ac:dyDescent="0.3">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3">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x14ac:dyDescent="0.3">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x14ac:dyDescent="0.3">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3">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x14ac:dyDescent="0.3">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x14ac:dyDescent="0.3">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x14ac:dyDescent="0.3">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x14ac:dyDescent="0.3">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x14ac:dyDescent="0.3">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x14ac:dyDescent="0.3">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x14ac:dyDescent="0.3">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3">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x14ac:dyDescent="0.3">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x14ac:dyDescent="0.3">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x14ac:dyDescent="0.3">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x14ac:dyDescent="0.3">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x14ac:dyDescent="0.3">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x14ac:dyDescent="0.3">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3">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x14ac:dyDescent="0.3">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3">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x14ac:dyDescent="0.3">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x14ac:dyDescent="0.3">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3">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x14ac:dyDescent="0.3">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x14ac:dyDescent="0.3">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x14ac:dyDescent="0.3">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x14ac:dyDescent="0.3">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x14ac:dyDescent="0.3">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x14ac:dyDescent="0.3">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x14ac:dyDescent="0.3">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x14ac:dyDescent="0.3">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x14ac:dyDescent="0.3">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x14ac:dyDescent="0.3">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3">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x14ac:dyDescent="0.3">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3">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x14ac:dyDescent="0.3">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x14ac:dyDescent="0.3">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x14ac:dyDescent="0.3">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3">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x14ac:dyDescent="0.3">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x14ac:dyDescent="0.3">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x14ac:dyDescent="0.3">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x14ac:dyDescent="0.3">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x14ac:dyDescent="0.3">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x14ac:dyDescent="0.3">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x14ac:dyDescent="0.3">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3">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x14ac:dyDescent="0.3">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x14ac:dyDescent="0.3">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x14ac:dyDescent="0.3">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x14ac:dyDescent="0.3">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x14ac:dyDescent="0.3">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x14ac:dyDescent="0.3">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3">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x14ac:dyDescent="0.3">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x14ac:dyDescent="0.3">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x14ac:dyDescent="0.3">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x14ac:dyDescent="0.3">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x14ac:dyDescent="0.3">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x14ac:dyDescent="0.3">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x14ac:dyDescent="0.3">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x14ac:dyDescent="0.3">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x14ac:dyDescent="0.3">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x14ac:dyDescent="0.3">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x14ac:dyDescent="0.3">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3">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x14ac:dyDescent="0.3">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x14ac:dyDescent="0.3">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3">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x14ac:dyDescent="0.3">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3">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x14ac:dyDescent="0.3">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3">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x14ac:dyDescent="0.3">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x14ac:dyDescent="0.3">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x14ac:dyDescent="0.3">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3">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3">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x14ac:dyDescent="0.3">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x14ac:dyDescent="0.3">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x14ac:dyDescent="0.3">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x14ac:dyDescent="0.3">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x14ac:dyDescent="0.3">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x14ac:dyDescent="0.3">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x14ac:dyDescent="0.3">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x14ac:dyDescent="0.3">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x14ac:dyDescent="0.3">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x14ac:dyDescent="0.3">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x14ac:dyDescent="0.3">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x14ac:dyDescent="0.3">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x14ac:dyDescent="0.3">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3">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x14ac:dyDescent="0.3">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x14ac:dyDescent="0.3">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x14ac:dyDescent="0.3">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x14ac:dyDescent="0.3">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x14ac:dyDescent="0.3">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3">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x14ac:dyDescent="0.3">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x14ac:dyDescent="0.3">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x14ac:dyDescent="0.3">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x14ac:dyDescent="0.3">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x14ac:dyDescent="0.3">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x14ac:dyDescent="0.3">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3">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x14ac:dyDescent="0.3">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x14ac:dyDescent="0.3">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x14ac:dyDescent="0.3">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3">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x14ac:dyDescent="0.3">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x14ac:dyDescent="0.3">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x14ac:dyDescent="0.3">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x14ac:dyDescent="0.3">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x14ac:dyDescent="0.3">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x14ac:dyDescent="0.3">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x14ac:dyDescent="0.3">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3">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x14ac:dyDescent="0.3">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x14ac:dyDescent="0.3">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3">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3">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x14ac:dyDescent="0.3">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3">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x14ac:dyDescent="0.3">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x14ac:dyDescent="0.3">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x14ac:dyDescent="0.3">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x14ac:dyDescent="0.3">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3">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x14ac:dyDescent="0.3">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x14ac:dyDescent="0.3">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x14ac:dyDescent="0.3">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x14ac:dyDescent="0.3">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3">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x14ac:dyDescent="0.3">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x14ac:dyDescent="0.3">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x14ac:dyDescent="0.3">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3">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x14ac:dyDescent="0.3">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x14ac:dyDescent="0.3">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x14ac:dyDescent="0.3">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x14ac:dyDescent="0.3">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3">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x14ac:dyDescent="0.3">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x14ac:dyDescent="0.3">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x14ac:dyDescent="0.3">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x14ac:dyDescent="0.3">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x14ac:dyDescent="0.3">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3">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x14ac:dyDescent="0.3">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x14ac:dyDescent="0.3">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3">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x14ac:dyDescent="0.3">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x14ac:dyDescent="0.3">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x14ac:dyDescent="0.3">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x14ac:dyDescent="0.3">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x14ac:dyDescent="0.3">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x14ac:dyDescent="0.3">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x14ac:dyDescent="0.3">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x14ac:dyDescent="0.3">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3">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x14ac:dyDescent="0.3">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x14ac:dyDescent="0.3">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x14ac:dyDescent="0.3">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3">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x14ac:dyDescent="0.3">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3">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x14ac:dyDescent="0.3">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x14ac:dyDescent="0.3">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x14ac:dyDescent="0.3">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x14ac:dyDescent="0.3">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x14ac:dyDescent="0.3">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x14ac:dyDescent="0.3">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x14ac:dyDescent="0.3">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x14ac:dyDescent="0.3">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x14ac:dyDescent="0.3">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x14ac:dyDescent="0.3">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x14ac:dyDescent="0.3">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x14ac:dyDescent="0.3">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x14ac:dyDescent="0.3">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3">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3">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3">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x14ac:dyDescent="0.3">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3">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3">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x14ac:dyDescent="0.3">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x14ac:dyDescent="0.3">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x14ac:dyDescent="0.3">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x14ac:dyDescent="0.3">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x14ac:dyDescent="0.3">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x14ac:dyDescent="0.3">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x14ac:dyDescent="0.3">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x14ac:dyDescent="0.3">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x14ac:dyDescent="0.3">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x14ac:dyDescent="0.3">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3">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x14ac:dyDescent="0.3">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3">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x14ac:dyDescent="0.3">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x14ac:dyDescent="0.3">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x14ac:dyDescent="0.3">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x14ac:dyDescent="0.3">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x14ac:dyDescent="0.3">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x14ac:dyDescent="0.3">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x14ac:dyDescent="0.3">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x14ac:dyDescent="0.3">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x14ac:dyDescent="0.3">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x14ac:dyDescent="0.3">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x14ac:dyDescent="0.3">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x14ac:dyDescent="0.3">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x14ac:dyDescent="0.3">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x14ac:dyDescent="0.3">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x14ac:dyDescent="0.3">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x14ac:dyDescent="0.3">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x14ac:dyDescent="0.3">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x14ac:dyDescent="0.3">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x14ac:dyDescent="0.3">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x14ac:dyDescent="0.3">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x14ac:dyDescent="0.3">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x14ac:dyDescent="0.3">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x14ac:dyDescent="0.3">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x14ac:dyDescent="0.3">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3">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x14ac:dyDescent="0.3">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x14ac:dyDescent="0.3">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x14ac:dyDescent="0.3">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x14ac:dyDescent="0.3">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x14ac:dyDescent="0.3">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3">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x14ac:dyDescent="0.3">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x14ac:dyDescent="0.3">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3">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3">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x14ac:dyDescent="0.3">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x14ac:dyDescent="0.3">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x14ac:dyDescent="0.3">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x14ac:dyDescent="0.3">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x14ac:dyDescent="0.3">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3">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x14ac:dyDescent="0.3">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x14ac:dyDescent="0.3">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x14ac:dyDescent="0.3">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x14ac:dyDescent="0.3">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x14ac:dyDescent="0.3">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3">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x14ac:dyDescent="0.3">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x14ac:dyDescent="0.3">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x14ac:dyDescent="0.3">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x14ac:dyDescent="0.3">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x14ac:dyDescent="0.3">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x14ac:dyDescent="0.3">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x14ac:dyDescent="0.3">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x14ac:dyDescent="0.3">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x14ac:dyDescent="0.3">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x14ac:dyDescent="0.3">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x14ac:dyDescent="0.3">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x14ac:dyDescent="0.3">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x14ac:dyDescent="0.3">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3">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x14ac:dyDescent="0.3">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x14ac:dyDescent="0.3">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3">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x14ac:dyDescent="0.3">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x14ac:dyDescent="0.3">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x14ac:dyDescent="0.3">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x14ac:dyDescent="0.3">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x14ac:dyDescent="0.3">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x14ac:dyDescent="0.3">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x14ac:dyDescent="0.3">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x14ac:dyDescent="0.3">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x14ac:dyDescent="0.3">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x14ac:dyDescent="0.3">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x14ac:dyDescent="0.3">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x14ac:dyDescent="0.3">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x14ac:dyDescent="0.3">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x14ac:dyDescent="0.3">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x14ac:dyDescent="0.3">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x14ac:dyDescent="0.3">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3">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x14ac:dyDescent="0.3">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3">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x14ac:dyDescent="0.3">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x14ac:dyDescent="0.3">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3">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x14ac:dyDescent="0.3">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3">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x14ac:dyDescent="0.3">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x14ac:dyDescent="0.3">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x14ac:dyDescent="0.3">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3">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3">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x14ac:dyDescent="0.3">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x14ac:dyDescent="0.3">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x14ac:dyDescent="0.3">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3">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x14ac:dyDescent="0.3">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x14ac:dyDescent="0.3">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x14ac:dyDescent="0.3">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x14ac:dyDescent="0.3">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x14ac:dyDescent="0.3">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x14ac:dyDescent="0.3">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3">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x14ac:dyDescent="0.3">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x14ac:dyDescent="0.3">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x14ac:dyDescent="0.3">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x14ac:dyDescent="0.3">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x14ac:dyDescent="0.3">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x14ac:dyDescent="0.3">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x14ac:dyDescent="0.3">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x14ac:dyDescent="0.3">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x14ac:dyDescent="0.3">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x14ac:dyDescent="0.3">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x14ac:dyDescent="0.3">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x14ac:dyDescent="0.3">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x14ac:dyDescent="0.3">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x14ac:dyDescent="0.3">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3">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3">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3">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x14ac:dyDescent="0.3">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x14ac:dyDescent="0.3">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x14ac:dyDescent="0.3">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x14ac:dyDescent="0.3">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x14ac:dyDescent="0.3">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x14ac:dyDescent="0.3">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3">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x14ac:dyDescent="0.3">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3">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3">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x14ac:dyDescent="0.3">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x14ac:dyDescent="0.3">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x14ac:dyDescent="0.3">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x14ac:dyDescent="0.3">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3">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x14ac:dyDescent="0.3">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x14ac:dyDescent="0.3">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x14ac:dyDescent="0.3">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x14ac:dyDescent="0.3">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3">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x14ac:dyDescent="0.3">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x14ac:dyDescent="0.3">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x14ac:dyDescent="0.3">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x14ac:dyDescent="0.3">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x14ac:dyDescent="0.3">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x14ac:dyDescent="0.3">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3">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x14ac:dyDescent="0.3">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x14ac:dyDescent="0.3">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x14ac:dyDescent="0.3">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3">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3">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x14ac:dyDescent="0.3">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x14ac:dyDescent="0.3">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x14ac:dyDescent="0.3">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x14ac:dyDescent="0.3">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x14ac:dyDescent="0.3">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x14ac:dyDescent="0.3">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x14ac:dyDescent="0.3">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x14ac:dyDescent="0.3">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x14ac:dyDescent="0.3">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x14ac:dyDescent="0.3">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x14ac:dyDescent="0.3">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x14ac:dyDescent="0.3">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x14ac:dyDescent="0.3">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x14ac:dyDescent="0.3">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x14ac:dyDescent="0.3">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x14ac:dyDescent="0.3">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x14ac:dyDescent="0.3">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3">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x14ac:dyDescent="0.3">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x14ac:dyDescent="0.3">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x14ac:dyDescent="0.3">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x14ac:dyDescent="0.3">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3">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x14ac:dyDescent="0.3">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x14ac:dyDescent="0.3">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x14ac:dyDescent="0.3">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x14ac:dyDescent="0.3">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x14ac:dyDescent="0.3">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x14ac:dyDescent="0.3">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x14ac:dyDescent="0.3">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x14ac:dyDescent="0.3">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x14ac:dyDescent="0.3">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x14ac:dyDescent="0.3">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x14ac:dyDescent="0.3">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x14ac:dyDescent="0.3">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x14ac:dyDescent="0.3">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x14ac:dyDescent="0.3">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x14ac:dyDescent="0.3">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x14ac:dyDescent="0.3">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3">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x14ac:dyDescent="0.3">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x14ac:dyDescent="0.3">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3">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x14ac:dyDescent="0.3">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x14ac:dyDescent="0.3">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x14ac:dyDescent="0.3">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3">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x14ac:dyDescent="0.3">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x14ac:dyDescent="0.3">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x14ac:dyDescent="0.3">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x14ac:dyDescent="0.3">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3">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3">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x14ac:dyDescent="0.3">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x14ac:dyDescent="0.3">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x14ac:dyDescent="0.3">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x14ac:dyDescent="0.3">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3">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x14ac:dyDescent="0.3">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3">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x14ac:dyDescent="0.3">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x14ac:dyDescent="0.3">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x14ac:dyDescent="0.3">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x14ac:dyDescent="0.3">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x14ac:dyDescent="0.3">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x14ac:dyDescent="0.3">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3">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x14ac:dyDescent="0.3">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x14ac:dyDescent="0.3">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x14ac:dyDescent="0.3">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x14ac:dyDescent="0.3">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x14ac:dyDescent="0.3">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3">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x14ac:dyDescent="0.3">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3">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3">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x14ac:dyDescent="0.3">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x14ac:dyDescent="0.3">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x14ac:dyDescent="0.3">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x14ac:dyDescent="0.3">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x14ac:dyDescent="0.3">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x14ac:dyDescent="0.3">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x14ac:dyDescent="0.3">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x14ac:dyDescent="0.3">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x14ac:dyDescent="0.3">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x14ac:dyDescent="0.3">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x14ac:dyDescent="0.3">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x14ac:dyDescent="0.3">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3">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x14ac:dyDescent="0.3">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x14ac:dyDescent="0.3">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x14ac:dyDescent="0.3">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3">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x14ac:dyDescent="0.3">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x14ac:dyDescent="0.3">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x14ac:dyDescent="0.3">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x14ac:dyDescent="0.3">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3">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x14ac:dyDescent="0.3">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x14ac:dyDescent="0.3">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x14ac:dyDescent="0.3">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x14ac:dyDescent="0.3">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x14ac:dyDescent="0.3">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x14ac:dyDescent="0.3">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x14ac:dyDescent="0.3">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x14ac:dyDescent="0.3">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3">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x14ac:dyDescent="0.3">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x14ac:dyDescent="0.3">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x14ac:dyDescent="0.3">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x14ac:dyDescent="0.3">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x14ac:dyDescent="0.3">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x14ac:dyDescent="0.3">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x14ac:dyDescent="0.3">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x14ac:dyDescent="0.3">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3">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x14ac:dyDescent="0.3">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x14ac:dyDescent="0.3">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x14ac:dyDescent="0.3">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x14ac:dyDescent="0.3">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x14ac:dyDescent="0.3">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3">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x14ac:dyDescent="0.3">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x14ac:dyDescent="0.3">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x14ac:dyDescent="0.3">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x14ac:dyDescent="0.3">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x14ac:dyDescent="0.3">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x14ac:dyDescent="0.3">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x14ac:dyDescent="0.3">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x14ac:dyDescent="0.3">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x14ac:dyDescent="0.3">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x14ac:dyDescent="0.3">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x14ac:dyDescent="0.3">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x14ac:dyDescent="0.3">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x14ac:dyDescent="0.3">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x14ac:dyDescent="0.3">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3">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x14ac:dyDescent="0.3">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x14ac:dyDescent="0.3">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x14ac:dyDescent="0.3">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x14ac:dyDescent="0.3">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3">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x14ac:dyDescent="0.3">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x14ac:dyDescent="0.3">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x14ac:dyDescent="0.3">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x14ac:dyDescent="0.3">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x14ac:dyDescent="0.3">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x14ac:dyDescent="0.3">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x14ac:dyDescent="0.3">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3">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x14ac:dyDescent="0.3">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x14ac:dyDescent="0.3">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x14ac:dyDescent="0.3">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x14ac:dyDescent="0.3">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x14ac:dyDescent="0.3">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x14ac:dyDescent="0.3">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x14ac:dyDescent="0.3">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x14ac:dyDescent="0.3">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3">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x14ac:dyDescent="0.3">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x14ac:dyDescent="0.3">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x14ac:dyDescent="0.3">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x14ac:dyDescent="0.3">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x14ac:dyDescent="0.3">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x14ac:dyDescent="0.3">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x14ac:dyDescent="0.3">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3">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x14ac:dyDescent="0.3">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x14ac:dyDescent="0.3">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x14ac:dyDescent="0.3">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x14ac:dyDescent="0.3">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x14ac:dyDescent="0.3">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x14ac:dyDescent="0.3">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x14ac:dyDescent="0.3">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x14ac:dyDescent="0.3">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3">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x14ac:dyDescent="0.3">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x14ac:dyDescent="0.3">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3">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x14ac:dyDescent="0.3">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x14ac:dyDescent="0.3">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x14ac:dyDescent="0.3">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x14ac:dyDescent="0.3">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x14ac:dyDescent="0.3">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x14ac:dyDescent="0.3">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3">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x14ac:dyDescent="0.3">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3">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x14ac:dyDescent="0.3">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x14ac:dyDescent="0.3">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x14ac:dyDescent="0.3">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x14ac:dyDescent="0.3">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x14ac:dyDescent="0.3">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x14ac:dyDescent="0.3">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x14ac:dyDescent="0.3">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x14ac:dyDescent="0.3">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x14ac:dyDescent="0.3">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x14ac:dyDescent="0.3">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3">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x14ac:dyDescent="0.3">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x14ac:dyDescent="0.3">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x14ac:dyDescent="0.3">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3">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3">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x14ac:dyDescent="0.3">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x14ac:dyDescent="0.3">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x14ac:dyDescent="0.3">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x14ac:dyDescent="0.3">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3">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x14ac:dyDescent="0.3">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x14ac:dyDescent="0.3">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x14ac:dyDescent="0.3">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x14ac:dyDescent="0.3">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3">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x14ac:dyDescent="0.3">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x14ac:dyDescent="0.3">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x14ac:dyDescent="0.3">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x14ac:dyDescent="0.3">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x14ac:dyDescent="0.3">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x14ac:dyDescent="0.3">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x14ac:dyDescent="0.3">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x14ac:dyDescent="0.3">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x14ac:dyDescent="0.3">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x14ac:dyDescent="0.3">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3">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3">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x14ac:dyDescent="0.3">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x14ac:dyDescent="0.3">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x14ac:dyDescent="0.3">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3">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x14ac:dyDescent="0.3">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x14ac:dyDescent="0.3">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x14ac:dyDescent="0.3">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x14ac:dyDescent="0.3">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x14ac:dyDescent="0.3">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x14ac:dyDescent="0.3">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x14ac:dyDescent="0.3">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x14ac:dyDescent="0.3">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x14ac:dyDescent="0.3">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x14ac:dyDescent="0.3">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3">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3">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x14ac:dyDescent="0.3">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x14ac:dyDescent="0.3">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x14ac:dyDescent="0.3">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x14ac:dyDescent="0.3">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x14ac:dyDescent="0.3">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3">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3">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x14ac:dyDescent="0.3">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x14ac:dyDescent="0.3">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x14ac:dyDescent="0.3">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x14ac:dyDescent="0.3">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x14ac:dyDescent="0.3">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x14ac:dyDescent="0.3">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x14ac:dyDescent="0.3">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3">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3">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x14ac:dyDescent="0.3">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x14ac:dyDescent="0.3">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x14ac:dyDescent="0.3">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3">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x14ac:dyDescent="0.3">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x14ac:dyDescent="0.3">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x14ac:dyDescent="0.3">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x14ac:dyDescent="0.3">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x14ac:dyDescent="0.3">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x14ac:dyDescent="0.3">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x14ac:dyDescent="0.3">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3">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x14ac:dyDescent="0.3">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x14ac:dyDescent="0.3">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x14ac:dyDescent="0.3">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x14ac:dyDescent="0.3">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x14ac:dyDescent="0.3">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x14ac:dyDescent="0.3">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x14ac:dyDescent="0.3">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x14ac:dyDescent="0.3">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x14ac:dyDescent="0.3">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x14ac:dyDescent="0.3">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x14ac:dyDescent="0.3">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x14ac:dyDescent="0.3">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x14ac:dyDescent="0.3">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x14ac:dyDescent="0.3">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x14ac:dyDescent="0.3">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x14ac:dyDescent="0.3">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x14ac:dyDescent="0.3">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x14ac:dyDescent="0.3">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x14ac:dyDescent="0.3">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x14ac:dyDescent="0.3">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x14ac:dyDescent="0.3">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x14ac:dyDescent="0.3">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x14ac:dyDescent="0.3">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x14ac:dyDescent="0.3">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x14ac:dyDescent="0.3">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x14ac:dyDescent="0.3">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x14ac:dyDescent="0.3">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x14ac:dyDescent="0.3">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3">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x14ac:dyDescent="0.3">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3">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3">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x14ac:dyDescent="0.3">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x14ac:dyDescent="0.3">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x14ac:dyDescent="0.3">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3">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3">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x14ac:dyDescent="0.3">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x14ac:dyDescent="0.3">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x14ac:dyDescent="0.3">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x14ac:dyDescent="0.3">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x14ac:dyDescent="0.3">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x14ac:dyDescent="0.3">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x14ac:dyDescent="0.3">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3">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x14ac:dyDescent="0.3">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x14ac:dyDescent="0.3">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x14ac:dyDescent="0.3">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x14ac:dyDescent="0.3">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x14ac:dyDescent="0.3">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x14ac:dyDescent="0.3">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x14ac:dyDescent="0.3">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x14ac:dyDescent="0.3">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x14ac:dyDescent="0.3">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x14ac:dyDescent="0.3">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3">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x14ac:dyDescent="0.3">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x14ac:dyDescent="0.3">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3">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x14ac:dyDescent="0.3">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x14ac:dyDescent="0.3">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x14ac:dyDescent="0.3">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x14ac:dyDescent="0.3">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x14ac:dyDescent="0.3">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x14ac:dyDescent="0.3">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x14ac:dyDescent="0.3">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x14ac:dyDescent="0.3">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x14ac:dyDescent="0.3">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3">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x14ac:dyDescent="0.3">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x14ac:dyDescent="0.3">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x14ac:dyDescent="0.3">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x14ac:dyDescent="0.3">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x14ac:dyDescent="0.3">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x14ac:dyDescent="0.3">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x14ac:dyDescent="0.3">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x14ac:dyDescent="0.3">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x14ac:dyDescent="0.3">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x14ac:dyDescent="0.3">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x14ac:dyDescent="0.3">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3">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x14ac:dyDescent="0.3">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3">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x14ac:dyDescent="0.3">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x14ac:dyDescent="0.3">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x14ac:dyDescent="0.3">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x14ac:dyDescent="0.3">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x14ac:dyDescent="0.3">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3">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x14ac:dyDescent="0.3">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x14ac:dyDescent="0.3">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x14ac:dyDescent="0.3">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x14ac:dyDescent="0.3">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x14ac:dyDescent="0.3">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x14ac:dyDescent="0.3">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x14ac:dyDescent="0.3">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x14ac:dyDescent="0.3">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x14ac:dyDescent="0.3">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x14ac:dyDescent="0.3">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3">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3">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x14ac:dyDescent="0.3">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x14ac:dyDescent="0.3">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x14ac:dyDescent="0.3">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x14ac:dyDescent="0.3">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x14ac:dyDescent="0.3">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x14ac:dyDescent="0.3">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x14ac:dyDescent="0.3">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x14ac:dyDescent="0.3">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x14ac:dyDescent="0.3">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x14ac:dyDescent="0.3">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x14ac:dyDescent="0.3">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x14ac:dyDescent="0.3">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3">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x14ac:dyDescent="0.3">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x14ac:dyDescent="0.3">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x14ac:dyDescent="0.3">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x14ac:dyDescent="0.3">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3">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3">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x14ac:dyDescent="0.3">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x14ac:dyDescent="0.3">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x14ac:dyDescent="0.3">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x14ac:dyDescent="0.3">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x14ac:dyDescent="0.3">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x14ac:dyDescent="0.3">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x14ac:dyDescent="0.3">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x14ac:dyDescent="0.3">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3">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x14ac:dyDescent="0.3">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x14ac:dyDescent="0.3">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x14ac:dyDescent="0.3">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x14ac:dyDescent="0.3">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x14ac:dyDescent="0.3">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x14ac:dyDescent="0.3">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x14ac:dyDescent="0.3">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x14ac:dyDescent="0.3">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x14ac:dyDescent="0.3">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3">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x14ac:dyDescent="0.3">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x14ac:dyDescent="0.3">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x14ac:dyDescent="0.3">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3">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3">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x14ac:dyDescent="0.3">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x14ac:dyDescent="0.3">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x14ac:dyDescent="0.3">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x14ac:dyDescent="0.3">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x14ac:dyDescent="0.3">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x14ac:dyDescent="0.3">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3">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x14ac:dyDescent="0.3">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x14ac:dyDescent="0.3">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3">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x14ac:dyDescent="0.3">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x14ac:dyDescent="0.3">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3">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x14ac:dyDescent="0.3">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x14ac:dyDescent="0.3">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x14ac:dyDescent="0.3">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x14ac:dyDescent="0.3">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x14ac:dyDescent="0.3">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x14ac:dyDescent="0.3">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x14ac:dyDescent="0.3">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x14ac:dyDescent="0.3">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x14ac:dyDescent="0.3">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x14ac:dyDescent="0.3">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x14ac:dyDescent="0.3">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x14ac:dyDescent="0.3">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3">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x14ac:dyDescent="0.3">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x14ac:dyDescent="0.3">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3">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x14ac:dyDescent="0.3">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x14ac:dyDescent="0.3">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x14ac:dyDescent="0.3">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x14ac:dyDescent="0.3">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x14ac:dyDescent="0.3">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x14ac:dyDescent="0.3">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x14ac:dyDescent="0.3">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x14ac:dyDescent="0.3">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3">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x14ac:dyDescent="0.3">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x14ac:dyDescent="0.3">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x14ac:dyDescent="0.3">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x14ac:dyDescent="0.3">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x14ac:dyDescent="0.3">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x14ac:dyDescent="0.3">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x14ac:dyDescent="0.3">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x14ac:dyDescent="0.3">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x14ac:dyDescent="0.3">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x14ac:dyDescent="0.3">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x14ac:dyDescent="0.3">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x14ac:dyDescent="0.3">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3">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x14ac:dyDescent="0.3">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x14ac:dyDescent="0.3">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3">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3">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x14ac:dyDescent="0.3">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3">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3">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x14ac:dyDescent="0.3">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x14ac:dyDescent="0.3">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3">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x14ac:dyDescent="0.3">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x14ac:dyDescent="0.3">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x14ac:dyDescent="0.3">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x14ac:dyDescent="0.3">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x14ac:dyDescent="0.3">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x14ac:dyDescent="0.3">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x14ac:dyDescent="0.3">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x14ac:dyDescent="0.3">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x14ac:dyDescent="0.3">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x14ac:dyDescent="0.3">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x14ac:dyDescent="0.3">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x14ac:dyDescent="0.3">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x14ac:dyDescent="0.3">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3">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x14ac:dyDescent="0.3">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3">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x14ac:dyDescent="0.3">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x14ac:dyDescent="0.3">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x14ac:dyDescent="0.3">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x14ac:dyDescent="0.3">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x14ac:dyDescent="0.3">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x14ac:dyDescent="0.3">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x14ac:dyDescent="0.3">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3">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x14ac:dyDescent="0.3">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x14ac:dyDescent="0.3">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x14ac:dyDescent="0.3">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x14ac:dyDescent="0.3">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x14ac:dyDescent="0.3">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x14ac:dyDescent="0.3">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x14ac:dyDescent="0.3">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x14ac:dyDescent="0.3">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3">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3">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x14ac:dyDescent="0.3">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3">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x14ac:dyDescent="0.3">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x14ac:dyDescent="0.3">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3">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x14ac:dyDescent="0.3">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x14ac:dyDescent="0.3">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x14ac:dyDescent="0.3">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x14ac:dyDescent="0.3">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3">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x14ac:dyDescent="0.3">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3">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x14ac:dyDescent="0.3">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x14ac:dyDescent="0.3">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x14ac:dyDescent="0.3">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x14ac:dyDescent="0.3">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x14ac:dyDescent="0.3">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3">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x14ac:dyDescent="0.3">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x14ac:dyDescent="0.3">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3">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x14ac:dyDescent="0.3">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x14ac:dyDescent="0.3">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x14ac:dyDescent="0.3">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x14ac:dyDescent="0.3">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x14ac:dyDescent="0.3">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x14ac:dyDescent="0.3">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3">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x14ac:dyDescent="0.3">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x14ac:dyDescent="0.3">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3">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x14ac:dyDescent="0.3">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x14ac:dyDescent="0.3">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x14ac:dyDescent="0.3">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x14ac:dyDescent="0.3">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3">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x14ac:dyDescent="0.3">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x14ac:dyDescent="0.3">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3">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x14ac:dyDescent="0.3">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x14ac:dyDescent="0.3">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x14ac:dyDescent="0.3">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x14ac:dyDescent="0.3">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x14ac:dyDescent="0.3">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x14ac:dyDescent="0.3">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x14ac:dyDescent="0.3">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x14ac:dyDescent="0.3">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x14ac:dyDescent="0.3">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3">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x14ac:dyDescent="0.3">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x14ac:dyDescent="0.3">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x14ac:dyDescent="0.3">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x14ac:dyDescent="0.3">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x14ac:dyDescent="0.3">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x14ac:dyDescent="0.3">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x14ac:dyDescent="0.3">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3">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3">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x14ac:dyDescent="0.3">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x14ac:dyDescent="0.3">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x14ac:dyDescent="0.3">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x14ac:dyDescent="0.3">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x14ac:dyDescent="0.3">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x14ac:dyDescent="0.3">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3">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x14ac:dyDescent="0.3">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x14ac:dyDescent="0.3">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3">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x14ac:dyDescent="0.3">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3">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3">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x14ac:dyDescent="0.3">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x14ac:dyDescent="0.3">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3">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x14ac:dyDescent="0.3">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x14ac:dyDescent="0.3">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x14ac:dyDescent="0.3">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x14ac:dyDescent="0.3">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x14ac:dyDescent="0.3">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3">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3">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x14ac:dyDescent="0.3">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x14ac:dyDescent="0.3">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x14ac:dyDescent="0.3">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x14ac:dyDescent="0.3">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x14ac:dyDescent="0.3">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x14ac:dyDescent="0.3">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x14ac:dyDescent="0.3">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x14ac:dyDescent="0.3">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x14ac:dyDescent="0.3">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3">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x14ac:dyDescent="0.3">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x14ac:dyDescent="0.3">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x14ac:dyDescent="0.3">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x14ac:dyDescent="0.3">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x14ac:dyDescent="0.3">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x14ac:dyDescent="0.3">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3">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x14ac:dyDescent="0.3">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x14ac:dyDescent="0.3">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x14ac:dyDescent="0.3">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3">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3">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x14ac:dyDescent="0.3">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x14ac:dyDescent="0.3">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3">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3">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x14ac:dyDescent="0.3">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x14ac:dyDescent="0.3">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x14ac:dyDescent="0.3">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x14ac:dyDescent="0.3">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x14ac:dyDescent="0.3">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3">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x14ac:dyDescent="0.3">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x14ac:dyDescent="0.3">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3">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x14ac:dyDescent="0.3">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3">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x14ac:dyDescent="0.3">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3">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x14ac:dyDescent="0.3">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3">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x14ac:dyDescent="0.3">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3">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3">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3">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x14ac:dyDescent="0.3">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x14ac:dyDescent="0.3">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x14ac:dyDescent="0.3">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x14ac:dyDescent="0.3">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x14ac:dyDescent="0.3">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x14ac:dyDescent="0.3">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x14ac:dyDescent="0.3">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x14ac:dyDescent="0.3">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x14ac:dyDescent="0.3">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x14ac:dyDescent="0.3">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x14ac:dyDescent="0.3">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x14ac:dyDescent="0.3">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x14ac:dyDescent="0.3">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x14ac:dyDescent="0.3">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x14ac:dyDescent="0.3">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x14ac:dyDescent="0.3">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3">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x14ac:dyDescent="0.3">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x14ac:dyDescent="0.3">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3">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x14ac:dyDescent="0.3">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x14ac:dyDescent="0.3">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x14ac:dyDescent="0.3">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x14ac:dyDescent="0.3">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x14ac:dyDescent="0.3">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x14ac:dyDescent="0.3">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x14ac:dyDescent="0.3">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x14ac:dyDescent="0.3">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x14ac:dyDescent="0.3">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x14ac:dyDescent="0.3">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x14ac:dyDescent="0.3">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x14ac:dyDescent="0.3">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x14ac:dyDescent="0.3">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x14ac:dyDescent="0.3">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x14ac:dyDescent="0.3">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x14ac:dyDescent="0.3">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3">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x14ac:dyDescent="0.3">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x14ac:dyDescent="0.3">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x14ac:dyDescent="0.3">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x14ac:dyDescent="0.3">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x14ac:dyDescent="0.3">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x14ac:dyDescent="0.3">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x14ac:dyDescent="0.3">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x14ac:dyDescent="0.3">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x14ac:dyDescent="0.3">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x14ac:dyDescent="0.3">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x14ac:dyDescent="0.3">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x14ac:dyDescent="0.3">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x14ac:dyDescent="0.3">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x14ac:dyDescent="0.3">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x14ac:dyDescent="0.3">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x14ac:dyDescent="0.3">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x14ac:dyDescent="0.3">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x14ac:dyDescent="0.3">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x14ac:dyDescent="0.3">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x14ac:dyDescent="0.3">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x14ac:dyDescent="0.3">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x14ac:dyDescent="0.3">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x14ac:dyDescent="0.3">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x14ac:dyDescent="0.3">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x14ac:dyDescent="0.3">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x14ac:dyDescent="0.3">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x14ac:dyDescent="0.3">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x14ac:dyDescent="0.3">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x14ac:dyDescent="0.3">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3">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3">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x14ac:dyDescent="0.3">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x14ac:dyDescent="0.3">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x14ac:dyDescent="0.3">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3">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x14ac:dyDescent="0.3">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x14ac:dyDescent="0.3">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3">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3">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x14ac:dyDescent="0.3">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x14ac:dyDescent="0.3">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x14ac:dyDescent="0.3">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x14ac:dyDescent="0.3">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x14ac:dyDescent="0.3">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x14ac:dyDescent="0.3">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3">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x14ac:dyDescent="0.3">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x14ac:dyDescent="0.3">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x14ac:dyDescent="0.3">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x14ac:dyDescent="0.3">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x14ac:dyDescent="0.3">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x14ac:dyDescent="0.3">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x14ac:dyDescent="0.3">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3">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x14ac:dyDescent="0.3">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x14ac:dyDescent="0.3">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x14ac:dyDescent="0.3">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x14ac:dyDescent="0.3">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3">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3">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x14ac:dyDescent="0.3">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3">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x14ac:dyDescent="0.3">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x14ac:dyDescent="0.3">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x14ac:dyDescent="0.3">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x14ac:dyDescent="0.3">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x14ac:dyDescent="0.3">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x14ac:dyDescent="0.3">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x14ac:dyDescent="0.3">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x14ac:dyDescent="0.3">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x14ac:dyDescent="0.3">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x14ac:dyDescent="0.3">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3">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x14ac:dyDescent="0.3">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x14ac:dyDescent="0.3">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x14ac:dyDescent="0.3">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3">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x14ac:dyDescent="0.3">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x14ac:dyDescent="0.3">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x14ac:dyDescent="0.3">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x14ac:dyDescent="0.3">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x14ac:dyDescent="0.3">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x14ac:dyDescent="0.3">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x14ac:dyDescent="0.3">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3">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x14ac:dyDescent="0.3">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x14ac:dyDescent="0.3">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x14ac:dyDescent="0.3">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x14ac:dyDescent="0.3">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x14ac:dyDescent="0.3">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x14ac:dyDescent="0.3">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x14ac:dyDescent="0.3">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x14ac:dyDescent="0.3">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x14ac:dyDescent="0.3">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x14ac:dyDescent="0.3">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x14ac:dyDescent="0.3">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x14ac:dyDescent="0.3">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x14ac:dyDescent="0.3">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x14ac:dyDescent="0.3">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x14ac:dyDescent="0.3">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3">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x14ac:dyDescent="0.3">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x14ac:dyDescent="0.3">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x14ac:dyDescent="0.3">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x14ac:dyDescent="0.3">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x14ac:dyDescent="0.3">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3">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x14ac:dyDescent="0.3">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3">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x14ac:dyDescent="0.3">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x14ac:dyDescent="0.3">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x14ac:dyDescent="0.3">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x14ac:dyDescent="0.3">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x14ac:dyDescent="0.3">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x14ac:dyDescent="0.3">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3">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3">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x14ac:dyDescent="0.3">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x14ac:dyDescent="0.3">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x14ac:dyDescent="0.3">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x14ac:dyDescent="0.3">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x14ac:dyDescent="0.3">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x14ac:dyDescent="0.3">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3">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x14ac:dyDescent="0.3">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3">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x14ac:dyDescent="0.3">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x14ac:dyDescent="0.3">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x14ac:dyDescent="0.3">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3">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x14ac:dyDescent="0.3">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x14ac:dyDescent="0.3">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x14ac:dyDescent="0.3">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3">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x14ac:dyDescent="0.3">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3">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x14ac:dyDescent="0.3">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x14ac:dyDescent="0.3">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x14ac:dyDescent="0.3">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x14ac:dyDescent="0.3">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3">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x14ac:dyDescent="0.3">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x14ac:dyDescent="0.3">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x14ac:dyDescent="0.3">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x14ac:dyDescent="0.3">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3">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x14ac:dyDescent="0.3">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3">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x14ac:dyDescent="0.3">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x14ac:dyDescent="0.3">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x14ac:dyDescent="0.3">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x14ac:dyDescent="0.3">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3">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x14ac:dyDescent="0.3">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x14ac:dyDescent="0.3">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x14ac:dyDescent="0.3">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x14ac:dyDescent="0.3">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3">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x14ac:dyDescent="0.3">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x14ac:dyDescent="0.3">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x14ac:dyDescent="0.3">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x14ac:dyDescent="0.3">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x14ac:dyDescent="0.3">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x14ac:dyDescent="0.3">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x14ac:dyDescent="0.3">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x14ac:dyDescent="0.3">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3">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3">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x14ac:dyDescent="0.3">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x14ac:dyDescent="0.3">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x14ac:dyDescent="0.3">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x14ac:dyDescent="0.3">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x14ac:dyDescent="0.3">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3">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x14ac:dyDescent="0.3">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x14ac:dyDescent="0.3">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x14ac:dyDescent="0.3">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x14ac:dyDescent="0.3">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x14ac:dyDescent="0.3">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3">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x14ac:dyDescent="0.3">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x14ac:dyDescent="0.3">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x14ac:dyDescent="0.3">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x14ac:dyDescent="0.3">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3">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3">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x14ac:dyDescent="0.3">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x14ac:dyDescent="0.3">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3">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x14ac:dyDescent="0.3">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x14ac:dyDescent="0.3">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x14ac:dyDescent="0.3">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x14ac:dyDescent="0.3">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x14ac:dyDescent="0.3">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3">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x14ac:dyDescent="0.3">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x14ac:dyDescent="0.3">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3">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x14ac:dyDescent="0.3">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x14ac:dyDescent="0.3">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3">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x14ac:dyDescent="0.3">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3">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x14ac:dyDescent="0.3">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x14ac:dyDescent="0.3">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x14ac:dyDescent="0.3">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x14ac:dyDescent="0.3">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x14ac:dyDescent="0.3">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x14ac:dyDescent="0.3">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x14ac:dyDescent="0.3">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3">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3">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x14ac:dyDescent="0.3">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x14ac:dyDescent="0.3">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x14ac:dyDescent="0.3">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x14ac:dyDescent="0.3">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x14ac:dyDescent="0.3">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x14ac:dyDescent="0.3">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x14ac:dyDescent="0.3">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x14ac:dyDescent="0.3">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3">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x14ac:dyDescent="0.3">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x14ac:dyDescent="0.3">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x14ac:dyDescent="0.3">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x14ac:dyDescent="0.3">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x14ac:dyDescent="0.3">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x14ac:dyDescent="0.3">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3">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x14ac:dyDescent="0.3">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x14ac:dyDescent="0.3">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3">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x14ac:dyDescent="0.3">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3">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x14ac:dyDescent="0.3">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x14ac:dyDescent="0.3">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x14ac:dyDescent="0.3">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x14ac:dyDescent="0.3">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3">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x14ac:dyDescent="0.3">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x14ac:dyDescent="0.3">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x14ac:dyDescent="0.3">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x14ac:dyDescent="0.3">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3">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3">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3">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x14ac:dyDescent="0.3">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3">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x14ac:dyDescent="0.3">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x14ac:dyDescent="0.3">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x14ac:dyDescent="0.3">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x14ac:dyDescent="0.3">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3">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x14ac:dyDescent="0.3">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x14ac:dyDescent="0.3">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x14ac:dyDescent="0.3">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x14ac:dyDescent="0.3">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x14ac:dyDescent="0.3">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x14ac:dyDescent="0.3">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x14ac:dyDescent="0.3">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x14ac:dyDescent="0.3">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3">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x14ac:dyDescent="0.3">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x14ac:dyDescent="0.3">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x14ac:dyDescent="0.3">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x14ac:dyDescent="0.3">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3">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x14ac:dyDescent="0.3">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3">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x14ac:dyDescent="0.3">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x14ac:dyDescent="0.3">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x14ac:dyDescent="0.3">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x14ac:dyDescent="0.3">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x14ac:dyDescent="0.3">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x14ac:dyDescent="0.3">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x14ac:dyDescent="0.3">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x14ac:dyDescent="0.3">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x14ac:dyDescent="0.3">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x14ac:dyDescent="0.3">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x14ac:dyDescent="0.3">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x14ac:dyDescent="0.3">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x14ac:dyDescent="0.3">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x14ac:dyDescent="0.3">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x14ac:dyDescent="0.3">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x14ac:dyDescent="0.3">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x14ac:dyDescent="0.3">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3">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x14ac:dyDescent="0.3">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x14ac:dyDescent="0.3">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3">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x14ac:dyDescent="0.3">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3">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x14ac:dyDescent="0.3">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x14ac:dyDescent="0.3">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3">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x14ac:dyDescent="0.3">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x14ac:dyDescent="0.3">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x14ac:dyDescent="0.3">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x14ac:dyDescent="0.3">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x14ac:dyDescent="0.3">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x14ac:dyDescent="0.3">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x14ac:dyDescent="0.3">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3">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3">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x14ac:dyDescent="0.3">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x14ac:dyDescent="0.3">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3">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x14ac:dyDescent="0.3">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3">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x14ac:dyDescent="0.3">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x14ac:dyDescent="0.3">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x14ac:dyDescent="0.3">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x14ac:dyDescent="0.3">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3">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x14ac:dyDescent="0.3">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x14ac:dyDescent="0.3">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x14ac:dyDescent="0.3">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x14ac:dyDescent="0.3">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x14ac:dyDescent="0.3">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3">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x14ac:dyDescent="0.3">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x14ac:dyDescent="0.3">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x14ac:dyDescent="0.3">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x14ac:dyDescent="0.3">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x14ac:dyDescent="0.3">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3">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x14ac:dyDescent="0.3">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x14ac:dyDescent="0.3">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x14ac:dyDescent="0.3">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x14ac:dyDescent="0.3">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3">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3">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x14ac:dyDescent="0.3">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x14ac:dyDescent="0.3">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x14ac:dyDescent="0.3">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3">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x14ac:dyDescent="0.3">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x14ac:dyDescent="0.3">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x14ac:dyDescent="0.3">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x14ac:dyDescent="0.3">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x14ac:dyDescent="0.3">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x14ac:dyDescent="0.3">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x14ac:dyDescent="0.3">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x14ac:dyDescent="0.3">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x14ac:dyDescent="0.3">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x14ac:dyDescent="0.3">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x14ac:dyDescent="0.3">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x14ac:dyDescent="0.3">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x14ac:dyDescent="0.3">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x14ac:dyDescent="0.3">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3">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x14ac:dyDescent="0.3">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x14ac:dyDescent="0.3">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x14ac:dyDescent="0.3">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x14ac:dyDescent="0.3">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x14ac:dyDescent="0.3">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x14ac:dyDescent="0.3">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3">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3">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x14ac:dyDescent="0.3">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x14ac:dyDescent="0.3">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x14ac:dyDescent="0.3">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x14ac:dyDescent="0.3">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x14ac:dyDescent="0.3">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x14ac:dyDescent="0.3">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x14ac:dyDescent="0.3">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x14ac:dyDescent="0.3">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x14ac:dyDescent="0.3">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x14ac:dyDescent="0.3">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x14ac:dyDescent="0.3">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x14ac:dyDescent="0.3">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x14ac:dyDescent="0.3">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x14ac:dyDescent="0.3">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x14ac:dyDescent="0.3">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3">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x14ac:dyDescent="0.3">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3">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x14ac:dyDescent="0.3">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x14ac:dyDescent="0.3">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x14ac:dyDescent="0.3">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3">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x14ac:dyDescent="0.3">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x14ac:dyDescent="0.3">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x14ac:dyDescent="0.3">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x14ac:dyDescent="0.3">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x14ac:dyDescent="0.3">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x14ac:dyDescent="0.3">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x14ac:dyDescent="0.3">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3">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x14ac:dyDescent="0.3">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x14ac:dyDescent="0.3">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x14ac:dyDescent="0.3">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x14ac:dyDescent="0.3">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x14ac:dyDescent="0.3">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x14ac:dyDescent="0.3">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3">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x14ac:dyDescent="0.3">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x14ac:dyDescent="0.3">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3">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x14ac:dyDescent="0.3">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x14ac:dyDescent="0.3">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x14ac:dyDescent="0.3">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3">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3">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3">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x14ac:dyDescent="0.3">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3">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x14ac:dyDescent="0.3">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x14ac:dyDescent="0.3">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x14ac:dyDescent="0.3">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x14ac:dyDescent="0.3">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x14ac:dyDescent="0.3">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x14ac:dyDescent="0.3">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x14ac:dyDescent="0.3">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x14ac:dyDescent="0.3">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x14ac:dyDescent="0.3">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x14ac:dyDescent="0.3">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x14ac:dyDescent="0.3">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3">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x14ac:dyDescent="0.3">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x14ac:dyDescent="0.3">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x14ac:dyDescent="0.3">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x14ac:dyDescent="0.3">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x14ac:dyDescent="0.3">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x14ac:dyDescent="0.3">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x14ac:dyDescent="0.3">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x14ac:dyDescent="0.3">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x14ac:dyDescent="0.3">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x14ac:dyDescent="0.3">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3">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3">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x14ac:dyDescent="0.3">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x14ac:dyDescent="0.3">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x14ac:dyDescent="0.3">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x14ac:dyDescent="0.3">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x14ac:dyDescent="0.3">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x14ac:dyDescent="0.3">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x14ac:dyDescent="0.3">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x14ac:dyDescent="0.3">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x14ac:dyDescent="0.3">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3">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x14ac:dyDescent="0.3">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3">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x14ac:dyDescent="0.3">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x14ac:dyDescent="0.3">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x14ac:dyDescent="0.3">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x14ac:dyDescent="0.3">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x14ac:dyDescent="0.3">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x14ac:dyDescent="0.3">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x14ac:dyDescent="0.3">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x14ac:dyDescent="0.3">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x14ac:dyDescent="0.3">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x14ac:dyDescent="0.3">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x14ac:dyDescent="0.3">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x14ac:dyDescent="0.3">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x14ac:dyDescent="0.3">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x14ac:dyDescent="0.3">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x14ac:dyDescent="0.3">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x14ac:dyDescent="0.3">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x14ac:dyDescent="0.3">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x14ac:dyDescent="0.3">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x14ac:dyDescent="0.3">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x14ac:dyDescent="0.3">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x14ac:dyDescent="0.3">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x14ac:dyDescent="0.3">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x14ac:dyDescent="0.3">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x14ac:dyDescent="0.3">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x14ac:dyDescent="0.3">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x14ac:dyDescent="0.3">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x14ac:dyDescent="0.3">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x14ac:dyDescent="0.3">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x14ac:dyDescent="0.3">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x14ac:dyDescent="0.3">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3">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x14ac:dyDescent="0.3">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x14ac:dyDescent="0.3">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3">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x14ac:dyDescent="0.3">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x14ac:dyDescent="0.3">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x14ac:dyDescent="0.3">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x14ac:dyDescent="0.3">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x14ac:dyDescent="0.3">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x14ac:dyDescent="0.3">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x14ac:dyDescent="0.3">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x14ac:dyDescent="0.3">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3">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x14ac:dyDescent="0.3">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x14ac:dyDescent="0.3">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x14ac:dyDescent="0.3">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x14ac:dyDescent="0.3">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x14ac:dyDescent="0.3">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x14ac:dyDescent="0.3">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x14ac:dyDescent="0.3">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x14ac:dyDescent="0.3">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x14ac:dyDescent="0.3">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x14ac:dyDescent="0.3">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3">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x14ac:dyDescent="0.3">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x14ac:dyDescent="0.3">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x14ac:dyDescent="0.3">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3">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x14ac:dyDescent="0.3">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x14ac:dyDescent="0.3">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x14ac:dyDescent="0.3">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x14ac:dyDescent="0.3">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x14ac:dyDescent="0.3">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x14ac:dyDescent="0.3">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x14ac:dyDescent="0.3">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x14ac:dyDescent="0.3">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x14ac:dyDescent="0.3">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x14ac:dyDescent="0.3">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x14ac:dyDescent="0.3">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x14ac:dyDescent="0.3">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x14ac:dyDescent="0.3">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x14ac:dyDescent="0.3">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x14ac:dyDescent="0.3">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x14ac:dyDescent="0.3">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x14ac:dyDescent="0.3">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x14ac:dyDescent="0.3">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x14ac:dyDescent="0.3">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x14ac:dyDescent="0.3">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x14ac:dyDescent="0.3">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x14ac:dyDescent="0.3">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x14ac:dyDescent="0.3">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x14ac:dyDescent="0.3">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3">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x14ac:dyDescent="0.3">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3">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3">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x14ac:dyDescent="0.3">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x14ac:dyDescent="0.3">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3">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x14ac:dyDescent="0.3">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x14ac:dyDescent="0.3">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x14ac:dyDescent="0.3">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x14ac:dyDescent="0.3">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x14ac:dyDescent="0.3">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x14ac:dyDescent="0.3">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x14ac:dyDescent="0.3">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x14ac:dyDescent="0.3">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x14ac:dyDescent="0.3">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3">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x14ac:dyDescent="0.3">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x14ac:dyDescent="0.3">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3">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x14ac:dyDescent="0.3">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x14ac:dyDescent="0.3">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x14ac:dyDescent="0.3">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3">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x14ac:dyDescent="0.3">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x14ac:dyDescent="0.3">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3">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x14ac:dyDescent="0.3">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x14ac:dyDescent="0.3">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x14ac:dyDescent="0.3">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x14ac:dyDescent="0.3">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x14ac:dyDescent="0.3">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x14ac:dyDescent="0.3">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x14ac:dyDescent="0.3">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x14ac:dyDescent="0.3">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x14ac:dyDescent="0.3">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3">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x14ac:dyDescent="0.3">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x14ac:dyDescent="0.3">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3">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x14ac:dyDescent="0.3">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3">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x14ac:dyDescent="0.3">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x14ac:dyDescent="0.3">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x14ac:dyDescent="0.3">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x14ac:dyDescent="0.3">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x14ac:dyDescent="0.3">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x14ac:dyDescent="0.3">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x14ac:dyDescent="0.3">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3">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x14ac:dyDescent="0.3">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3">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3">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x14ac:dyDescent="0.3">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x14ac:dyDescent="0.3">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x14ac:dyDescent="0.3">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x14ac:dyDescent="0.3">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x14ac:dyDescent="0.3">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3">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x14ac:dyDescent="0.3">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3">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x14ac:dyDescent="0.3">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x14ac:dyDescent="0.3">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x14ac:dyDescent="0.3">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3">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x14ac:dyDescent="0.3">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x14ac:dyDescent="0.3">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3">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3">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x14ac:dyDescent="0.3">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x14ac:dyDescent="0.3">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x14ac:dyDescent="0.3">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x14ac:dyDescent="0.3">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x14ac:dyDescent="0.3">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x14ac:dyDescent="0.3">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x14ac:dyDescent="0.3">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x14ac:dyDescent="0.3">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3">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x14ac:dyDescent="0.3">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x14ac:dyDescent="0.3">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x14ac:dyDescent="0.3">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x14ac:dyDescent="0.3">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x14ac:dyDescent="0.3">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x14ac:dyDescent="0.3">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x14ac:dyDescent="0.3">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x14ac:dyDescent="0.3">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x14ac:dyDescent="0.3">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x14ac:dyDescent="0.3">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x14ac:dyDescent="0.3">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x14ac:dyDescent="0.3">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3">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x14ac:dyDescent="0.3">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x14ac:dyDescent="0.3">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x14ac:dyDescent="0.3">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3">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x14ac:dyDescent="0.3">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x14ac:dyDescent="0.3">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3">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3">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x14ac:dyDescent="0.3">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3">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3">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x14ac:dyDescent="0.3">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3">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x14ac:dyDescent="0.3">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3">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x14ac:dyDescent="0.3">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x14ac:dyDescent="0.3">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x14ac:dyDescent="0.3">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x14ac:dyDescent="0.3">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x14ac:dyDescent="0.3">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3">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x14ac:dyDescent="0.3">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3">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x14ac:dyDescent="0.3">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x14ac:dyDescent="0.3">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3">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x14ac:dyDescent="0.3">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x14ac:dyDescent="0.3">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3">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x14ac:dyDescent="0.3">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x14ac:dyDescent="0.3">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x14ac:dyDescent="0.3">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3">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x14ac:dyDescent="0.3">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x14ac:dyDescent="0.3">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x14ac:dyDescent="0.3">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x14ac:dyDescent="0.3">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x14ac:dyDescent="0.3">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x14ac:dyDescent="0.3">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x14ac:dyDescent="0.3">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x14ac:dyDescent="0.3">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x14ac:dyDescent="0.3">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x14ac:dyDescent="0.3">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3">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3">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3">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3">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x14ac:dyDescent="0.3">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x14ac:dyDescent="0.3">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3">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3">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x14ac:dyDescent="0.3">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x14ac:dyDescent="0.3">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x14ac:dyDescent="0.3">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3">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x14ac:dyDescent="0.3">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3">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x14ac:dyDescent="0.3">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x14ac:dyDescent="0.3">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x14ac:dyDescent="0.3">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x14ac:dyDescent="0.3">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x14ac:dyDescent="0.3">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x14ac:dyDescent="0.3">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x14ac:dyDescent="0.3">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x14ac:dyDescent="0.3">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3">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x14ac:dyDescent="0.3">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x14ac:dyDescent="0.3">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x14ac:dyDescent="0.3">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x14ac:dyDescent="0.3">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x14ac:dyDescent="0.3">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x14ac:dyDescent="0.3">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x14ac:dyDescent="0.3">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x14ac:dyDescent="0.3">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x14ac:dyDescent="0.3">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x14ac:dyDescent="0.3">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3">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x14ac:dyDescent="0.3">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x14ac:dyDescent="0.3">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x14ac:dyDescent="0.3">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x14ac:dyDescent="0.3">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x14ac:dyDescent="0.3">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x14ac:dyDescent="0.3">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3">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x14ac:dyDescent="0.3">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x14ac:dyDescent="0.3">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x14ac:dyDescent="0.3">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x14ac:dyDescent="0.3">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x14ac:dyDescent="0.3">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x14ac:dyDescent="0.3">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x14ac:dyDescent="0.3">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x14ac:dyDescent="0.3">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x14ac:dyDescent="0.3">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x14ac:dyDescent="0.3">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3">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x14ac:dyDescent="0.3">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x14ac:dyDescent="0.3">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x14ac:dyDescent="0.3">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x14ac:dyDescent="0.3">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x14ac:dyDescent="0.3">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x14ac:dyDescent="0.3">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x14ac:dyDescent="0.3">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x14ac:dyDescent="0.3">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x14ac:dyDescent="0.3">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x14ac:dyDescent="0.3">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x14ac:dyDescent="0.3">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x14ac:dyDescent="0.3">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x14ac:dyDescent="0.3">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x14ac:dyDescent="0.3">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x14ac:dyDescent="0.3">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x14ac:dyDescent="0.3">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x14ac:dyDescent="0.3">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3">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x14ac:dyDescent="0.3">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x14ac:dyDescent="0.3">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3">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3">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x14ac:dyDescent="0.3">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3">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x14ac:dyDescent="0.3">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x14ac:dyDescent="0.3">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3">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x14ac:dyDescent="0.3">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3">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x14ac:dyDescent="0.3">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x14ac:dyDescent="0.3">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x14ac:dyDescent="0.3">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x14ac:dyDescent="0.3">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3">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x14ac:dyDescent="0.3">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x14ac:dyDescent="0.3">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3">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3">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x14ac:dyDescent="0.3">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x14ac:dyDescent="0.3">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x14ac:dyDescent="0.3">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x14ac:dyDescent="0.3">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x14ac:dyDescent="0.3">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x14ac:dyDescent="0.3">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x14ac:dyDescent="0.3">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3">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x14ac:dyDescent="0.3">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x14ac:dyDescent="0.3">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x14ac:dyDescent="0.3">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x14ac:dyDescent="0.3">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x14ac:dyDescent="0.3">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x14ac:dyDescent="0.3">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x14ac:dyDescent="0.3">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3">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x14ac:dyDescent="0.3">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x14ac:dyDescent="0.3">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x14ac:dyDescent="0.3">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x14ac:dyDescent="0.3">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x14ac:dyDescent="0.3">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x14ac:dyDescent="0.3">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x14ac:dyDescent="0.3">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x14ac:dyDescent="0.3">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x14ac:dyDescent="0.3">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3">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x14ac:dyDescent="0.3">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3">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x14ac:dyDescent="0.3">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x14ac:dyDescent="0.3">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x14ac:dyDescent="0.3">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x14ac:dyDescent="0.3">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3">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x14ac:dyDescent="0.3">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x14ac:dyDescent="0.3">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x14ac:dyDescent="0.3">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3">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x14ac:dyDescent="0.3">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x14ac:dyDescent="0.3">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x14ac:dyDescent="0.3">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x14ac:dyDescent="0.3">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3">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x14ac:dyDescent="0.3">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x14ac:dyDescent="0.3">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3">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x14ac:dyDescent="0.3">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x14ac:dyDescent="0.3">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3">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3">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3">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3">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x14ac:dyDescent="0.3">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x14ac:dyDescent="0.3">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x14ac:dyDescent="0.3">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x14ac:dyDescent="0.3">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x14ac:dyDescent="0.3">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x14ac:dyDescent="0.3">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x14ac:dyDescent="0.3">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x14ac:dyDescent="0.3">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x14ac:dyDescent="0.3">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x14ac:dyDescent="0.3">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3">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x14ac:dyDescent="0.3">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x14ac:dyDescent="0.3">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x14ac:dyDescent="0.3">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x14ac:dyDescent="0.3">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3">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x14ac:dyDescent="0.3">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x14ac:dyDescent="0.3">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3">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x14ac:dyDescent="0.3">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3">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x14ac:dyDescent="0.3">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x14ac:dyDescent="0.3">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x14ac:dyDescent="0.3">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3">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3">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x14ac:dyDescent="0.3">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x14ac:dyDescent="0.3">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x14ac:dyDescent="0.3">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x14ac:dyDescent="0.3">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x14ac:dyDescent="0.3">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x14ac:dyDescent="0.3">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x14ac:dyDescent="0.3">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x14ac:dyDescent="0.3">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x14ac:dyDescent="0.3">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x14ac:dyDescent="0.3">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x14ac:dyDescent="0.3">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x14ac:dyDescent="0.3">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x14ac:dyDescent="0.3">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x14ac:dyDescent="0.3">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x14ac:dyDescent="0.3">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3">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x14ac:dyDescent="0.3">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x14ac:dyDescent="0.3">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x14ac:dyDescent="0.3">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3">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x14ac:dyDescent="0.3">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x14ac:dyDescent="0.3">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x14ac:dyDescent="0.3">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x14ac:dyDescent="0.3">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3">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3">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x14ac:dyDescent="0.3">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3">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3">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x14ac:dyDescent="0.3">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x14ac:dyDescent="0.3">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3">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x14ac:dyDescent="0.3">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x14ac:dyDescent="0.3">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x14ac:dyDescent="0.3">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x14ac:dyDescent="0.3">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x14ac:dyDescent="0.3">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x14ac:dyDescent="0.3">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x14ac:dyDescent="0.3">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3">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x14ac:dyDescent="0.3">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x14ac:dyDescent="0.3">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3">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x14ac:dyDescent="0.3">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x14ac:dyDescent="0.3">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3">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x14ac:dyDescent="0.3">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x14ac:dyDescent="0.3">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x14ac:dyDescent="0.3">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x14ac:dyDescent="0.3">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x14ac:dyDescent="0.3">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x14ac:dyDescent="0.3">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x14ac:dyDescent="0.3">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3">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x14ac:dyDescent="0.3">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x14ac:dyDescent="0.3">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x14ac:dyDescent="0.3">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x14ac:dyDescent="0.3">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x14ac:dyDescent="0.3">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x14ac:dyDescent="0.3">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3">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3">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x14ac:dyDescent="0.3">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x14ac:dyDescent="0.3">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3">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x14ac:dyDescent="0.3">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x14ac:dyDescent="0.3">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x14ac:dyDescent="0.3">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x14ac:dyDescent="0.3">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x14ac:dyDescent="0.3">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3">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x14ac:dyDescent="0.3">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3">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x14ac:dyDescent="0.3">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x14ac:dyDescent="0.3">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x14ac:dyDescent="0.3">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x14ac:dyDescent="0.3">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x14ac:dyDescent="0.3">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x14ac:dyDescent="0.3">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x14ac:dyDescent="0.3">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x14ac:dyDescent="0.3">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x14ac:dyDescent="0.3">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3">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x14ac:dyDescent="0.3">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x14ac:dyDescent="0.3">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x14ac:dyDescent="0.3">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x14ac:dyDescent="0.3">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x14ac:dyDescent="0.3">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x14ac:dyDescent="0.3">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x14ac:dyDescent="0.3">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x14ac:dyDescent="0.3">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x14ac:dyDescent="0.3">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x14ac:dyDescent="0.3">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x14ac:dyDescent="0.3">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x14ac:dyDescent="0.3">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x14ac:dyDescent="0.3">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x14ac:dyDescent="0.3">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x14ac:dyDescent="0.3">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3">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x14ac:dyDescent="0.3">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x14ac:dyDescent="0.3">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3">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x14ac:dyDescent="0.3">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x14ac:dyDescent="0.3">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x14ac:dyDescent="0.3">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x14ac:dyDescent="0.3">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x14ac:dyDescent="0.3">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x14ac:dyDescent="0.3">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x14ac:dyDescent="0.3">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3">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3">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3">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x14ac:dyDescent="0.3">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x14ac:dyDescent="0.3">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x14ac:dyDescent="0.3">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x14ac:dyDescent="0.3">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x14ac:dyDescent="0.3">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3">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x14ac:dyDescent="0.3">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x14ac:dyDescent="0.3">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3">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x14ac:dyDescent="0.3">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x14ac:dyDescent="0.3">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3">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x14ac:dyDescent="0.3">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x14ac:dyDescent="0.3">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x14ac:dyDescent="0.3">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x14ac:dyDescent="0.3">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3">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x14ac:dyDescent="0.3">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x14ac:dyDescent="0.3">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x14ac:dyDescent="0.3">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x14ac:dyDescent="0.3">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3">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x14ac:dyDescent="0.3">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x14ac:dyDescent="0.3">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x14ac:dyDescent="0.3">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3">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x14ac:dyDescent="0.3">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x14ac:dyDescent="0.3">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x14ac:dyDescent="0.3">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x14ac:dyDescent="0.3">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x14ac:dyDescent="0.3">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x14ac:dyDescent="0.3">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x14ac:dyDescent="0.3">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x14ac:dyDescent="0.3">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x14ac:dyDescent="0.3">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3">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x14ac:dyDescent="0.3">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3">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x14ac:dyDescent="0.3">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x14ac:dyDescent="0.3">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3">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x14ac:dyDescent="0.3">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x14ac:dyDescent="0.3">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x14ac:dyDescent="0.3">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x14ac:dyDescent="0.3">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x14ac:dyDescent="0.3">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x14ac:dyDescent="0.3">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x14ac:dyDescent="0.3">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x14ac:dyDescent="0.3">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3">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x14ac:dyDescent="0.3">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x14ac:dyDescent="0.3">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3">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x14ac:dyDescent="0.3">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x14ac:dyDescent="0.3">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x14ac:dyDescent="0.3">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x14ac:dyDescent="0.3">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x14ac:dyDescent="0.3">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x14ac:dyDescent="0.3">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3">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x14ac:dyDescent="0.3">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x14ac:dyDescent="0.3">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x14ac:dyDescent="0.3">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x14ac:dyDescent="0.3">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x14ac:dyDescent="0.3">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x14ac:dyDescent="0.3">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x14ac:dyDescent="0.3">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x14ac:dyDescent="0.3">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x14ac:dyDescent="0.3">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3">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x14ac:dyDescent="0.3">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x14ac:dyDescent="0.3">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x14ac:dyDescent="0.3">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x14ac:dyDescent="0.3">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x14ac:dyDescent="0.3">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x14ac:dyDescent="0.3">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x14ac:dyDescent="0.3">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x14ac:dyDescent="0.3">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x14ac:dyDescent="0.3">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x14ac:dyDescent="0.3">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x14ac:dyDescent="0.3">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x14ac:dyDescent="0.3">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x14ac:dyDescent="0.3">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x14ac:dyDescent="0.3">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x14ac:dyDescent="0.3">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x14ac:dyDescent="0.3">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3">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x14ac:dyDescent="0.3">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x14ac:dyDescent="0.3">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x14ac:dyDescent="0.3">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3">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x14ac:dyDescent="0.3">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x14ac:dyDescent="0.3">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x14ac:dyDescent="0.3">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x14ac:dyDescent="0.3">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3">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x14ac:dyDescent="0.3">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x14ac:dyDescent="0.3">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x14ac:dyDescent="0.3">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x14ac:dyDescent="0.3">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x14ac:dyDescent="0.3">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x14ac:dyDescent="0.3">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3">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x14ac:dyDescent="0.3">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x14ac:dyDescent="0.3">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x14ac:dyDescent="0.3">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x14ac:dyDescent="0.3">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x14ac:dyDescent="0.3">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x14ac:dyDescent="0.3">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3">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x14ac:dyDescent="0.3">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x14ac:dyDescent="0.3">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x14ac:dyDescent="0.3">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x14ac:dyDescent="0.3">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x14ac:dyDescent="0.3">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x14ac:dyDescent="0.3">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3">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x14ac:dyDescent="0.3">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3">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x14ac:dyDescent="0.3">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x14ac:dyDescent="0.3">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3">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x14ac:dyDescent="0.3">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3">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x14ac:dyDescent="0.3">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3">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x14ac:dyDescent="0.3">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x14ac:dyDescent="0.3">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x14ac:dyDescent="0.3">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3">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x14ac:dyDescent="0.3">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3">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x14ac:dyDescent="0.3">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x14ac:dyDescent="0.3">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x14ac:dyDescent="0.3">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x14ac:dyDescent="0.3">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x14ac:dyDescent="0.3">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x14ac:dyDescent="0.3">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x14ac:dyDescent="0.3">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3">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x14ac:dyDescent="0.3">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x14ac:dyDescent="0.3">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x14ac:dyDescent="0.3">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x14ac:dyDescent="0.3">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3">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x14ac:dyDescent="0.3">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3">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x14ac:dyDescent="0.3">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x14ac:dyDescent="0.3">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x14ac:dyDescent="0.3">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x14ac:dyDescent="0.3">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x14ac:dyDescent="0.3">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x14ac:dyDescent="0.3">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x14ac:dyDescent="0.3">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x14ac:dyDescent="0.3">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x14ac:dyDescent="0.3">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x14ac:dyDescent="0.3">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x14ac:dyDescent="0.3">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3">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x14ac:dyDescent="0.3">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x14ac:dyDescent="0.3">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3">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x14ac:dyDescent="0.3">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x14ac:dyDescent="0.3">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x14ac:dyDescent="0.3">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x14ac:dyDescent="0.3">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x14ac:dyDescent="0.3">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x14ac:dyDescent="0.3">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x14ac:dyDescent="0.3">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x14ac:dyDescent="0.3">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x14ac:dyDescent="0.3">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3">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x14ac:dyDescent="0.3">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x14ac:dyDescent="0.3">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x14ac:dyDescent="0.3">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x14ac:dyDescent="0.3">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x14ac:dyDescent="0.3">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x14ac:dyDescent="0.3">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3">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3">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x14ac:dyDescent="0.3">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3">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x14ac:dyDescent="0.3">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x14ac:dyDescent="0.3">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3">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x14ac:dyDescent="0.3">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x14ac:dyDescent="0.3">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x14ac:dyDescent="0.3">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x14ac:dyDescent="0.3">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3">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x14ac:dyDescent="0.3">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x14ac:dyDescent="0.3">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x14ac:dyDescent="0.3">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x14ac:dyDescent="0.3">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3">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x14ac:dyDescent="0.3">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x14ac:dyDescent="0.3">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x14ac:dyDescent="0.3">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x14ac:dyDescent="0.3">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x14ac:dyDescent="0.3">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3">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x14ac:dyDescent="0.3">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3">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3">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x14ac:dyDescent="0.3">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3">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x14ac:dyDescent="0.3">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3">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x14ac:dyDescent="0.3">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x14ac:dyDescent="0.3">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x14ac:dyDescent="0.3">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x14ac:dyDescent="0.3">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3">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x14ac:dyDescent="0.3">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x14ac:dyDescent="0.3">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x14ac:dyDescent="0.3">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x14ac:dyDescent="0.3">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x14ac:dyDescent="0.3">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x14ac:dyDescent="0.3">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x14ac:dyDescent="0.3">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x14ac:dyDescent="0.3">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x14ac:dyDescent="0.3">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x14ac:dyDescent="0.3">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x14ac:dyDescent="0.3">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x14ac:dyDescent="0.3">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x14ac:dyDescent="0.3">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x14ac:dyDescent="0.3">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x14ac:dyDescent="0.3">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x14ac:dyDescent="0.3">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x14ac:dyDescent="0.3">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x14ac:dyDescent="0.3">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x14ac:dyDescent="0.3">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3">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x14ac:dyDescent="0.3">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3">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x14ac:dyDescent="0.3">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3">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x14ac:dyDescent="0.3">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x14ac:dyDescent="0.3">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x14ac:dyDescent="0.3">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x14ac:dyDescent="0.3">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x14ac:dyDescent="0.3">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x14ac:dyDescent="0.3">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3">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3">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x14ac:dyDescent="0.3">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x14ac:dyDescent="0.3">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3">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x14ac:dyDescent="0.3">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x14ac:dyDescent="0.3">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3">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x14ac:dyDescent="0.3">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3">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x14ac:dyDescent="0.3">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3">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x14ac:dyDescent="0.3">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x14ac:dyDescent="0.3">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x14ac:dyDescent="0.3">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3">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3">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x14ac:dyDescent="0.3">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x14ac:dyDescent="0.3">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x14ac:dyDescent="0.3">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x14ac:dyDescent="0.3">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x14ac:dyDescent="0.3">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x14ac:dyDescent="0.3">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x14ac:dyDescent="0.3">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x14ac:dyDescent="0.3">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x14ac:dyDescent="0.3">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x14ac:dyDescent="0.3">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x14ac:dyDescent="0.3">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x14ac:dyDescent="0.3">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x14ac:dyDescent="0.3">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x14ac:dyDescent="0.3">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x14ac:dyDescent="0.3">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x14ac:dyDescent="0.3">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3">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x14ac:dyDescent="0.3">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x14ac:dyDescent="0.3">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3">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3">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x14ac:dyDescent="0.3">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3">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x14ac:dyDescent="0.3">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x14ac:dyDescent="0.3">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x14ac:dyDescent="0.3">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x14ac:dyDescent="0.3">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3">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x14ac:dyDescent="0.3">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x14ac:dyDescent="0.3">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x14ac:dyDescent="0.3">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x14ac:dyDescent="0.3">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x14ac:dyDescent="0.3">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x14ac:dyDescent="0.3">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x14ac:dyDescent="0.3">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x14ac:dyDescent="0.3">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x14ac:dyDescent="0.3">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x14ac:dyDescent="0.3">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x14ac:dyDescent="0.3">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x14ac:dyDescent="0.3">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x14ac:dyDescent="0.3">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x14ac:dyDescent="0.3">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x14ac:dyDescent="0.3">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3">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x14ac:dyDescent="0.3">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x14ac:dyDescent="0.3">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3">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x14ac:dyDescent="0.3">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x14ac:dyDescent="0.3">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x14ac:dyDescent="0.3">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x14ac:dyDescent="0.3">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x14ac:dyDescent="0.3">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x14ac:dyDescent="0.3">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x14ac:dyDescent="0.3">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x14ac:dyDescent="0.3">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x14ac:dyDescent="0.3">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x14ac:dyDescent="0.3">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x14ac:dyDescent="0.3">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x14ac:dyDescent="0.3">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3">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x14ac:dyDescent="0.3">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3">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x14ac:dyDescent="0.3">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x14ac:dyDescent="0.3">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x14ac:dyDescent="0.3">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x14ac:dyDescent="0.3">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x14ac:dyDescent="0.3">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x14ac:dyDescent="0.3">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x14ac:dyDescent="0.3">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x14ac:dyDescent="0.3">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x14ac:dyDescent="0.3">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x14ac:dyDescent="0.3">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x14ac:dyDescent="0.3">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x14ac:dyDescent="0.3">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x14ac:dyDescent="0.3">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x14ac:dyDescent="0.3">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x14ac:dyDescent="0.3">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3">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x14ac:dyDescent="0.3">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x14ac:dyDescent="0.3">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x14ac:dyDescent="0.3">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x14ac:dyDescent="0.3">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x14ac:dyDescent="0.3">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x14ac:dyDescent="0.3">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3">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x14ac:dyDescent="0.3">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x14ac:dyDescent="0.3">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x14ac:dyDescent="0.3">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x14ac:dyDescent="0.3">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x14ac:dyDescent="0.3">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3">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x14ac:dyDescent="0.3">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x14ac:dyDescent="0.3">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x14ac:dyDescent="0.3">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x14ac:dyDescent="0.3">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x14ac:dyDescent="0.3">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3">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x14ac:dyDescent="0.3">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x14ac:dyDescent="0.3">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x14ac:dyDescent="0.3">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x14ac:dyDescent="0.3">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x14ac:dyDescent="0.3">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x14ac:dyDescent="0.3">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x14ac:dyDescent="0.3">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x14ac:dyDescent="0.3">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x14ac:dyDescent="0.3">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3">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3">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x14ac:dyDescent="0.3">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x14ac:dyDescent="0.3">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x14ac:dyDescent="0.3">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x14ac:dyDescent="0.3">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x14ac:dyDescent="0.3">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x14ac:dyDescent="0.3">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x14ac:dyDescent="0.3">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x14ac:dyDescent="0.3">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x14ac:dyDescent="0.3">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x14ac:dyDescent="0.3">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x14ac:dyDescent="0.3">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x14ac:dyDescent="0.3">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x14ac:dyDescent="0.3">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3">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3">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x14ac:dyDescent="0.3">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x14ac:dyDescent="0.3">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3">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x14ac:dyDescent="0.3">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x14ac:dyDescent="0.3">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x14ac:dyDescent="0.3">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x14ac:dyDescent="0.3">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x14ac:dyDescent="0.3">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x14ac:dyDescent="0.3">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3">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x14ac:dyDescent="0.3">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3">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x14ac:dyDescent="0.3">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x14ac:dyDescent="0.3">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x14ac:dyDescent="0.3">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3">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x14ac:dyDescent="0.3">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x14ac:dyDescent="0.3">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x14ac:dyDescent="0.3">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3">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x14ac:dyDescent="0.3">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x14ac:dyDescent="0.3">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x14ac:dyDescent="0.3">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x14ac:dyDescent="0.3">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3">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x14ac:dyDescent="0.3">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x14ac:dyDescent="0.3">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x14ac:dyDescent="0.3">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x14ac:dyDescent="0.3">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x14ac:dyDescent="0.3">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3">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3">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x14ac:dyDescent="0.3">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3">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x14ac:dyDescent="0.3">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x14ac:dyDescent="0.3">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x14ac:dyDescent="0.3">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x14ac:dyDescent="0.3">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x14ac:dyDescent="0.3">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3">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x14ac:dyDescent="0.3">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x14ac:dyDescent="0.3">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x14ac:dyDescent="0.3">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3">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x14ac:dyDescent="0.3">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x14ac:dyDescent="0.3">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x14ac:dyDescent="0.3">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x14ac:dyDescent="0.3">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3">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x14ac:dyDescent="0.3">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x14ac:dyDescent="0.3">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x14ac:dyDescent="0.3">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x14ac:dyDescent="0.3">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x14ac:dyDescent="0.3">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3">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x14ac:dyDescent="0.3">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x14ac:dyDescent="0.3">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3">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x14ac:dyDescent="0.3">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3">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x14ac:dyDescent="0.3">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3">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x14ac:dyDescent="0.3">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x14ac:dyDescent="0.3">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x14ac:dyDescent="0.3">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x14ac:dyDescent="0.3">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3">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x14ac:dyDescent="0.3">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x14ac:dyDescent="0.3">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x14ac:dyDescent="0.3">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x14ac:dyDescent="0.3">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x14ac:dyDescent="0.3">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x14ac:dyDescent="0.3">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x14ac:dyDescent="0.3">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x14ac:dyDescent="0.3">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3">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3">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3">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x14ac:dyDescent="0.3">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x14ac:dyDescent="0.3">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x14ac:dyDescent="0.3">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3">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x14ac:dyDescent="0.3">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x14ac:dyDescent="0.3">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3">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x14ac:dyDescent="0.3">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x14ac:dyDescent="0.3">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x14ac:dyDescent="0.3">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x14ac:dyDescent="0.3">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3">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x14ac:dyDescent="0.3">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x14ac:dyDescent="0.3">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3">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x14ac:dyDescent="0.3">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x14ac:dyDescent="0.3">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x14ac:dyDescent="0.3">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3">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x14ac:dyDescent="0.3">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x14ac:dyDescent="0.3">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3">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3">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x14ac:dyDescent="0.3">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3">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x14ac:dyDescent="0.3">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x14ac:dyDescent="0.3">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x14ac:dyDescent="0.3">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3">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x14ac:dyDescent="0.3">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x14ac:dyDescent="0.3">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3">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x14ac:dyDescent="0.3">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3">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x14ac:dyDescent="0.3">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3">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x14ac:dyDescent="0.3">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x14ac:dyDescent="0.3">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x14ac:dyDescent="0.3">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3">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3">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x14ac:dyDescent="0.3">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x14ac:dyDescent="0.3">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3">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x14ac:dyDescent="0.3">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x14ac:dyDescent="0.3">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3">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x14ac:dyDescent="0.3">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3">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x14ac:dyDescent="0.3">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x14ac:dyDescent="0.3">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3">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3">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x14ac:dyDescent="0.3">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x14ac:dyDescent="0.3">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x14ac:dyDescent="0.3">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3">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x14ac:dyDescent="0.3">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3">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x14ac:dyDescent="0.3">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x14ac:dyDescent="0.3">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3">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x14ac:dyDescent="0.3">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3">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x14ac:dyDescent="0.3">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x14ac:dyDescent="0.3">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x14ac:dyDescent="0.3">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x14ac:dyDescent="0.3">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x14ac:dyDescent="0.3">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x14ac:dyDescent="0.3">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x14ac:dyDescent="0.3">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3">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3">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x14ac:dyDescent="0.3">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x14ac:dyDescent="0.3">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x14ac:dyDescent="0.3">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x14ac:dyDescent="0.3">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x14ac:dyDescent="0.3">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x14ac:dyDescent="0.3">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x14ac:dyDescent="0.3">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x14ac:dyDescent="0.3">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3">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3">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x14ac:dyDescent="0.3">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3">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x14ac:dyDescent="0.3">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x14ac:dyDescent="0.3">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x14ac:dyDescent="0.3">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x14ac:dyDescent="0.3">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x14ac:dyDescent="0.3">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x14ac:dyDescent="0.3">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x14ac:dyDescent="0.3">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x14ac:dyDescent="0.3">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x14ac:dyDescent="0.3">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3">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3">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3">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x14ac:dyDescent="0.3">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3">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x14ac:dyDescent="0.3">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x14ac:dyDescent="0.3">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x14ac:dyDescent="0.3">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x14ac:dyDescent="0.3">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3">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3">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x14ac:dyDescent="0.3">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x14ac:dyDescent="0.3">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3">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x14ac:dyDescent="0.3">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x14ac:dyDescent="0.3">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3">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x14ac:dyDescent="0.3">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x14ac:dyDescent="0.3">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x14ac:dyDescent="0.3">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x14ac:dyDescent="0.3">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x14ac:dyDescent="0.3">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x14ac:dyDescent="0.3">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x14ac:dyDescent="0.3">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x14ac:dyDescent="0.3">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x14ac:dyDescent="0.3">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x14ac:dyDescent="0.3">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x14ac:dyDescent="0.3">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x14ac:dyDescent="0.3">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x14ac:dyDescent="0.3">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x14ac:dyDescent="0.3">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x14ac:dyDescent="0.3">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3">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x14ac:dyDescent="0.3">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x14ac:dyDescent="0.3">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3">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x14ac:dyDescent="0.3">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x14ac:dyDescent="0.3">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x14ac:dyDescent="0.3">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x14ac:dyDescent="0.3">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x14ac:dyDescent="0.3">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x14ac:dyDescent="0.3">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x14ac:dyDescent="0.3">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3">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3">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3">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3">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x14ac:dyDescent="0.3">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3">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x14ac:dyDescent="0.3">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x14ac:dyDescent="0.3">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3">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x14ac:dyDescent="0.3">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x14ac:dyDescent="0.3">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3">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3">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x14ac:dyDescent="0.3">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x14ac:dyDescent="0.3">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3">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x14ac:dyDescent="0.3">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x14ac:dyDescent="0.3">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x14ac:dyDescent="0.3">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x14ac:dyDescent="0.3">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x14ac:dyDescent="0.3">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x14ac:dyDescent="0.3">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x14ac:dyDescent="0.3">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x14ac:dyDescent="0.3">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x14ac:dyDescent="0.3">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x14ac:dyDescent="0.3">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x14ac:dyDescent="0.3">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x14ac:dyDescent="0.3">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x14ac:dyDescent="0.3">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x14ac:dyDescent="0.3">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x14ac:dyDescent="0.3">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3">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x14ac:dyDescent="0.3">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3">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x14ac:dyDescent="0.3">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x14ac:dyDescent="0.3">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x14ac:dyDescent="0.3">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x14ac:dyDescent="0.3">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x14ac:dyDescent="0.3">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x14ac:dyDescent="0.3">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x14ac:dyDescent="0.3">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3">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x14ac:dyDescent="0.3">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x14ac:dyDescent="0.3">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x14ac:dyDescent="0.3">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3">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x14ac:dyDescent="0.3">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x14ac:dyDescent="0.3">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3">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3">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x14ac:dyDescent="0.3">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x14ac:dyDescent="0.3">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x14ac:dyDescent="0.3">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x14ac:dyDescent="0.3">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3">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x14ac:dyDescent="0.3">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x14ac:dyDescent="0.3">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x14ac:dyDescent="0.3">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x14ac:dyDescent="0.3">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x14ac:dyDescent="0.3">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x14ac:dyDescent="0.3">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x14ac:dyDescent="0.3">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x14ac:dyDescent="0.3">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x14ac:dyDescent="0.3">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x14ac:dyDescent="0.3">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x14ac:dyDescent="0.3">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3">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3">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x14ac:dyDescent="0.3">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x14ac:dyDescent="0.3">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3">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3">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x14ac:dyDescent="0.3">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x14ac:dyDescent="0.3">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3">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x14ac:dyDescent="0.3">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x14ac:dyDescent="0.3">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x14ac:dyDescent="0.3">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3">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3">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3">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x14ac:dyDescent="0.3">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x14ac:dyDescent="0.3">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3">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x14ac:dyDescent="0.3">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3">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x14ac:dyDescent="0.3">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x14ac:dyDescent="0.3">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3">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x14ac:dyDescent="0.3">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x14ac:dyDescent="0.3">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x14ac:dyDescent="0.3">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x14ac:dyDescent="0.3">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x14ac:dyDescent="0.3">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3">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3">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x14ac:dyDescent="0.3">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x14ac:dyDescent="0.3">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x14ac:dyDescent="0.3">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x14ac:dyDescent="0.3">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x14ac:dyDescent="0.3">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x14ac:dyDescent="0.3">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3">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3">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x14ac:dyDescent="0.3">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x14ac:dyDescent="0.3">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x14ac:dyDescent="0.3">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x14ac:dyDescent="0.3">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x14ac:dyDescent="0.3">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3">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x14ac:dyDescent="0.3">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x14ac:dyDescent="0.3">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x14ac:dyDescent="0.3">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x14ac:dyDescent="0.3">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x14ac:dyDescent="0.3">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x14ac:dyDescent="0.3">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x14ac:dyDescent="0.3">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x14ac:dyDescent="0.3">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x14ac:dyDescent="0.3">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3">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3">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x14ac:dyDescent="0.3">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x14ac:dyDescent="0.3">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x14ac:dyDescent="0.3">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3">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x14ac:dyDescent="0.3">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x14ac:dyDescent="0.3">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x14ac:dyDescent="0.3">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x14ac:dyDescent="0.3">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x14ac:dyDescent="0.3">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x14ac:dyDescent="0.3">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x14ac:dyDescent="0.3">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3">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x14ac:dyDescent="0.3">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3">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x14ac:dyDescent="0.3">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x14ac:dyDescent="0.3">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x14ac:dyDescent="0.3">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x14ac:dyDescent="0.3">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3">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3">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3">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3">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x14ac:dyDescent="0.3">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x14ac:dyDescent="0.3">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x14ac:dyDescent="0.3">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x14ac:dyDescent="0.3">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3">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x14ac:dyDescent="0.3">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x14ac:dyDescent="0.3">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x14ac:dyDescent="0.3">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x14ac:dyDescent="0.3">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x14ac:dyDescent="0.3">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x14ac:dyDescent="0.3">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3">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x14ac:dyDescent="0.3">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x14ac:dyDescent="0.3">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x14ac:dyDescent="0.3">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x14ac:dyDescent="0.3">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x14ac:dyDescent="0.3">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3">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x14ac:dyDescent="0.3">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x14ac:dyDescent="0.3">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x14ac:dyDescent="0.3">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x14ac:dyDescent="0.3">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x14ac:dyDescent="0.3">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3">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x14ac:dyDescent="0.3">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x14ac:dyDescent="0.3">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x14ac:dyDescent="0.3">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x14ac:dyDescent="0.3">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3">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x14ac:dyDescent="0.3">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x14ac:dyDescent="0.3">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x14ac:dyDescent="0.3">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x14ac:dyDescent="0.3">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3">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3">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3">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x14ac:dyDescent="0.3">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x14ac:dyDescent="0.3">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x14ac:dyDescent="0.3">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x14ac:dyDescent="0.3">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x14ac:dyDescent="0.3">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x14ac:dyDescent="0.3">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x14ac:dyDescent="0.3">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x14ac:dyDescent="0.3">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x14ac:dyDescent="0.3">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x14ac:dyDescent="0.3">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x14ac:dyDescent="0.3">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x14ac:dyDescent="0.3">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x14ac:dyDescent="0.3">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3">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x14ac:dyDescent="0.3">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3">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x14ac:dyDescent="0.3">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x14ac:dyDescent="0.3">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x14ac:dyDescent="0.3">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3">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x14ac:dyDescent="0.3">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x14ac:dyDescent="0.3">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x14ac:dyDescent="0.3">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x14ac:dyDescent="0.3">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3">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3">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x14ac:dyDescent="0.3">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x14ac:dyDescent="0.3">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x14ac:dyDescent="0.3">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x14ac:dyDescent="0.3">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x14ac:dyDescent="0.3">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x14ac:dyDescent="0.3">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3">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x14ac:dyDescent="0.3">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3">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x14ac:dyDescent="0.3">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x14ac:dyDescent="0.3">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3">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3">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x14ac:dyDescent="0.3">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x14ac:dyDescent="0.3">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x14ac:dyDescent="0.3">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x14ac:dyDescent="0.3">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x14ac:dyDescent="0.3">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x14ac:dyDescent="0.3">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x14ac:dyDescent="0.3">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x14ac:dyDescent="0.3">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x14ac:dyDescent="0.3">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x14ac:dyDescent="0.3">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x14ac:dyDescent="0.3">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x14ac:dyDescent="0.3">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x14ac:dyDescent="0.3">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x14ac:dyDescent="0.3">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x14ac:dyDescent="0.3">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x14ac:dyDescent="0.3">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x14ac:dyDescent="0.3">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x14ac:dyDescent="0.3">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x14ac:dyDescent="0.3">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x14ac:dyDescent="0.3">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x14ac:dyDescent="0.3">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3">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3">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3">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x14ac:dyDescent="0.3">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x14ac:dyDescent="0.3">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x14ac:dyDescent="0.3">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x14ac:dyDescent="0.3">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x14ac:dyDescent="0.3">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x14ac:dyDescent="0.3">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x14ac:dyDescent="0.3">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x14ac:dyDescent="0.3">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x14ac:dyDescent="0.3">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x14ac:dyDescent="0.3">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x14ac:dyDescent="0.3">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x14ac:dyDescent="0.3">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3">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x14ac:dyDescent="0.3">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x14ac:dyDescent="0.3">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x14ac:dyDescent="0.3">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x14ac:dyDescent="0.3">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x14ac:dyDescent="0.3">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x14ac:dyDescent="0.3">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x14ac:dyDescent="0.3">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x14ac:dyDescent="0.3">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x14ac:dyDescent="0.3">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x14ac:dyDescent="0.3">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x14ac:dyDescent="0.3">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3">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x14ac:dyDescent="0.3">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x14ac:dyDescent="0.3">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x14ac:dyDescent="0.3">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3">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x14ac:dyDescent="0.3">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x14ac:dyDescent="0.3">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x14ac:dyDescent="0.3">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x14ac:dyDescent="0.3">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3">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x14ac:dyDescent="0.3">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x14ac:dyDescent="0.3">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x14ac:dyDescent="0.3">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x14ac:dyDescent="0.3">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x14ac:dyDescent="0.3">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x14ac:dyDescent="0.3">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x14ac:dyDescent="0.3">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x14ac:dyDescent="0.3">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x14ac:dyDescent="0.3">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x14ac:dyDescent="0.3">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3">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x14ac:dyDescent="0.3">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x14ac:dyDescent="0.3">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x14ac:dyDescent="0.3">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x14ac:dyDescent="0.3">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x14ac:dyDescent="0.3">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x14ac:dyDescent="0.3">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x14ac:dyDescent="0.3">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x14ac:dyDescent="0.3">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x14ac:dyDescent="0.3">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3">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3">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x14ac:dyDescent="0.3">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x14ac:dyDescent="0.3">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x14ac:dyDescent="0.3">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3">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x14ac:dyDescent="0.3">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3">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x14ac:dyDescent="0.3">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x14ac:dyDescent="0.3">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x14ac:dyDescent="0.3">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x14ac:dyDescent="0.3">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x14ac:dyDescent="0.3">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x14ac:dyDescent="0.3">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x14ac:dyDescent="0.3">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x14ac:dyDescent="0.3">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x14ac:dyDescent="0.3">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3">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x14ac:dyDescent="0.3">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3">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x14ac:dyDescent="0.3">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x14ac:dyDescent="0.3">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x14ac:dyDescent="0.3">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x14ac:dyDescent="0.3">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x14ac:dyDescent="0.3">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x14ac:dyDescent="0.3">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x14ac:dyDescent="0.3">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3">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3">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3">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x14ac:dyDescent="0.3">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3">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3">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x14ac:dyDescent="0.3">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3">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x14ac:dyDescent="0.3">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x14ac:dyDescent="0.3">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x14ac:dyDescent="0.3">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x14ac:dyDescent="0.3">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x14ac:dyDescent="0.3">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x14ac:dyDescent="0.3">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x14ac:dyDescent="0.3">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3">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x14ac:dyDescent="0.3">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x14ac:dyDescent="0.3">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x14ac:dyDescent="0.3">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x14ac:dyDescent="0.3">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x14ac:dyDescent="0.3">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x14ac:dyDescent="0.3">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x14ac:dyDescent="0.3">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x14ac:dyDescent="0.3">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x14ac:dyDescent="0.3">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x14ac:dyDescent="0.3">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x14ac:dyDescent="0.3">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x14ac:dyDescent="0.3">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x14ac:dyDescent="0.3">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x14ac:dyDescent="0.3">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x14ac:dyDescent="0.3">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x14ac:dyDescent="0.3">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x14ac:dyDescent="0.3">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x14ac:dyDescent="0.3">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3">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x14ac:dyDescent="0.3">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x14ac:dyDescent="0.3">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3">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x14ac:dyDescent="0.3">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3">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x14ac:dyDescent="0.3">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x14ac:dyDescent="0.3">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x14ac:dyDescent="0.3">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3">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3">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x14ac:dyDescent="0.3">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x14ac:dyDescent="0.3">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3">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x14ac:dyDescent="0.3">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x14ac:dyDescent="0.3">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x14ac:dyDescent="0.3">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x14ac:dyDescent="0.3">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x14ac:dyDescent="0.3">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x14ac:dyDescent="0.3">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x14ac:dyDescent="0.3">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x14ac:dyDescent="0.3">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x14ac:dyDescent="0.3">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x14ac:dyDescent="0.3">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x14ac:dyDescent="0.3">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x14ac:dyDescent="0.3">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x14ac:dyDescent="0.3">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x14ac:dyDescent="0.3">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3">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x14ac:dyDescent="0.3">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x14ac:dyDescent="0.3">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3">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3">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x14ac:dyDescent="0.3">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x14ac:dyDescent="0.3">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x14ac:dyDescent="0.3">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x14ac:dyDescent="0.3">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x14ac:dyDescent="0.3">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x14ac:dyDescent="0.3">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x14ac:dyDescent="0.3">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x14ac:dyDescent="0.3">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x14ac:dyDescent="0.3">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x14ac:dyDescent="0.3">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x14ac:dyDescent="0.3">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x14ac:dyDescent="0.3">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3">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x14ac:dyDescent="0.3">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x14ac:dyDescent="0.3">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x14ac:dyDescent="0.3">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x14ac:dyDescent="0.3">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x14ac:dyDescent="0.3">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x14ac:dyDescent="0.3">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x14ac:dyDescent="0.3">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x14ac:dyDescent="0.3">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x14ac:dyDescent="0.3">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x14ac:dyDescent="0.3">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x14ac:dyDescent="0.3">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3">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x14ac:dyDescent="0.3">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x14ac:dyDescent="0.3">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x14ac:dyDescent="0.3">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3">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x14ac:dyDescent="0.3">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3">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3">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x14ac:dyDescent="0.3">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x14ac:dyDescent="0.3">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x14ac:dyDescent="0.3">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x14ac:dyDescent="0.3">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x14ac:dyDescent="0.3">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x14ac:dyDescent="0.3">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x14ac:dyDescent="0.3">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x14ac:dyDescent="0.3">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x14ac:dyDescent="0.3">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3">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x14ac:dyDescent="0.3">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x14ac:dyDescent="0.3">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3">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x14ac:dyDescent="0.3">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x14ac:dyDescent="0.3">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x14ac:dyDescent="0.3">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x14ac:dyDescent="0.3">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x14ac:dyDescent="0.3">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3">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x14ac:dyDescent="0.3">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x14ac:dyDescent="0.3">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x14ac:dyDescent="0.3">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x14ac:dyDescent="0.3">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x14ac:dyDescent="0.3">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3">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x14ac:dyDescent="0.3">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3">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x14ac:dyDescent="0.3">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3">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x14ac:dyDescent="0.3">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x14ac:dyDescent="0.3">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x14ac:dyDescent="0.3">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3">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x14ac:dyDescent="0.3">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x14ac:dyDescent="0.3">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x14ac:dyDescent="0.3">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3">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3">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3">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x14ac:dyDescent="0.3">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3">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x14ac:dyDescent="0.3">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3">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x14ac:dyDescent="0.3">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x14ac:dyDescent="0.3">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x14ac:dyDescent="0.3">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3">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3">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3">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x14ac:dyDescent="0.3">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x14ac:dyDescent="0.3">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x14ac:dyDescent="0.3">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x14ac:dyDescent="0.3">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x14ac:dyDescent="0.3">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3">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x14ac:dyDescent="0.3">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x14ac:dyDescent="0.3">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x14ac:dyDescent="0.3">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x14ac:dyDescent="0.3">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x14ac:dyDescent="0.3">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x14ac:dyDescent="0.3">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x14ac:dyDescent="0.3">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3">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x14ac:dyDescent="0.3">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x14ac:dyDescent="0.3">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x14ac:dyDescent="0.3">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x14ac:dyDescent="0.3">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x14ac:dyDescent="0.3">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x14ac:dyDescent="0.3">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3">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x14ac:dyDescent="0.3">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3">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3">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x14ac:dyDescent="0.3">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x14ac:dyDescent="0.3">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3">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x14ac:dyDescent="0.3">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3">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x14ac:dyDescent="0.3">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x14ac:dyDescent="0.3">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x14ac:dyDescent="0.3">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x14ac:dyDescent="0.3">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3">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x14ac:dyDescent="0.3">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x14ac:dyDescent="0.3">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x14ac:dyDescent="0.3">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3">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x14ac:dyDescent="0.3">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3">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3">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x14ac:dyDescent="0.3">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3">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x14ac:dyDescent="0.3">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x14ac:dyDescent="0.3">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x14ac:dyDescent="0.3">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x14ac:dyDescent="0.3">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x14ac:dyDescent="0.3">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x14ac:dyDescent="0.3">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x14ac:dyDescent="0.3">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x14ac:dyDescent="0.3">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x14ac:dyDescent="0.3">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x14ac:dyDescent="0.3">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x14ac:dyDescent="0.3">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x14ac:dyDescent="0.3">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x14ac:dyDescent="0.3">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x14ac:dyDescent="0.3">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3">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3">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x14ac:dyDescent="0.3">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3">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x14ac:dyDescent="0.3">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x14ac:dyDescent="0.3">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x14ac:dyDescent="0.3">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x14ac:dyDescent="0.3">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x14ac:dyDescent="0.3">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x14ac:dyDescent="0.3">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x14ac:dyDescent="0.3">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3">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3">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3">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x14ac:dyDescent="0.3">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3">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x14ac:dyDescent="0.3">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x14ac:dyDescent="0.3">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x14ac:dyDescent="0.3">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x14ac:dyDescent="0.3">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x14ac:dyDescent="0.3">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x14ac:dyDescent="0.3">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x14ac:dyDescent="0.3">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3">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x14ac:dyDescent="0.3">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3">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x14ac:dyDescent="0.3">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x14ac:dyDescent="0.3">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x14ac:dyDescent="0.3">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x14ac:dyDescent="0.3">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x14ac:dyDescent="0.3">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x14ac:dyDescent="0.3">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x14ac:dyDescent="0.3">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x14ac:dyDescent="0.3">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x14ac:dyDescent="0.3">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x14ac:dyDescent="0.3">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x14ac:dyDescent="0.3">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3">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3">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x14ac:dyDescent="0.3">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x14ac:dyDescent="0.3">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x14ac:dyDescent="0.3">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x14ac:dyDescent="0.3">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x14ac:dyDescent="0.3">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x14ac:dyDescent="0.3">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x14ac:dyDescent="0.3">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x14ac:dyDescent="0.3">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x14ac:dyDescent="0.3">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3">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3">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x14ac:dyDescent="0.3">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3">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x14ac:dyDescent="0.3">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x14ac:dyDescent="0.3">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x14ac:dyDescent="0.3">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3">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x14ac:dyDescent="0.3">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3">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x14ac:dyDescent="0.3">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3">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3">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x14ac:dyDescent="0.3">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3">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x14ac:dyDescent="0.3">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x14ac:dyDescent="0.3">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x14ac:dyDescent="0.3">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x14ac:dyDescent="0.3">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x14ac:dyDescent="0.3">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x14ac:dyDescent="0.3">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x14ac:dyDescent="0.3">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x14ac:dyDescent="0.3">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x14ac:dyDescent="0.3">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x14ac:dyDescent="0.3">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x14ac:dyDescent="0.3">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x14ac:dyDescent="0.3">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x14ac:dyDescent="0.3">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x14ac:dyDescent="0.3">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x14ac:dyDescent="0.3">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x14ac:dyDescent="0.3">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x14ac:dyDescent="0.3">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x14ac:dyDescent="0.3">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x14ac:dyDescent="0.3">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x14ac:dyDescent="0.3">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x14ac:dyDescent="0.3">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x14ac:dyDescent="0.3">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3">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x14ac:dyDescent="0.3">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x14ac:dyDescent="0.3">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3">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x14ac:dyDescent="0.3">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x14ac:dyDescent="0.3">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x14ac:dyDescent="0.3">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x14ac:dyDescent="0.3">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x14ac:dyDescent="0.3">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x14ac:dyDescent="0.3">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x14ac:dyDescent="0.3">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x14ac:dyDescent="0.3">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x14ac:dyDescent="0.3">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3">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x14ac:dyDescent="0.3">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3">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x14ac:dyDescent="0.3">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x14ac:dyDescent="0.3">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x14ac:dyDescent="0.3">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x14ac:dyDescent="0.3">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3">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x14ac:dyDescent="0.3">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3">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3">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x14ac:dyDescent="0.3">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x14ac:dyDescent="0.3">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x14ac:dyDescent="0.3">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3">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x14ac:dyDescent="0.3">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x14ac:dyDescent="0.3">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x14ac:dyDescent="0.3">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x14ac:dyDescent="0.3">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3">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x14ac:dyDescent="0.3">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3">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x14ac:dyDescent="0.3">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x14ac:dyDescent="0.3">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x14ac:dyDescent="0.3">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x14ac:dyDescent="0.3">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x14ac:dyDescent="0.3">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3">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3">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3">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x14ac:dyDescent="0.3">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3">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x14ac:dyDescent="0.3">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x14ac:dyDescent="0.3">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x14ac:dyDescent="0.3">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x14ac:dyDescent="0.3">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x14ac:dyDescent="0.3">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3">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x14ac:dyDescent="0.3">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x14ac:dyDescent="0.3">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3">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x14ac:dyDescent="0.3">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x14ac:dyDescent="0.3">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x14ac:dyDescent="0.3">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x14ac:dyDescent="0.3">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x14ac:dyDescent="0.3">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x14ac:dyDescent="0.3">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x14ac:dyDescent="0.3">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x14ac:dyDescent="0.3">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x14ac:dyDescent="0.3">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x14ac:dyDescent="0.3">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x14ac:dyDescent="0.3">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3">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x14ac:dyDescent="0.3">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x14ac:dyDescent="0.3">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x14ac:dyDescent="0.3">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3">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x14ac:dyDescent="0.3">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x14ac:dyDescent="0.3">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x14ac:dyDescent="0.3">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x14ac:dyDescent="0.3">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x14ac:dyDescent="0.3">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x14ac:dyDescent="0.3">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3">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3">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x14ac:dyDescent="0.3">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x14ac:dyDescent="0.3">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x14ac:dyDescent="0.3">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x14ac:dyDescent="0.3">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3">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x14ac:dyDescent="0.3">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x14ac:dyDescent="0.3">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x14ac:dyDescent="0.3">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3">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x14ac:dyDescent="0.3">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x14ac:dyDescent="0.3">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x14ac:dyDescent="0.3">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x14ac:dyDescent="0.3">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x14ac:dyDescent="0.3">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x14ac:dyDescent="0.3">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x14ac:dyDescent="0.3">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x14ac:dyDescent="0.3">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x14ac:dyDescent="0.3">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x14ac:dyDescent="0.3">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x14ac:dyDescent="0.3">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x14ac:dyDescent="0.3">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x14ac:dyDescent="0.3">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x14ac:dyDescent="0.3">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x14ac:dyDescent="0.3">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x14ac:dyDescent="0.3">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x14ac:dyDescent="0.3">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x14ac:dyDescent="0.3">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x14ac:dyDescent="0.3">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x14ac:dyDescent="0.3">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x14ac:dyDescent="0.3">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x14ac:dyDescent="0.3">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3">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x14ac:dyDescent="0.3">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x14ac:dyDescent="0.3">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x14ac:dyDescent="0.3">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x14ac:dyDescent="0.3">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x14ac:dyDescent="0.3">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3">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x14ac:dyDescent="0.3">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x14ac:dyDescent="0.3">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x14ac:dyDescent="0.3">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x14ac:dyDescent="0.3">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x14ac:dyDescent="0.3">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x14ac:dyDescent="0.3">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x14ac:dyDescent="0.3">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3">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x14ac:dyDescent="0.3">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x14ac:dyDescent="0.3">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x14ac:dyDescent="0.3">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x14ac:dyDescent="0.3">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x14ac:dyDescent="0.3">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3">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x14ac:dyDescent="0.3">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x14ac:dyDescent="0.3">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x14ac:dyDescent="0.3">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3">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x14ac:dyDescent="0.3">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x14ac:dyDescent="0.3">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x14ac:dyDescent="0.3">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x14ac:dyDescent="0.3">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x14ac:dyDescent="0.3">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3">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x14ac:dyDescent="0.3">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x14ac:dyDescent="0.3">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3">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x14ac:dyDescent="0.3">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3">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x14ac:dyDescent="0.3">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3">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x14ac:dyDescent="0.3">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x14ac:dyDescent="0.3">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x14ac:dyDescent="0.3">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x14ac:dyDescent="0.3">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x14ac:dyDescent="0.3">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x14ac:dyDescent="0.3">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x14ac:dyDescent="0.3">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x14ac:dyDescent="0.3">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x14ac:dyDescent="0.3">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x14ac:dyDescent="0.3">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x14ac:dyDescent="0.3">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x14ac:dyDescent="0.3">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x14ac:dyDescent="0.3">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x14ac:dyDescent="0.3">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x14ac:dyDescent="0.3">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x14ac:dyDescent="0.3">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x14ac:dyDescent="0.3">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x14ac:dyDescent="0.3">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x14ac:dyDescent="0.3">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3">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x14ac:dyDescent="0.3">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x14ac:dyDescent="0.3">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x14ac:dyDescent="0.3">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3">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x14ac:dyDescent="0.3">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x14ac:dyDescent="0.3">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x14ac:dyDescent="0.3">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x14ac:dyDescent="0.3">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x14ac:dyDescent="0.3">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x14ac:dyDescent="0.3">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x14ac:dyDescent="0.3">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x14ac:dyDescent="0.3">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x14ac:dyDescent="0.3">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x14ac:dyDescent="0.3">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x14ac:dyDescent="0.3">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x14ac:dyDescent="0.3">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x14ac:dyDescent="0.3">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x14ac:dyDescent="0.3">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x14ac:dyDescent="0.3">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x14ac:dyDescent="0.3">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x14ac:dyDescent="0.3">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x14ac:dyDescent="0.3">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x14ac:dyDescent="0.3">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3">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x14ac:dyDescent="0.3">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x14ac:dyDescent="0.3">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3">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3">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x14ac:dyDescent="0.3">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x14ac:dyDescent="0.3">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3">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x14ac:dyDescent="0.3">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x14ac:dyDescent="0.3">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x14ac:dyDescent="0.3">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x14ac:dyDescent="0.3">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x14ac:dyDescent="0.3">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x14ac:dyDescent="0.3">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3">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3">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x14ac:dyDescent="0.3">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3">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x14ac:dyDescent="0.3">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x14ac:dyDescent="0.3">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x14ac:dyDescent="0.3">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x14ac:dyDescent="0.3">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x14ac:dyDescent="0.3">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x14ac:dyDescent="0.3">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x14ac:dyDescent="0.3">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x14ac:dyDescent="0.3">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x14ac:dyDescent="0.3">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x14ac:dyDescent="0.3">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x14ac:dyDescent="0.3">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x14ac:dyDescent="0.3">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x14ac:dyDescent="0.3">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x14ac:dyDescent="0.3">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x14ac:dyDescent="0.3">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x14ac:dyDescent="0.3">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x14ac:dyDescent="0.3">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x14ac:dyDescent="0.3">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3">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x14ac:dyDescent="0.3">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x14ac:dyDescent="0.3">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x14ac:dyDescent="0.3">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x14ac:dyDescent="0.3">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x14ac:dyDescent="0.3">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x14ac:dyDescent="0.3">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3">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3">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x14ac:dyDescent="0.3">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3">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3">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x14ac:dyDescent="0.3">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x14ac:dyDescent="0.3">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3">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x14ac:dyDescent="0.3">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x14ac:dyDescent="0.3">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3">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x14ac:dyDescent="0.3">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x14ac:dyDescent="0.3">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x14ac:dyDescent="0.3">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x14ac:dyDescent="0.3">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3">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x14ac:dyDescent="0.3">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x14ac:dyDescent="0.3">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x14ac:dyDescent="0.3">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x14ac:dyDescent="0.3">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x14ac:dyDescent="0.3">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x14ac:dyDescent="0.3">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x14ac:dyDescent="0.3">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x14ac:dyDescent="0.3">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x14ac:dyDescent="0.3">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x14ac:dyDescent="0.3">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x14ac:dyDescent="0.3">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x14ac:dyDescent="0.3">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x14ac:dyDescent="0.3">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x14ac:dyDescent="0.3">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x14ac:dyDescent="0.3">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x14ac:dyDescent="0.3">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x14ac:dyDescent="0.3">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x14ac:dyDescent="0.3">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x14ac:dyDescent="0.3">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x14ac:dyDescent="0.3">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x14ac:dyDescent="0.3">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x14ac:dyDescent="0.3">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x14ac:dyDescent="0.3">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x14ac:dyDescent="0.3">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x14ac:dyDescent="0.3">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x14ac:dyDescent="0.3">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x14ac:dyDescent="0.3">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x14ac:dyDescent="0.3">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x14ac:dyDescent="0.3">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x14ac:dyDescent="0.3">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3">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x14ac:dyDescent="0.3">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3">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x14ac:dyDescent="0.3">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x14ac:dyDescent="0.3">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x14ac:dyDescent="0.3">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x14ac:dyDescent="0.3">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x14ac:dyDescent="0.3">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x14ac:dyDescent="0.3">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x14ac:dyDescent="0.3">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x14ac:dyDescent="0.3">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x14ac:dyDescent="0.3">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x14ac:dyDescent="0.3">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x14ac:dyDescent="0.3">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x14ac:dyDescent="0.3">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3">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3">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x14ac:dyDescent="0.3">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3">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x14ac:dyDescent="0.3">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x14ac:dyDescent="0.3">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x14ac:dyDescent="0.3">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3">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x14ac:dyDescent="0.3">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x14ac:dyDescent="0.3">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3">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x14ac:dyDescent="0.3">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3">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x14ac:dyDescent="0.3">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x14ac:dyDescent="0.3">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x14ac:dyDescent="0.3">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x14ac:dyDescent="0.3">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x14ac:dyDescent="0.3">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3">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x14ac:dyDescent="0.3">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3">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3">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x14ac:dyDescent="0.3">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x14ac:dyDescent="0.3">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x14ac:dyDescent="0.3">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3">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x14ac:dyDescent="0.3">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x14ac:dyDescent="0.3">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x14ac:dyDescent="0.3">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x14ac:dyDescent="0.3">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3">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x14ac:dyDescent="0.3">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3">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x14ac:dyDescent="0.3">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x14ac:dyDescent="0.3">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x14ac:dyDescent="0.3">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x14ac:dyDescent="0.3">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x14ac:dyDescent="0.3">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3">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x14ac:dyDescent="0.3">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x14ac:dyDescent="0.3">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x14ac:dyDescent="0.3">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x14ac:dyDescent="0.3">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x14ac:dyDescent="0.3">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x14ac:dyDescent="0.3">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x14ac:dyDescent="0.3">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x14ac:dyDescent="0.3">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x14ac:dyDescent="0.3">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x14ac:dyDescent="0.3">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x14ac:dyDescent="0.3">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x14ac:dyDescent="0.3">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3">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x14ac:dyDescent="0.3">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x14ac:dyDescent="0.3">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x14ac:dyDescent="0.3">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x14ac:dyDescent="0.3">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x14ac:dyDescent="0.3">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x14ac:dyDescent="0.3">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x14ac:dyDescent="0.3">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x14ac:dyDescent="0.3">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x14ac:dyDescent="0.3">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x14ac:dyDescent="0.3">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x14ac:dyDescent="0.3">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x14ac:dyDescent="0.3">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3">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x14ac:dyDescent="0.3">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x14ac:dyDescent="0.3">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3">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x14ac:dyDescent="0.3">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3">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x14ac:dyDescent="0.3">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x14ac:dyDescent="0.3">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x14ac:dyDescent="0.3">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x14ac:dyDescent="0.3">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x14ac:dyDescent="0.3">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3">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x14ac:dyDescent="0.3">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x14ac:dyDescent="0.3">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x14ac:dyDescent="0.3">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x14ac:dyDescent="0.3">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x14ac:dyDescent="0.3">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x14ac:dyDescent="0.3">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x14ac:dyDescent="0.3">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x14ac:dyDescent="0.3">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3">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x14ac:dyDescent="0.3">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3">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x14ac:dyDescent="0.3">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3">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x14ac:dyDescent="0.3">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x14ac:dyDescent="0.3">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x14ac:dyDescent="0.3">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x14ac:dyDescent="0.3">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3">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x14ac:dyDescent="0.3">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3">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3">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3">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x14ac:dyDescent="0.3">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x14ac:dyDescent="0.3">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x14ac:dyDescent="0.3">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x14ac:dyDescent="0.3">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x14ac:dyDescent="0.3">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x14ac:dyDescent="0.3">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x14ac:dyDescent="0.3">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x14ac:dyDescent="0.3">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3">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x14ac:dyDescent="0.3">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x14ac:dyDescent="0.3">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3">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x14ac:dyDescent="0.3">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x14ac:dyDescent="0.3">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x14ac:dyDescent="0.3">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x14ac:dyDescent="0.3">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3">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3">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x14ac:dyDescent="0.3">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x14ac:dyDescent="0.3">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x14ac:dyDescent="0.3">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3">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x14ac:dyDescent="0.3">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x14ac:dyDescent="0.3">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x14ac:dyDescent="0.3">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3">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3">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x14ac:dyDescent="0.3">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x14ac:dyDescent="0.3">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x14ac:dyDescent="0.3">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x14ac:dyDescent="0.3">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x14ac:dyDescent="0.3">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x14ac:dyDescent="0.3">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x14ac:dyDescent="0.3">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x14ac:dyDescent="0.3">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3">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x14ac:dyDescent="0.3">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x14ac:dyDescent="0.3">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3">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x14ac:dyDescent="0.3">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x14ac:dyDescent="0.3">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3">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x14ac:dyDescent="0.3">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x14ac:dyDescent="0.3">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x14ac:dyDescent="0.3">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3">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x14ac:dyDescent="0.3">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x14ac:dyDescent="0.3">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x14ac:dyDescent="0.3">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x14ac:dyDescent="0.3">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x14ac:dyDescent="0.3">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3">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3">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x14ac:dyDescent="0.3">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x14ac:dyDescent="0.3">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x14ac:dyDescent="0.3">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x14ac:dyDescent="0.3">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x14ac:dyDescent="0.3">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x14ac:dyDescent="0.3">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x14ac:dyDescent="0.3">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3">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x14ac:dyDescent="0.3">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x14ac:dyDescent="0.3">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x14ac:dyDescent="0.3">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x14ac:dyDescent="0.3">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3">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3">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3">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3">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x14ac:dyDescent="0.3">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x14ac:dyDescent="0.3">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x14ac:dyDescent="0.3">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3">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x14ac:dyDescent="0.3">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x14ac:dyDescent="0.3">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3">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3">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x14ac:dyDescent="0.3">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x14ac:dyDescent="0.3">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x14ac:dyDescent="0.3">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x14ac:dyDescent="0.3">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x14ac:dyDescent="0.3">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x14ac:dyDescent="0.3">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x14ac:dyDescent="0.3">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x14ac:dyDescent="0.3">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x14ac:dyDescent="0.3">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x14ac:dyDescent="0.3">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x14ac:dyDescent="0.3">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x14ac:dyDescent="0.3">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x14ac:dyDescent="0.3">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x14ac:dyDescent="0.3">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x14ac:dyDescent="0.3">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x14ac:dyDescent="0.3">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x14ac:dyDescent="0.3">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x14ac:dyDescent="0.3">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x14ac:dyDescent="0.3">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x14ac:dyDescent="0.3">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3">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x14ac:dyDescent="0.3">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x14ac:dyDescent="0.3">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x14ac:dyDescent="0.3">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x14ac:dyDescent="0.3">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x14ac:dyDescent="0.3">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x14ac:dyDescent="0.3">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x14ac:dyDescent="0.3">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x14ac:dyDescent="0.3">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3">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x14ac:dyDescent="0.3">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x14ac:dyDescent="0.3">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x14ac:dyDescent="0.3">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x14ac:dyDescent="0.3">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x14ac:dyDescent="0.3">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x14ac:dyDescent="0.3">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3">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x14ac:dyDescent="0.3">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x14ac:dyDescent="0.3">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x14ac:dyDescent="0.3">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x14ac:dyDescent="0.3">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x14ac:dyDescent="0.3">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x14ac:dyDescent="0.3">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x14ac:dyDescent="0.3">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x14ac:dyDescent="0.3">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3">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3">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x14ac:dyDescent="0.3">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x14ac:dyDescent="0.3">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x14ac:dyDescent="0.3">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3">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x14ac:dyDescent="0.3">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x14ac:dyDescent="0.3">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x14ac:dyDescent="0.3">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x14ac:dyDescent="0.3">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3">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3">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x14ac:dyDescent="0.3">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x14ac:dyDescent="0.3">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3">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3">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x14ac:dyDescent="0.3">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x14ac:dyDescent="0.3">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3">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x14ac:dyDescent="0.3">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x14ac:dyDescent="0.3">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x14ac:dyDescent="0.3">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x14ac:dyDescent="0.3">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x14ac:dyDescent="0.3">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x14ac:dyDescent="0.3">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x14ac:dyDescent="0.3">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x14ac:dyDescent="0.3">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x14ac:dyDescent="0.3">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x14ac:dyDescent="0.3">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x14ac:dyDescent="0.3">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x14ac:dyDescent="0.3">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3">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x14ac:dyDescent="0.3">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x14ac:dyDescent="0.3">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x14ac:dyDescent="0.3">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x14ac:dyDescent="0.3">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x14ac:dyDescent="0.3">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x14ac:dyDescent="0.3">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x14ac:dyDescent="0.3">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x14ac:dyDescent="0.3">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x14ac:dyDescent="0.3">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x14ac:dyDescent="0.3">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x14ac:dyDescent="0.3">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x14ac:dyDescent="0.3">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x14ac:dyDescent="0.3">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x14ac:dyDescent="0.3">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x14ac:dyDescent="0.3">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x14ac:dyDescent="0.3">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x14ac:dyDescent="0.3">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x14ac:dyDescent="0.3">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x14ac:dyDescent="0.3">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x14ac:dyDescent="0.3">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x14ac:dyDescent="0.3">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x14ac:dyDescent="0.3">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3">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x14ac:dyDescent="0.3">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x14ac:dyDescent="0.3">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x14ac:dyDescent="0.3">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x14ac:dyDescent="0.3">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3">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x14ac:dyDescent="0.3">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x14ac:dyDescent="0.3">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3">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3">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3">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x14ac:dyDescent="0.3">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x14ac:dyDescent="0.3">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x14ac:dyDescent="0.3">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3">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x14ac:dyDescent="0.3">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x14ac:dyDescent="0.3">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3">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3">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x14ac:dyDescent="0.3">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x14ac:dyDescent="0.3">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x14ac:dyDescent="0.3">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x14ac:dyDescent="0.3">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x14ac:dyDescent="0.3">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3">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x14ac:dyDescent="0.3">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x14ac:dyDescent="0.3">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x14ac:dyDescent="0.3">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x14ac:dyDescent="0.3">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3">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3">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x14ac:dyDescent="0.3">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x14ac:dyDescent="0.3">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x14ac:dyDescent="0.3">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3">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3">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3">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x14ac:dyDescent="0.3">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x14ac:dyDescent="0.3">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x14ac:dyDescent="0.3">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x14ac:dyDescent="0.3">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x14ac:dyDescent="0.3">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3">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x14ac:dyDescent="0.3">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x14ac:dyDescent="0.3">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x14ac:dyDescent="0.3">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x14ac:dyDescent="0.3">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x14ac:dyDescent="0.3">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3">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x14ac:dyDescent="0.3">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3">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x14ac:dyDescent="0.3">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x14ac:dyDescent="0.3">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x14ac:dyDescent="0.3">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x14ac:dyDescent="0.3">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x14ac:dyDescent="0.3">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x14ac:dyDescent="0.3">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3">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x14ac:dyDescent="0.3">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3">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x14ac:dyDescent="0.3">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3">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3">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x14ac:dyDescent="0.3">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x14ac:dyDescent="0.3">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3">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x14ac:dyDescent="0.3">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x14ac:dyDescent="0.3">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x14ac:dyDescent="0.3">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3">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3">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x14ac:dyDescent="0.3">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x14ac:dyDescent="0.3">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x14ac:dyDescent="0.3">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x14ac:dyDescent="0.3">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x14ac:dyDescent="0.3">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3">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3">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x14ac:dyDescent="0.3">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x14ac:dyDescent="0.3">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x14ac:dyDescent="0.3">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x14ac:dyDescent="0.3">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x14ac:dyDescent="0.3">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x14ac:dyDescent="0.3">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x14ac:dyDescent="0.3">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x14ac:dyDescent="0.3">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x14ac:dyDescent="0.3">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x14ac:dyDescent="0.3">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x14ac:dyDescent="0.3">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3">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x14ac:dyDescent="0.3">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x14ac:dyDescent="0.3">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x14ac:dyDescent="0.3">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x14ac:dyDescent="0.3">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x14ac:dyDescent="0.3">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x14ac:dyDescent="0.3">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x14ac:dyDescent="0.3">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3">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3">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3">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3">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x14ac:dyDescent="0.3">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x14ac:dyDescent="0.3">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x14ac:dyDescent="0.3">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x14ac:dyDescent="0.3">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x14ac:dyDescent="0.3">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x14ac:dyDescent="0.3">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x14ac:dyDescent="0.3">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x14ac:dyDescent="0.3">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x14ac:dyDescent="0.3">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3">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x14ac:dyDescent="0.3">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x14ac:dyDescent="0.3">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x14ac:dyDescent="0.3">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3">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x14ac:dyDescent="0.3">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3">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x14ac:dyDescent="0.3">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x14ac:dyDescent="0.3">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x14ac:dyDescent="0.3">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x14ac:dyDescent="0.3">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x14ac:dyDescent="0.3">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x14ac:dyDescent="0.3">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x14ac:dyDescent="0.3">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x14ac:dyDescent="0.3">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x14ac:dyDescent="0.3">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x14ac:dyDescent="0.3">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x14ac:dyDescent="0.3">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3">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x14ac:dyDescent="0.3">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x14ac:dyDescent="0.3">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x14ac:dyDescent="0.3">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x14ac:dyDescent="0.3">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x14ac:dyDescent="0.3">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x14ac:dyDescent="0.3">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x14ac:dyDescent="0.3">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3">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x14ac:dyDescent="0.3">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3">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x14ac:dyDescent="0.3">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x14ac:dyDescent="0.3">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x14ac:dyDescent="0.3">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x14ac:dyDescent="0.3">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x14ac:dyDescent="0.3">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x14ac:dyDescent="0.3">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x14ac:dyDescent="0.3">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x14ac:dyDescent="0.3">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x14ac:dyDescent="0.3">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3">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x14ac:dyDescent="0.3">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x14ac:dyDescent="0.3">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x14ac:dyDescent="0.3">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x14ac:dyDescent="0.3">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x14ac:dyDescent="0.3">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3">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x14ac:dyDescent="0.3">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x14ac:dyDescent="0.3">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x14ac:dyDescent="0.3">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x14ac:dyDescent="0.3">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x14ac:dyDescent="0.3">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x14ac:dyDescent="0.3">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x14ac:dyDescent="0.3">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x14ac:dyDescent="0.3">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x14ac:dyDescent="0.3">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3">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3">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x14ac:dyDescent="0.3">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x14ac:dyDescent="0.3">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x14ac:dyDescent="0.3">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x14ac:dyDescent="0.3">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x14ac:dyDescent="0.3">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3">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x14ac:dyDescent="0.3">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x14ac:dyDescent="0.3">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x14ac:dyDescent="0.3">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x14ac:dyDescent="0.3">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x14ac:dyDescent="0.3">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3">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3">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3">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x14ac:dyDescent="0.3">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x14ac:dyDescent="0.3">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x14ac:dyDescent="0.3">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x14ac:dyDescent="0.3">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x14ac:dyDescent="0.3">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x14ac:dyDescent="0.3">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x14ac:dyDescent="0.3">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3">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3">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3">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3">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x14ac:dyDescent="0.3">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x14ac:dyDescent="0.3">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x14ac:dyDescent="0.3">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3">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3">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x14ac:dyDescent="0.3">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x14ac:dyDescent="0.3">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x14ac:dyDescent="0.3">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x14ac:dyDescent="0.3">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x14ac:dyDescent="0.3">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x14ac:dyDescent="0.3">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x14ac:dyDescent="0.3">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x14ac:dyDescent="0.3">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3">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x14ac:dyDescent="0.3">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x14ac:dyDescent="0.3">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x14ac:dyDescent="0.3">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x14ac:dyDescent="0.3">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x14ac:dyDescent="0.3">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x14ac:dyDescent="0.3">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x14ac:dyDescent="0.3">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x14ac:dyDescent="0.3">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x14ac:dyDescent="0.3">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x14ac:dyDescent="0.3">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x14ac:dyDescent="0.3">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x14ac:dyDescent="0.3">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x14ac:dyDescent="0.3">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x14ac:dyDescent="0.3">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x14ac:dyDescent="0.3">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x14ac:dyDescent="0.3">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3">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3">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x14ac:dyDescent="0.3">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x14ac:dyDescent="0.3">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x14ac:dyDescent="0.3">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x14ac:dyDescent="0.3">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x14ac:dyDescent="0.3">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x14ac:dyDescent="0.3">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x14ac:dyDescent="0.3">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x14ac:dyDescent="0.3">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x14ac:dyDescent="0.3">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x14ac:dyDescent="0.3">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x14ac:dyDescent="0.3">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x14ac:dyDescent="0.3">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x14ac:dyDescent="0.3">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x14ac:dyDescent="0.3">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x14ac:dyDescent="0.3">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x14ac:dyDescent="0.3">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x14ac:dyDescent="0.3">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3">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x14ac:dyDescent="0.3">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x14ac:dyDescent="0.3">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x14ac:dyDescent="0.3">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x14ac:dyDescent="0.3">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3">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x14ac:dyDescent="0.3">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x14ac:dyDescent="0.3">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3">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x14ac:dyDescent="0.3">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3">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x14ac:dyDescent="0.3">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x14ac:dyDescent="0.3">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3">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x14ac:dyDescent="0.3">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3">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x14ac:dyDescent="0.3">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3">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x14ac:dyDescent="0.3">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x14ac:dyDescent="0.3">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x14ac:dyDescent="0.3">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x14ac:dyDescent="0.3">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x14ac:dyDescent="0.3">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x14ac:dyDescent="0.3">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x14ac:dyDescent="0.3">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3">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x14ac:dyDescent="0.3">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3">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x14ac:dyDescent="0.3">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x14ac:dyDescent="0.3">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x14ac:dyDescent="0.3">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3">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3">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x14ac:dyDescent="0.3">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x14ac:dyDescent="0.3">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x14ac:dyDescent="0.3">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x14ac:dyDescent="0.3">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x14ac:dyDescent="0.3">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x14ac:dyDescent="0.3">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x14ac:dyDescent="0.3">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x14ac:dyDescent="0.3">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x14ac:dyDescent="0.3">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x14ac:dyDescent="0.3">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x14ac:dyDescent="0.3">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x14ac:dyDescent="0.3">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3">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x14ac:dyDescent="0.3">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3">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x14ac:dyDescent="0.3">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x14ac:dyDescent="0.3">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x14ac:dyDescent="0.3">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x14ac:dyDescent="0.3">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x14ac:dyDescent="0.3">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3">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x14ac:dyDescent="0.3">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x14ac:dyDescent="0.3">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x14ac:dyDescent="0.3">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3">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x14ac:dyDescent="0.3">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x14ac:dyDescent="0.3">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x14ac:dyDescent="0.3">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x14ac:dyDescent="0.3">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x14ac:dyDescent="0.3">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x14ac:dyDescent="0.3">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x14ac:dyDescent="0.3">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x14ac:dyDescent="0.3">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x14ac:dyDescent="0.3">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x14ac:dyDescent="0.3">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x14ac:dyDescent="0.3">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x14ac:dyDescent="0.3">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x14ac:dyDescent="0.3">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x14ac:dyDescent="0.3">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x14ac:dyDescent="0.3">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3">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x14ac:dyDescent="0.3">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x14ac:dyDescent="0.3">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x14ac:dyDescent="0.3">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x14ac:dyDescent="0.3">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x14ac:dyDescent="0.3">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x14ac:dyDescent="0.3">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3">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x14ac:dyDescent="0.3">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3">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x14ac:dyDescent="0.3">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3">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x14ac:dyDescent="0.3">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3">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x14ac:dyDescent="0.3">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3">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x14ac:dyDescent="0.3">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x14ac:dyDescent="0.3">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x14ac:dyDescent="0.3">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x14ac:dyDescent="0.3">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3">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x14ac:dyDescent="0.3">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x14ac:dyDescent="0.3">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x14ac:dyDescent="0.3">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x14ac:dyDescent="0.3">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x14ac:dyDescent="0.3">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3">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x14ac:dyDescent="0.3">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x14ac:dyDescent="0.3">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x14ac:dyDescent="0.3">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3">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x14ac:dyDescent="0.3">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x14ac:dyDescent="0.3">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x14ac:dyDescent="0.3">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x14ac:dyDescent="0.3">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3">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3">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x14ac:dyDescent="0.3">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x14ac:dyDescent="0.3">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3">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x14ac:dyDescent="0.3">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x14ac:dyDescent="0.3">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3">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x14ac:dyDescent="0.3">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x14ac:dyDescent="0.3">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3">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x14ac:dyDescent="0.3">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x14ac:dyDescent="0.3">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3">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x14ac:dyDescent="0.3">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x14ac:dyDescent="0.3">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x14ac:dyDescent="0.3">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x14ac:dyDescent="0.3">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x14ac:dyDescent="0.3">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3">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x14ac:dyDescent="0.3">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x14ac:dyDescent="0.3">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x14ac:dyDescent="0.3">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x14ac:dyDescent="0.3">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x14ac:dyDescent="0.3">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x14ac:dyDescent="0.3">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x14ac:dyDescent="0.3">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x14ac:dyDescent="0.3">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x14ac:dyDescent="0.3">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x14ac:dyDescent="0.3">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x14ac:dyDescent="0.3">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x14ac:dyDescent="0.3">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3">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x14ac:dyDescent="0.3">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x14ac:dyDescent="0.3">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x14ac:dyDescent="0.3">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x14ac:dyDescent="0.3">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x14ac:dyDescent="0.3">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x14ac:dyDescent="0.3">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x14ac:dyDescent="0.3">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x14ac:dyDescent="0.3">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x14ac:dyDescent="0.3">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x14ac:dyDescent="0.3">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3">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x14ac:dyDescent="0.3">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x14ac:dyDescent="0.3">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x14ac:dyDescent="0.3">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x14ac:dyDescent="0.3">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x14ac:dyDescent="0.3">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x14ac:dyDescent="0.3">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x14ac:dyDescent="0.3">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3">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x14ac:dyDescent="0.3">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x14ac:dyDescent="0.3">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x14ac:dyDescent="0.3">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3">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x14ac:dyDescent="0.3">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x14ac:dyDescent="0.3">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x14ac:dyDescent="0.3">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x14ac:dyDescent="0.3">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x14ac:dyDescent="0.3">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3">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x14ac:dyDescent="0.3">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x14ac:dyDescent="0.3">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x14ac:dyDescent="0.3">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x14ac:dyDescent="0.3">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x14ac:dyDescent="0.3">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x14ac:dyDescent="0.3">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3">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x14ac:dyDescent="0.3">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3">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3">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x14ac:dyDescent="0.3">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x14ac:dyDescent="0.3">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x14ac:dyDescent="0.3">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x14ac:dyDescent="0.3">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x14ac:dyDescent="0.3">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x14ac:dyDescent="0.3">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x14ac:dyDescent="0.3">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3">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x14ac:dyDescent="0.3">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x14ac:dyDescent="0.3">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x14ac:dyDescent="0.3">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x14ac:dyDescent="0.3">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x14ac:dyDescent="0.3">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3">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x14ac:dyDescent="0.3">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x14ac:dyDescent="0.3">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3">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x14ac:dyDescent="0.3">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x14ac:dyDescent="0.3">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x14ac:dyDescent="0.3">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3">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x14ac:dyDescent="0.3">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x14ac:dyDescent="0.3">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3">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3">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x14ac:dyDescent="0.3">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x14ac:dyDescent="0.3">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x14ac:dyDescent="0.3">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x14ac:dyDescent="0.3">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3">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x14ac:dyDescent="0.3">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x14ac:dyDescent="0.3">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3">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x14ac:dyDescent="0.3">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x14ac:dyDescent="0.3">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3">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3">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x14ac:dyDescent="0.3">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x14ac:dyDescent="0.3">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3">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x14ac:dyDescent="0.3">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3">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3">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3">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x14ac:dyDescent="0.3">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3">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x14ac:dyDescent="0.3">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x14ac:dyDescent="0.3">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x14ac:dyDescent="0.3">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x14ac:dyDescent="0.3">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x14ac:dyDescent="0.3">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x14ac:dyDescent="0.3">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3">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x14ac:dyDescent="0.3">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x14ac:dyDescent="0.3">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x14ac:dyDescent="0.3">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3">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x14ac:dyDescent="0.3">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3">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3">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3">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x14ac:dyDescent="0.3">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3">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3">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x14ac:dyDescent="0.3">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x14ac:dyDescent="0.3">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x14ac:dyDescent="0.3">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x14ac:dyDescent="0.3">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x14ac:dyDescent="0.3">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3">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x14ac:dyDescent="0.3">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x14ac:dyDescent="0.3">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3">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x14ac:dyDescent="0.3">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x14ac:dyDescent="0.3">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x14ac:dyDescent="0.3">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x14ac:dyDescent="0.3">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x14ac:dyDescent="0.3">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x14ac:dyDescent="0.3">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x14ac:dyDescent="0.3">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x14ac:dyDescent="0.3">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x14ac:dyDescent="0.3">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x14ac:dyDescent="0.3">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x14ac:dyDescent="0.3">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x14ac:dyDescent="0.3">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x14ac:dyDescent="0.3">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x14ac:dyDescent="0.3">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3">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x14ac:dyDescent="0.3">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x14ac:dyDescent="0.3">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x14ac:dyDescent="0.3">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3">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x14ac:dyDescent="0.3">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x14ac:dyDescent="0.3">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x14ac:dyDescent="0.3">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3">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x14ac:dyDescent="0.3">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x14ac:dyDescent="0.3">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x14ac:dyDescent="0.3">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x14ac:dyDescent="0.3">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x14ac:dyDescent="0.3">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x14ac:dyDescent="0.3">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x14ac:dyDescent="0.3">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x14ac:dyDescent="0.3">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3">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3">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x14ac:dyDescent="0.3">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x14ac:dyDescent="0.3">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x14ac:dyDescent="0.3">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x14ac:dyDescent="0.3">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x14ac:dyDescent="0.3">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x14ac:dyDescent="0.3">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x14ac:dyDescent="0.3">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x14ac:dyDescent="0.3">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x14ac:dyDescent="0.3">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3">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x14ac:dyDescent="0.3">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x14ac:dyDescent="0.3">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3">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x14ac:dyDescent="0.3">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x14ac:dyDescent="0.3">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x14ac:dyDescent="0.3">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x14ac:dyDescent="0.3">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x14ac:dyDescent="0.3">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3">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x14ac:dyDescent="0.3">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x14ac:dyDescent="0.3">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x14ac:dyDescent="0.3">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x14ac:dyDescent="0.3">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x14ac:dyDescent="0.3">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x14ac:dyDescent="0.3">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x14ac:dyDescent="0.3">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x14ac:dyDescent="0.3">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x14ac:dyDescent="0.3">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x14ac:dyDescent="0.3">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x14ac:dyDescent="0.3">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x14ac:dyDescent="0.3">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3">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x14ac:dyDescent="0.3">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3">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x14ac:dyDescent="0.3">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x14ac:dyDescent="0.3">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3">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3">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x14ac:dyDescent="0.3">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x14ac:dyDescent="0.3">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3">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x14ac:dyDescent="0.3">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x14ac:dyDescent="0.3">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x14ac:dyDescent="0.3">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x14ac:dyDescent="0.3">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x14ac:dyDescent="0.3">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x14ac:dyDescent="0.3">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x14ac:dyDescent="0.3">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x14ac:dyDescent="0.3">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x14ac:dyDescent="0.3">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x14ac:dyDescent="0.3">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x14ac:dyDescent="0.3">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x14ac:dyDescent="0.3">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x14ac:dyDescent="0.3">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3">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x14ac:dyDescent="0.3">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x14ac:dyDescent="0.3">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x14ac:dyDescent="0.3">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x14ac:dyDescent="0.3">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x14ac:dyDescent="0.3">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x14ac:dyDescent="0.3">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x14ac:dyDescent="0.3">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x14ac:dyDescent="0.3">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3">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x14ac:dyDescent="0.3">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x14ac:dyDescent="0.3">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x14ac:dyDescent="0.3">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x14ac:dyDescent="0.3">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x14ac:dyDescent="0.3">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x14ac:dyDescent="0.3">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x14ac:dyDescent="0.3">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x14ac:dyDescent="0.3">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x14ac:dyDescent="0.3">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x14ac:dyDescent="0.3">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x14ac:dyDescent="0.3">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x14ac:dyDescent="0.3">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x14ac:dyDescent="0.3">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x14ac:dyDescent="0.3">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x14ac:dyDescent="0.3">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x14ac:dyDescent="0.3">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x14ac:dyDescent="0.3">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x14ac:dyDescent="0.3">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x14ac:dyDescent="0.3">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x14ac:dyDescent="0.3">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x14ac:dyDescent="0.3">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3">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x14ac:dyDescent="0.3">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x14ac:dyDescent="0.3">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x14ac:dyDescent="0.3">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x14ac:dyDescent="0.3">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3">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x14ac:dyDescent="0.3">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3">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x14ac:dyDescent="0.3">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x14ac:dyDescent="0.3">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x14ac:dyDescent="0.3">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x14ac:dyDescent="0.3">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x14ac:dyDescent="0.3">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x14ac:dyDescent="0.3">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x14ac:dyDescent="0.3">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x14ac:dyDescent="0.3">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3">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3">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x14ac:dyDescent="0.3">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3">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3">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x14ac:dyDescent="0.3">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x14ac:dyDescent="0.3">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x14ac:dyDescent="0.3">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x14ac:dyDescent="0.3">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x14ac:dyDescent="0.3">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3">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x14ac:dyDescent="0.3">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x14ac:dyDescent="0.3">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x14ac:dyDescent="0.3">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x14ac:dyDescent="0.3">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x14ac:dyDescent="0.3">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x14ac:dyDescent="0.3">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x14ac:dyDescent="0.3">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3">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x14ac:dyDescent="0.3">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x14ac:dyDescent="0.3">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3">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x14ac:dyDescent="0.3">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x14ac:dyDescent="0.3">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x14ac:dyDescent="0.3">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x14ac:dyDescent="0.3">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3">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x14ac:dyDescent="0.3">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3">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x14ac:dyDescent="0.3">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3">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3">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x14ac:dyDescent="0.3">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3">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x14ac:dyDescent="0.3">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x14ac:dyDescent="0.3">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3">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x14ac:dyDescent="0.3">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3">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x14ac:dyDescent="0.3">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x14ac:dyDescent="0.3">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3">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x14ac:dyDescent="0.3">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x14ac:dyDescent="0.3">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x14ac:dyDescent="0.3">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x14ac:dyDescent="0.3">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x14ac:dyDescent="0.3">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x14ac:dyDescent="0.3">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x14ac:dyDescent="0.3">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x14ac:dyDescent="0.3">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3">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3">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x14ac:dyDescent="0.3">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x14ac:dyDescent="0.3">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x14ac:dyDescent="0.3">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x14ac:dyDescent="0.3">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x14ac:dyDescent="0.3">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x14ac:dyDescent="0.3">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x14ac:dyDescent="0.3">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x14ac:dyDescent="0.3">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x14ac:dyDescent="0.3">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x14ac:dyDescent="0.3">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3">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x14ac:dyDescent="0.3">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3">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x14ac:dyDescent="0.3">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x14ac:dyDescent="0.3">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x14ac:dyDescent="0.3">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x14ac:dyDescent="0.3">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3">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x14ac:dyDescent="0.3">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x14ac:dyDescent="0.3">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x14ac:dyDescent="0.3">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x14ac:dyDescent="0.3">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x14ac:dyDescent="0.3">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x14ac:dyDescent="0.3">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x14ac:dyDescent="0.3">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x14ac:dyDescent="0.3">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x14ac:dyDescent="0.3">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x14ac:dyDescent="0.3">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3">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3">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x14ac:dyDescent="0.3">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3">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x14ac:dyDescent="0.3">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x14ac:dyDescent="0.3">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x14ac:dyDescent="0.3">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x14ac:dyDescent="0.3">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x14ac:dyDescent="0.3">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x14ac:dyDescent="0.3">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x14ac:dyDescent="0.3">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x14ac:dyDescent="0.3">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x14ac:dyDescent="0.3">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x14ac:dyDescent="0.3">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x14ac:dyDescent="0.3">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x14ac:dyDescent="0.3">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x14ac:dyDescent="0.3">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x14ac:dyDescent="0.3">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x14ac:dyDescent="0.3">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x14ac:dyDescent="0.3">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3">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3">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3">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3">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x14ac:dyDescent="0.3">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x14ac:dyDescent="0.3">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3">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x14ac:dyDescent="0.3">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x14ac:dyDescent="0.3">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x14ac:dyDescent="0.3">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x14ac:dyDescent="0.3">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x14ac:dyDescent="0.3">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x14ac:dyDescent="0.3">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x14ac:dyDescent="0.3">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x14ac:dyDescent="0.3">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x14ac:dyDescent="0.3">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x14ac:dyDescent="0.3">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x14ac:dyDescent="0.3">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x14ac:dyDescent="0.3">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3">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x14ac:dyDescent="0.3">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3">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x14ac:dyDescent="0.3">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x14ac:dyDescent="0.3">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x14ac:dyDescent="0.3">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3">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x14ac:dyDescent="0.3">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x14ac:dyDescent="0.3">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x14ac:dyDescent="0.3">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x14ac:dyDescent="0.3">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x14ac:dyDescent="0.3">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x14ac:dyDescent="0.3">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x14ac:dyDescent="0.3">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x14ac:dyDescent="0.3">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3">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x14ac:dyDescent="0.3">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x14ac:dyDescent="0.3">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x14ac:dyDescent="0.3">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3">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x14ac:dyDescent="0.3">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x14ac:dyDescent="0.3">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3">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x14ac:dyDescent="0.3">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x14ac:dyDescent="0.3">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x14ac:dyDescent="0.3">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x14ac:dyDescent="0.3">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x14ac:dyDescent="0.3">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x14ac:dyDescent="0.3">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x14ac:dyDescent="0.3">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x14ac:dyDescent="0.3">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3">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x14ac:dyDescent="0.3">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x14ac:dyDescent="0.3">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x14ac:dyDescent="0.3">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x14ac:dyDescent="0.3">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x14ac:dyDescent="0.3">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x14ac:dyDescent="0.3">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x14ac:dyDescent="0.3">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x14ac:dyDescent="0.3">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3">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3">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3">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x14ac:dyDescent="0.3">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x14ac:dyDescent="0.3">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x14ac:dyDescent="0.3">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x14ac:dyDescent="0.3">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x14ac:dyDescent="0.3">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x14ac:dyDescent="0.3">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x14ac:dyDescent="0.3">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x14ac:dyDescent="0.3">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x14ac:dyDescent="0.3">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x14ac:dyDescent="0.3">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x14ac:dyDescent="0.3">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x14ac:dyDescent="0.3">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x14ac:dyDescent="0.3">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x14ac:dyDescent="0.3">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x14ac:dyDescent="0.3">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x14ac:dyDescent="0.3">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3">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x14ac:dyDescent="0.3">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x14ac:dyDescent="0.3">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x14ac:dyDescent="0.3">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x14ac:dyDescent="0.3">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x14ac:dyDescent="0.3">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x14ac:dyDescent="0.3">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x14ac:dyDescent="0.3">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x14ac:dyDescent="0.3">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3">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3">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x14ac:dyDescent="0.3">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x14ac:dyDescent="0.3">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x14ac:dyDescent="0.3">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x14ac:dyDescent="0.3">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x14ac:dyDescent="0.3">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3">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x14ac:dyDescent="0.3">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x14ac:dyDescent="0.3">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x14ac:dyDescent="0.3">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x14ac:dyDescent="0.3">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x14ac:dyDescent="0.3">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x14ac:dyDescent="0.3">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x14ac:dyDescent="0.3">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x14ac:dyDescent="0.3">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x14ac:dyDescent="0.3">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x14ac:dyDescent="0.3">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x14ac:dyDescent="0.3">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x14ac:dyDescent="0.3">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x14ac:dyDescent="0.3">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x14ac:dyDescent="0.3">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3">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x14ac:dyDescent="0.3">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x14ac:dyDescent="0.3">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x14ac:dyDescent="0.3">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x14ac:dyDescent="0.3">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x14ac:dyDescent="0.3">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x14ac:dyDescent="0.3">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x14ac:dyDescent="0.3">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x14ac:dyDescent="0.3">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x14ac:dyDescent="0.3">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3">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x14ac:dyDescent="0.3">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3">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x14ac:dyDescent="0.3">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x14ac:dyDescent="0.3">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x14ac:dyDescent="0.3">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x14ac:dyDescent="0.3">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x14ac:dyDescent="0.3">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3">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x14ac:dyDescent="0.3">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x14ac:dyDescent="0.3">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3">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x14ac:dyDescent="0.3">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3">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x14ac:dyDescent="0.3">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x14ac:dyDescent="0.3">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x14ac:dyDescent="0.3">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x14ac:dyDescent="0.3">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x14ac:dyDescent="0.3">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x14ac:dyDescent="0.3">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3">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3">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x14ac:dyDescent="0.3">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x14ac:dyDescent="0.3">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x14ac:dyDescent="0.3">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x14ac:dyDescent="0.3">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x14ac:dyDescent="0.3">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x14ac:dyDescent="0.3">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x14ac:dyDescent="0.3">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x14ac:dyDescent="0.3">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x14ac:dyDescent="0.3">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x14ac:dyDescent="0.3">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x14ac:dyDescent="0.3">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x14ac:dyDescent="0.3">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3">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x14ac:dyDescent="0.3">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3">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x14ac:dyDescent="0.3">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x14ac:dyDescent="0.3">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x14ac:dyDescent="0.3">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x14ac:dyDescent="0.3">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x14ac:dyDescent="0.3">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x14ac:dyDescent="0.3">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x14ac:dyDescent="0.3">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x14ac:dyDescent="0.3">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x14ac:dyDescent="0.3">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x14ac:dyDescent="0.3">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3">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x14ac:dyDescent="0.3">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x14ac:dyDescent="0.3">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x14ac:dyDescent="0.3">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x14ac:dyDescent="0.3">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x14ac:dyDescent="0.3">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x14ac:dyDescent="0.3">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x14ac:dyDescent="0.3">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x14ac:dyDescent="0.3">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x14ac:dyDescent="0.3">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x14ac:dyDescent="0.3">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3">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x14ac:dyDescent="0.3">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x14ac:dyDescent="0.3">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x14ac:dyDescent="0.3">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x14ac:dyDescent="0.3">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x14ac:dyDescent="0.3">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x14ac:dyDescent="0.3">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x14ac:dyDescent="0.3">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x14ac:dyDescent="0.3">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x14ac:dyDescent="0.3">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x14ac:dyDescent="0.3">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x14ac:dyDescent="0.3">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3">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x14ac:dyDescent="0.3">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x14ac:dyDescent="0.3">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x14ac:dyDescent="0.3">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x14ac:dyDescent="0.3">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3">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x14ac:dyDescent="0.3">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x14ac:dyDescent="0.3">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3">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3">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x14ac:dyDescent="0.3">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3">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x14ac:dyDescent="0.3">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x14ac:dyDescent="0.3">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x14ac:dyDescent="0.3">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x14ac:dyDescent="0.3">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x14ac:dyDescent="0.3">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3">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3">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x14ac:dyDescent="0.3">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3">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x14ac:dyDescent="0.3">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x14ac:dyDescent="0.3">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x14ac:dyDescent="0.3">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x14ac:dyDescent="0.3">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x14ac:dyDescent="0.3">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3">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x14ac:dyDescent="0.3">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3">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x14ac:dyDescent="0.3">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x14ac:dyDescent="0.3">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x14ac:dyDescent="0.3">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x14ac:dyDescent="0.3">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x14ac:dyDescent="0.3">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x14ac:dyDescent="0.3">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x14ac:dyDescent="0.3">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x14ac:dyDescent="0.3">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3">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3">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x14ac:dyDescent="0.3">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3">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x14ac:dyDescent="0.3">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x14ac:dyDescent="0.3">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x14ac:dyDescent="0.3">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x14ac:dyDescent="0.3">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x14ac:dyDescent="0.3">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3">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x14ac:dyDescent="0.3">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x14ac:dyDescent="0.3">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x14ac:dyDescent="0.3">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x14ac:dyDescent="0.3">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x14ac:dyDescent="0.3">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x14ac:dyDescent="0.3">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x14ac:dyDescent="0.3">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x14ac:dyDescent="0.3">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x14ac:dyDescent="0.3">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3">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x14ac:dyDescent="0.3">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x14ac:dyDescent="0.3">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3">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x14ac:dyDescent="0.3">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3">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x14ac:dyDescent="0.3">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x14ac:dyDescent="0.3">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x14ac:dyDescent="0.3">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x14ac:dyDescent="0.3">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x14ac:dyDescent="0.3">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x14ac:dyDescent="0.3">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x14ac:dyDescent="0.3">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x14ac:dyDescent="0.3">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x14ac:dyDescent="0.3">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x14ac:dyDescent="0.3">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x14ac:dyDescent="0.3">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x14ac:dyDescent="0.3">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x14ac:dyDescent="0.3">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x14ac:dyDescent="0.3">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x14ac:dyDescent="0.3">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x14ac:dyDescent="0.3">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3">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x14ac:dyDescent="0.3">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x14ac:dyDescent="0.3">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x14ac:dyDescent="0.3">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x14ac:dyDescent="0.3">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x14ac:dyDescent="0.3">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x14ac:dyDescent="0.3">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3">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x14ac:dyDescent="0.3">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x14ac:dyDescent="0.3">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x14ac:dyDescent="0.3">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x14ac:dyDescent="0.3">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3">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x14ac:dyDescent="0.3">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x14ac:dyDescent="0.3">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x14ac:dyDescent="0.3">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x14ac:dyDescent="0.3">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3">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x14ac:dyDescent="0.3">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3">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x14ac:dyDescent="0.3">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x14ac:dyDescent="0.3">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x14ac:dyDescent="0.3">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3">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x14ac:dyDescent="0.3">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x14ac:dyDescent="0.3">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x14ac:dyDescent="0.3">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x14ac:dyDescent="0.3">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x14ac:dyDescent="0.3">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3">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x14ac:dyDescent="0.3">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3">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x14ac:dyDescent="0.3">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x14ac:dyDescent="0.3">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x14ac:dyDescent="0.3">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x14ac:dyDescent="0.3">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x14ac:dyDescent="0.3">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x14ac:dyDescent="0.3">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x14ac:dyDescent="0.3">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x14ac:dyDescent="0.3">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x14ac:dyDescent="0.3">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x14ac:dyDescent="0.3">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x14ac:dyDescent="0.3">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x14ac:dyDescent="0.3">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x14ac:dyDescent="0.3">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x14ac:dyDescent="0.3">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3">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x14ac:dyDescent="0.3">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x14ac:dyDescent="0.3">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x14ac:dyDescent="0.3">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x14ac:dyDescent="0.3">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x14ac:dyDescent="0.3">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x14ac:dyDescent="0.3">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3">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3">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3">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x14ac:dyDescent="0.3">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x14ac:dyDescent="0.3">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3">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x14ac:dyDescent="0.3">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x14ac:dyDescent="0.3">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x14ac:dyDescent="0.3">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3">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x14ac:dyDescent="0.3">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x14ac:dyDescent="0.3">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3">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x14ac:dyDescent="0.3">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x14ac:dyDescent="0.3">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x14ac:dyDescent="0.3">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x14ac:dyDescent="0.3">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x14ac:dyDescent="0.3">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3">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x14ac:dyDescent="0.3">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x14ac:dyDescent="0.3">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x14ac:dyDescent="0.3">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x14ac:dyDescent="0.3">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x14ac:dyDescent="0.3">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3">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x14ac:dyDescent="0.3">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x14ac:dyDescent="0.3">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x14ac:dyDescent="0.3">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x14ac:dyDescent="0.3">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3">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3">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x14ac:dyDescent="0.3">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x14ac:dyDescent="0.3">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x14ac:dyDescent="0.3">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x14ac:dyDescent="0.3">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x14ac:dyDescent="0.3">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x14ac:dyDescent="0.3">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x14ac:dyDescent="0.3">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3">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x14ac:dyDescent="0.3">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x14ac:dyDescent="0.3">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x14ac:dyDescent="0.3">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x14ac:dyDescent="0.3">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x14ac:dyDescent="0.3">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x14ac:dyDescent="0.3">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3">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x14ac:dyDescent="0.3">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x14ac:dyDescent="0.3">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x14ac:dyDescent="0.3">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x14ac:dyDescent="0.3">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x14ac:dyDescent="0.3">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x14ac:dyDescent="0.3">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x14ac:dyDescent="0.3">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x14ac:dyDescent="0.3">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x14ac:dyDescent="0.3">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x14ac:dyDescent="0.3">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x14ac:dyDescent="0.3">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x14ac:dyDescent="0.3">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x14ac:dyDescent="0.3">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x14ac:dyDescent="0.3">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3">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x14ac:dyDescent="0.3">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3">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x14ac:dyDescent="0.3">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3">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x14ac:dyDescent="0.3">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x14ac:dyDescent="0.3">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x14ac:dyDescent="0.3">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x14ac:dyDescent="0.3">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x14ac:dyDescent="0.3">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x14ac:dyDescent="0.3">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x14ac:dyDescent="0.3">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x14ac:dyDescent="0.3">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x14ac:dyDescent="0.3">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x14ac:dyDescent="0.3">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3">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x14ac:dyDescent="0.3">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x14ac:dyDescent="0.3">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x14ac:dyDescent="0.3">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3">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x14ac:dyDescent="0.3">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x14ac:dyDescent="0.3">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3">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x14ac:dyDescent="0.3">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x14ac:dyDescent="0.3">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x14ac:dyDescent="0.3">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x14ac:dyDescent="0.3">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x14ac:dyDescent="0.3">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x14ac:dyDescent="0.3">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3">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x14ac:dyDescent="0.3">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3">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x14ac:dyDescent="0.3">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x14ac:dyDescent="0.3">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x14ac:dyDescent="0.3">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x14ac:dyDescent="0.3">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3">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3">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x14ac:dyDescent="0.3">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x14ac:dyDescent="0.3">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x14ac:dyDescent="0.3">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x14ac:dyDescent="0.3">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x14ac:dyDescent="0.3">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x14ac:dyDescent="0.3">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x14ac:dyDescent="0.3">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x14ac:dyDescent="0.3">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x14ac:dyDescent="0.3">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3">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x14ac:dyDescent="0.3">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x14ac:dyDescent="0.3">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x14ac:dyDescent="0.3">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x14ac:dyDescent="0.3">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3">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x14ac:dyDescent="0.3">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x14ac:dyDescent="0.3">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x14ac:dyDescent="0.3">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3">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x14ac:dyDescent="0.3">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3">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x14ac:dyDescent="0.3">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x14ac:dyDescent="0.3">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3">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x14ac:dyDescent="0.3">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3">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3">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x14ac:dyDescent="0.3">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x14ac:dyDescent="0.3">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x14ac:dyDescent="0.3">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x14ac:dyDescent="0.3">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x14ac:dyDescent="0.3">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3">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x14ac:dyDescent="0.3">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x14ac:dyDescent="0.3">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x14ac:dyDescent="0.3">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3">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x14ac:dyDescent="0.3">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3">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3">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x14ac:dyDescent="0.3">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x14ac:dyDescent="0.3">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x14ac:dyDescent="0.3">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x14ac:dyDescent="0.3">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x14ac:dyDescent="0.3">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x14ac:dyDescent="0.3">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x14ac:dyDescent="0.3">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3">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x14ac:dyDescent="0.3">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3">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x14ac:dyDescent="0.3">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x14ac:dyDescent="0.3">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x14ac:dyDescent="0.3">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x14ac:dyDescent="0.3">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x14ac:dyDescent="0.3">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x14ac:dyDescent="0.3">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x14ac:dyDescent="0.3">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3">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3">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3">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x14ac:dyDescent="0.3">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x14ac:dyDescent="0.3">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3">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x14ac:dyDescent="0.3">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x14ac:dyDescent="0.3">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x14ac:dyDescent="0.3">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x14ac:dyDescent="0.3">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x14ac:dyDescent="0.3">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x14ac:dyDescent="0.3">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x14ac:dyDescent="0.3">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x14ac:dyDescent="0.3">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x14ac:dyDescent="0.3">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3">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x14ac:dyDescent="0.3">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3">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x14ac:dyDescent="0.3">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x14ac:dyDescent="0.3">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x14ac:dyDescent="0.3">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3">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3">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3">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x14ac:dyDescent="0.3">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x14ac:dyDescent="0.3">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x14ac:dyDescent="0.3">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x14ac:dyDescent="0.3">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x14ac:dyDescent="0.3">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x14ac:dyDescent="0.3">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3">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x14ac:dyDescent="0.3">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x14ac:dyDescent="0.3">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x14ac:dyDescent="0.3">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x14ac:dyDescent="0.3">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x14ac:dyDescent="0.3">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3">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x14ac:dyDescent="0.3">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3">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3">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x14ac:dyDescent="0.3">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3">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x14ac:dyDescent="0.3">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x14ac:dyDescent="0.3">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3">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3">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3">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x14ac:dyDescent="0.3">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x14ac:dyDescent="0.3">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x14ac:dyDescent="0.3">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x14ac:dyDescent="0.3">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x14ac:dyDescent="0.3">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x14ac:dyDescent="0.3">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x14ac:dyDescent="0.3">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x14ac:dyDescent="0.3">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x14ac:dyDescent="0.3">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x14ac:dyDescent="0.3">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x14ac:dyDescent="0.3">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x14ac:dyDescent="0.3">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x14ac:dyDescent="0.3">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x14ac:dyDescent="0.3">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x14ac:dyDescent="0.3">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x14ac:dyDescent="0.3">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x14ac:dyDescent="0.3">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x14ac:dyDescent="0.3">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x14ac:dyDescent="0.3">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x14ac:dyDescent="0.3">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x14ac:dyDescent="0.3">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x14ac:dyDescent="0.3">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x14ac:dyDescent="0.3">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x14ac:dyDescent="0.3">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3">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x14ac:dyDescent="0.3">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3">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x14ac:dyDescent="0.3">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x14ac:dyDescent="0.3">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x14ac:dyDescent="0.3">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x14ac:dyDescent="0.3">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x14ac:dyDescent="0.3">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x14ac:dyDescent="0.3">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x14ac:dyDescent="0.3">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x14ac:dyDescent="0.3">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x14ac:dyDescent="0.3">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x14ac:dyDescent="0.3">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x14ac:dyDescent="0.3">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x14ac:dyDescent="0.3">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x14ac:dyDescent="0.3">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x14ac:dyDescent="0.3">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x14ac:dyDescent="0.3">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3">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x14ac:dyDescent="0.3">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x14ac:dyDescent="0.3">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x14ac:dyDescent="0.3">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x14ac:dyDescent="0.3">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x14ac:dyDescent="0.3">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x14ac:dyDescent="0.3">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x14ac:dyDescent="0.3">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x14ac:dyDescent="0.3">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x14ac:dyDescent="0.3">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x14ac:dyDescent="0.3">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x14ac:dyDescent="0.3">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x14ac:dyDescent="0.3">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x14ac:dyDescent="0.3">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x14ac:dyDescent="0.3">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x14ac:dyDescent="0.3">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x14ac:dyDescent="0.3">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x14ac:dyDescent="0.3">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x14ac:dyDescent="0.3">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x14ac:dyDescent="0.3">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x14ac:dyDescent="0.3">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x14ac:dyDescent="0.3">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3">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x14ac:dyDescent="0.3">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x14ac:dyDescent="0.3">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x14ac:dyDescent="0.3">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x14ac:dyDescent="0.3">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x14ac:dyDescent="0.3">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3">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x14ac:dyDescent="0.3">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x14ac:dyDescent="0.3">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x14ac:dyDescent="0.3">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x14ac:dyDescent="0.3">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x14ac:dyDescent="0.3">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x14ac:dyDescent="0.3">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x14ac:dyDescent="0.3">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x14ac:dyDescent="0.3">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x14ac:dyDescent="0.3">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x14ac:dyDescent="0.3">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x14ac:dyDescent="0.3">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x14ac:dyDescent="0.3">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x14ac:dyDescent="0.3">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x14ac:dyDescent="0.3">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x14ac:dyDescent="0.3">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3">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x14ac:dyDescent="0.3">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x14ac:dyDescent="0.3">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x14ac:dyDescent="0.3">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x14ac:dyDescent="0.3">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x14ac:dyDescent="0.3">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3">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3">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3">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x14ac:dyDescent="0.3">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x14ac:dyDescent="0.3">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3">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3">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x14ac:dyDescent="0.3">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x14ac:dyDescent="0.3">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x14ac:dyDescent="0.3">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3">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3">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x14ac:dyDescent="0.3">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x14ac:dyDescent="0.3">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x14ac:dyDescent="0.3">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3">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x14ac:dyDescent="0.3">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x14ac:dyDescent="0.3">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3">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x14ac:dyDescent="0.3">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x14ac:dyDescent="0.3">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x14ac:dyDescent="0.3">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x14ac:dyDescent="0.3">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3">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3">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x14ac:dyDescent="0.3">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3">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3">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x14ac:dyDescent="0.3">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x14ac:dyDescent="0.3">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x14ac:dyDescent="0.3">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x14ac:dyDescent="0.3">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x14ac:dyDescent="0.3">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3">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x14ac:dyDescent="0.3">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x14ac:dyDescent="0.3">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x14ac:dyDescent="0.3">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x14ac:dyDescent="0.3">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x14ac:dyDescent="0.3">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x14ac:dyDescent="0.3">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x14ac:dyDescent="0.3">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x14ac:dyDescent="0.3">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x14ac:dyDescent="0.3">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x14ac:dyDescent="0.3">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x14ac:dyDescent="0.3">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3">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x14ac:dyDescent="0.3">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x14ac:dyDescent="0.3">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x14ac:dyDescent="0.3">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x14ac:dyDescent="0.3">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x14ac:dyDescent="0.3">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3">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3">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x14ac:dyDescent="0.3">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x14ac:dyDescent="0.3">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x14ac:dyDescent="0.3">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x14ac:dyDescent="0.3">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x14ac:dyDescent="0.3">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x14ac:dyDescent="0.3">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x14ac:dyDescent="0.3">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x14ac:dyDescent="0.3">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3">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x14ac:dyDescent="0.3">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x14ac:dyDescent="0.3">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x14ac:dyDescent="0.3">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x14ac:dyDescent="0.3">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3">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x14ac:dyDescent="0.3">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x14ac:dyDescent="0.3">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x14ac:dyDescent="0.3">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3">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x14ac:dyDescent="0.3">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x14ac:dyDescent="0.3">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x14ac:dyDescent="0.3">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x14ac:dyDescent="0.3">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x14ac:dyDescent="0.3">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x14ac:dyDescent="0.3">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x14ac:dyDescent="0.3">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x14ac:dyDescent="0.3">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x14ac:dyDescent="0.3">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3">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x14ac:dyDescent="0.3">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x14ac:dyDescent="0.3">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x14ac:dyDescent="0.3">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x14ac:dyDescent="0.3">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x14ac:dyDescent="0.3">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x14ac:dyDescent="0.3">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x14ac:dyDescent="0.3">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3">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3">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x14ac:dyDescent="0.3">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x14ac:dyDescent="0.3">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x14ac:dyDescent="0.3">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x14ac:dyDescent="0.3">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x14ac:dyDescent="0.3">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x14ac:dyDescent="0.3">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x14ac:dyDescent="0.3">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x14ac:dyDescent="0.3">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x14ac:dyDescent="0.3">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x14ac:dyDescent="0.3">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x14ac:dyDescent="0.3">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x14ac:dyDescent="0.3">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x14ac:dyDescent="0.3">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x14ac:dyDescent="0.3">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x14ac:dyDescent="0.3">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x14ac:dyDescent="0.3">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x14ac:dyDescent="0.3">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x14ac:dyDescent="0.3">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x14ac:dyDescent="0.3">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x14ac:dyDescent="0.3">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3">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x14ac:dyDescent="0.3">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x14ac:dyDescent="0.3">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x14ac:dyDescent="0.3">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x14ac:dyDescent="0.3">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x14ac:dyDescent="0.3">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x14ac:dyDescent="0.3">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x14ac:dyDescent="0.3">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x14ac:dyDescent="0.3">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x14ac:dyDescent="0.3">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x14ac:dyDescent="0.3">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x14ac:dyDescent="0.3">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3">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x14ac:dyDescent="0.3">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x14ac:dyDescent="0.3">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x14ac:dyDescent="0.3">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x14ac:dyDescent="0.3">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x14ac:dyDescent="0.3">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x14ac:dyDescent="0.3">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x14ac:dyDescent="0.3">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x14ac:dyDescent="0.3">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x14ac:dyDescent="0.3">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x14ac:dyDescent="0.3">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x14ac:dyDescent="0.3">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x14ac:dyDescent="0.3">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x14ac:dyDescent="0.3">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x14ac:dyDescent="0.3">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3">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x14ac:dyDescent="0.3">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x14ac:dyDescent="0.3">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x14ac:dyDescent="0.3">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3">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x14ac:dyDescent="0.3">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x14ac:dyDescent="0.3">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x14ac:dyDescent="0.3">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x14ac:dyDescent="0.3">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3">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x14ac:dyDescent="0.3">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3">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x14ac:dyDescent="0.3">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x14ac:dyDescent="0.3">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x14ac:dyDescent="0.3">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x14ac:dyDescent="0.3">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x14ac:dyDescent="0.3">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x14ac:dyDescent="0.3">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x14ac:dyDescent="0.3">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x14ac:dyDescent="0.3">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x14ac:dyDescent="0.3">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x14ac:dyDescent="0.3">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x14ac:dyDescent="0.3">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x14ac:dyDescent="0.3">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x14ac:dyDescent="0.3">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x14ac:dyDescent="0.3">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x14ac:dyDescent="0.3">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x14ac:dyDescent="0.3">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x14ac:dyDescent="0.3">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x14ac:dyDescent="0.3">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x14ac:dyDescent="0.3">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x14ac:dyDescent="0.3">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x14ac:dyDescent="0.3">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3">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x14ac:dyDescent="0.3">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x14ac:dyDescent="0.3">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x14ac:dyDescent="0.3">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x14ac:dyDescent="0.3">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3">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x14ac:dyDescent="0.3">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x14ac:dyDescent="0.3">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x14ac:dyDescent="0.3">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x14ac:dyDescent="0.3">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x14ac:dyDescent="0.3">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x14ac:dyDescent="0.3">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x14ac:dyDescent="0.3">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x14ac:dyDescent="0.3">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x14ac:dyDescent="0.3">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x14ac:dyDescent="0.3">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x14ac:dyDescent="0.3">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x14ac:dyDescent="0.3">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x14ac:dyDescent="0.3">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x14ac:dyDescent="0.3">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x14ac:dyDescent="0.3">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3">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x14ac:dyDescent="0.3">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x14ac:dyDescent="0.3">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x14ac:dyDescent="0.3">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x14ac:dyDescent="0.3">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x14ac:dyDescent="0.3">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3">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x14ac:dyDescent="0.3">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x14ac:dyDescent="0.3">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x14ac:dyDescent="0.3">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x14ac:dyDescent="0.3">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x14ac:dyDescent="0.3">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x14ac:dyDescent="0.3">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x14ac:dyDescent="0.3">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x14ac:dyDescent="0.3">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3">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x14ac:dyDescent="0.3">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3">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x14ac:dyDescent="0.3">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x14ac:dyDescent="0.3">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x14ac:dyDescent="0.3">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x14ac:dyDescent="0.3">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3">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3">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x14ac:dyDescent="0.3">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x14ac:dyDescent="0.3">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3">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x14ac:dyDescent="0.3">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x14ac:dyDescent="0.3">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x14ac:dyDescent="0.3">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x14ac:dyDescent="0.3">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x14ac:dyDescent="0.3">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x14ac:dyDescent="0.3">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3">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x14ac:dyDescent="0.3">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x14ac:dyDescent="0.3">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x14ac:dyDescent="0.3">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x14ac:dyDescent="0.3">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x14ac:dyDescent="0.3">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x14ac:dyDescent="0.3">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x14ac:dyDescent="0.3">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x14ac:dyDescent="0.3">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x14ac:dyDescent="0.3">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3">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x14ac:dyDescent="0.3">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x14ac:dyDescent="0.3">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x14ac:dyDescent="0.3">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x14ac:dyDescent="0.3">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x14ac:dyDescent="0.3">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x14ac:dyDescent="0.3">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x14ac:dyDescent="0.3">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x14ac:dyDescent="0.3">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x14ac:dyDescent="0.3">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x14ac:dyDescent="0.3">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3">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x14ac:dyDescent="0.3">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3">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3">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x14ac:dyDescent="0.3">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3">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x14ac:dyDescent="0.3">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x14ac:dyDescent="0.3">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3">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x14ac:dyDescent="0.3">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x14ac:dyDescent="0.3">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x14ac:dyDescent="0.3">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3">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x14ac:dyDescent="0.3">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x14ac:dyDescent="0.3">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x14ac:dyDescent="0.3">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x14ac:dyDescent="0.3">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x14ac:dyDescent="0.3">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x14ac:dyDescent="0.3">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x14ac:dyDescent="0.3">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3">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x14ac:dyDescent="0.3">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x14ac:dyDescent="0.3">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x14ac:dyDescent="0.3">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x14ac:dyDescent="0.3">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x14ac:dyDescent="0.3">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x14ac:dyDescent="0.3">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x14ac:dyDescent="0.3">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x14ac:dyDescent="0.3">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x14ac:dyDescent="0.3">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x14ac:dyDescent="0.3">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x14ac:dyDescent="0.3">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x14ac:dyDescent="0.3">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3">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x14ac:dyDescent="0.3">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x14ac:dyDescent="0.3">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x14ac:dyDescent="0.3">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x14ac:dyDescent="0.3">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x14ac:dyDescent="0.3">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x14ac:dyDescent="0.3">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x14ac:dyDescent="0.3">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3">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x14ac:dyDescent="0.3">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x14ac:dyDescent="0.3">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3">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x14ac:dyDescent="0.3">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x14ac:dyDescent="0.3">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x14ac:dyDescent="0.3">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x14ac:dyDescent="0.3">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x14ac:dyDescent="0.3">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x14ac:dyDescent="0.3">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x14ac:dyDescent="0.3">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3">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x14ac:dyDescent="0.3">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x14ac:dyDescent="0.3">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x14ac:dyDescent="0.3">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x14ac:dyDescent="0.3">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3">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x14ac:dyDescent="0.3">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3">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3">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3">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3">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3">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x14ac:dyDescent="0.3">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x14ac:dyDescent="0.3">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x14ac:dyDescent="0.3">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x14ac:dyDescent="0.3">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x14ac:dyDescent="0.3">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x14ac:dyDescent="0.3">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x14ac:dyDescent="0.3">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x14ac:dyDescent="0.3">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3">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x14ac:dyDescent="0.3">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x14ac:dyDescent="0.3">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x14ac:dyDescent="0.3">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x14ac:dyDescent="0.3">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x14ac:dyDescent="0.3">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x14ac:dyDescent="0.3">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x14ac:dyDescent="0.3">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x14ac:dyDescent="0.3">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x14ac:dyDescent="0.3">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3">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3">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x14ac:dyDescent="0.3">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x14ac:dyDescent="0.3">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x14ac:dyDescent="0.3">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x14ac:dyDescent="0.3">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x14ac:dyDescent="0.3">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3">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3">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x14ac:dyDescent="0.3">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x14ac:dyDescent="0.3">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x14ac:dyDescent="0.3">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x14ac:dyDescent="0.3">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x14ac:dyDescent="0.3">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x14ac:dyDescent="0.3">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x14ac:dyDescent="0.3">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x14ac:dyDescent="0.3">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3">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3">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3">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3">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x14ac:dyDescent="0.3">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x14ac:dyDescent="0.3">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x14ac:dyDescent="0.3">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x14ac:dyDescent="0.3">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x14ac:dyDescent="0.3">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x14ac:dyDescent="0.3">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x14ac:dyDescent="0.3">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x14ac:dyDescent="0.3">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3">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3">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3">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3">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3">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3">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3">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x14ac:dyDescent="0.3">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x14ac:dyDescent="0.3">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x14ac:dyDescent="0.3">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x14ac:dyDescent="0.3">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x14ac:dyDescent="0.3">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x14ac:dyDescent="0.3">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x14ac:dyDescent="0.3">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x14ac:dyDescent="0.3">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x14ac:dyDescent="0.3">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x14ac:dyDescent="0.3">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x14ac:dyDescent="0.3">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x14ac:dyDescent="0.3">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x14ac:dyDescent="0.3">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x14ac:dyDescent="0.3">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x14ac:dyDescent="0.3">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x14ac:dyDescent="0.3">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x14ac:dyDescent="0.3">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x14ac:dyDescent="0.3">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x14ac:dyDescent="0.3">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3">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x14ac:dyDescent="0.3">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3">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x14ac:dyDescent="0.3">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x14ac:dyDescent="0.3">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x14ac:dyDescent="0.3">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3">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x14ac:dyDescent="0.3">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x14ac:dyDescent="0.3">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x14ac:dyDescent="0.3">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3">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x14ac:dyDescent="0.3">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x14ac:dyDescent="0.3">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x14ac:dyDescent="0.3">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x14ac:dyDescent="0.3">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3">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x14ac:dyDescent="0.3">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x14ac:dyDescent="0.3">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x14ac:dyDescent="0.3">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x14ac:dyDescent="0.3">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x14ac:dyDescent="0.3">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x14ac:dyDescent="0.3">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x14ac:dyDescent="0.3">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x14ac:dyDescent="0.3">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x14ac:dyDescent="0.3">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x14ac:dyDescent="0.3">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x14ac:dyDescent="0.3">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x14ac:dyDescent="0.3">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x14ac:dyDescent="0.3">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x14ac:dyDescent="0.3">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x14ac:dyDescent="0.3">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x14ac:dyDescent="0.3">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x14ac:dyDescent="0.3">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x14ac:dyDescent="0.3">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x14ac:dyDescent="0.3">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3">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3">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x14ac:dyDescent="0.3">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x14ac:dyDescent="0.3">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3">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x14ac:dyDescent="0.3">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3">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x14ac:dyDescent="0.3">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x14ac:dyDescent="0.3">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x14ac:dyDescent="0.3">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x14ac:dyDescent="0.3">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x14ac:dyDescent="0.3">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x14ac:dyDescent="0.3">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3">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x14ac:dyDescent="0.3">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x14ac:dyDescent="0.3">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x14ac:dyDescent="0.3">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x14ac:dyDescent="0.3">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x14ac:dyDescent="0.3">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3">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x14ac:dyDescent="0.3">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x14ac:dyDescent="0.3">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x14ac:dyDescent="0.3">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x14ac:dyDescent="0.3">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x14ac:dyDescent="0.3">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x14ac:dyDescent="0.3">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x14ac:dyDescent="0.3">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x14ac:dyDescent="0.3">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x14ac:dyDescent="0.3">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x14ac:dyDescent="0.3">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3">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x14ac:dyDescent="0.3">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x14ac:dyDescent="0.3">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3">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3">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x14ac:dyDescent="0.3">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x14ac:dyDescent="0.3">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x14ac:dyDescent="0.3">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x14ac:dyDescent="0.3">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3">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3">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x14ac:dyDescent="0.3">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x14ac:dyDescent="0.3">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x14ac:dyDescent="0.3">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x14ac:dyDescent="0.3">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3">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3">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3">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x14ac:dyDescent="0.3">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x14ac:dyDescent="0.3">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3">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x14ac:dyDescent="0.3">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x14ac:dyDescent="0.3">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x14ac:dyDescent="0.3">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x14ac:dyDescent="0.3">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x14ac:dyDescent="0.3">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x14ac:dyDescent="0.3">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x14ac:dyDescent="0.3">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x14ac:dyDescent="0.3">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x14ac:dyDescent="0.3">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x14ac:dyDescent="0.3">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3">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x14ac:dyDescent="0.3">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x14ac:dyDescent="0.3">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x14ac:dyDescent="0.3">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x14ac:dyDescent="0.3">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x14ac:dyDescent="0.3">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3">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x14ac:dyDescent="0.3">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x14ac:dyDescent="0.3">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x14ac:dyDescent="0.3">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x14ac:dyDescent="0.3">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x14ac:dyDescent="0.3">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x14ac:dyDescent="0.3">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3">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3">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3">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3">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x14ac:dyDescent="0.3">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x14ac:dyDescent="0.3">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3">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3">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x14ac:dyDescent="0.3">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x14ac:dyDescent="0.3">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x14ac:dyDescent="0.3">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x14ac:dyDescent="0.3">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x14ac:dyDescent="0.3">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3">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x14ac:dyDescent="0.3">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x14ac:dyDescent="0.3">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x14ac:dyDescent="0.3">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x14ac:dyDescent="0.3">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x14ac:dyDescent="0.3">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3">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3">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3">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3">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x14ac:dyDescent="0.3">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x14ac:dyDescent="0.3">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x14ac:dyDescent="0.3">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x14ac:dyDescent="0.3">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x14ac:dyDescent="0.3">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x14ac:dyDescent="0.3">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x14ac:dyDescent="0.3">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x14ac:dyDescent="0.3">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3">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x14ac:dyDescent="0.3">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x14ac:dyDescent="0.3">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x14ac:dyDescent="0.3">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x14ac:dyDescent="0.3">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x14ac:dyDescent="0.3">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x14ac:dyDescent="0.3">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x14ac:dyDescent="0.3">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x14ac:dyDescent="0.3">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x14ac:dyDescent="0.3">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x14ac:dyDescent="0.3">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x14ac:dyDescent="0.3">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x14ac:dyDescent="0.3">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x14ac:dyDescent="0.3">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x14ac:dyDescent="0.3">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x14ac:dyDescent="0.3">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x14ac:dyDescent="0.3">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x14ac:dyDescent="0.3">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3">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3">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3">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x14ac:dyDescent="0.3">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x14ac:dyDescent="0.3">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3">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x14ac:dyDescent="0.3">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3">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x14ac:dyDescent="0.3">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x14ac:dyDescent="0.3">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x14ac:dyDescent="0.3">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x14ac:dyDescent="0.3">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x14ac:dyDescent="0.3">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x14ac:dyDescent="0.3">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x14ac:dyDescent="0.3">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x14ac:dyDescent="0.3">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x14ac:dyDescent="0.3">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x14ac:dyDescent="0.3">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x14ac:dyDescent="0.3">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x14ac:dyDescent="0.3">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x14ac:dyDescent="0.3">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3">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3">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x14ac:dyDescent="0.3">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x14ac:dyDescent="0.3">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x14ac:dyDescent="0.3">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x14ac:dyDescent="0.3">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x14ac:dyDescent="0.3">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3">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x14ac:dyDescent="0.3">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x14ac:dyDescent="0.3">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x14ac:dyDescent="0.3">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x14ac:dyDescent="0.3">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x14ac:dyDescent="0.3">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3">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x14ac:dyDescent="0.3">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3">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x14ac:dyDescent="0.3">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3">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3">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x14ac:dyDescent="0.3">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x14ac:dyDescent="0.3">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x14ac:dyDescent="0.3">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x14ac:dyDescent="0.3">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x14ac:dyDescent="0.3">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x14ac:dyDescent="0.3">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x14ac:dyDescent="0.3">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x14ac:dyDescent="0.3">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x14ac:dyDescent="0.3">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x14ac:dyDescent="0.3">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x14ac:dyDescent="0.3">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x14ac:dyDescent="0.3">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x14ac:dyDescent="0.3">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3">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x14ac:dyDescent="0.3">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x14ac:dyDescent="0.3">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x14ac:dyDescent="0.3">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x14ac:dyDescent="0.3">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x14ac:dyDescent="0.3">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x14ac:dyDescent="0.3">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x14ac:dyDescent="0.3">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x14ac:dyDescent="0.3">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x14ac:dyDescent="0.3">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x14ac:dyDescent="0.3">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x14ac:dyDescent="0.3">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3">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x14ac:dyDescent="0.3">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x14ac:dyDescent="0.3">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x14ac:dyDescent="0.3">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x14ac:dyDescent="0.3">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3">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x14ac:dyDescent="0.3">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x14ac:dyDescent="0.3">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x14ac:dyDescent="0.3">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x14ac:dyDescent="0.3">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x14ac:dyDescent="0.3">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x14ac:dyDescent="0.3">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x14ac:dyDescent="0.3">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x14ac:dyDescent="0.3">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x14ac:dyDescent="0.3">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x14ac:dyDescent="0.3">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x14ac:dyDescent="0.3">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3">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x14ac:dyDescent="0.3">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3">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x14ac:dyDescent="0.3">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x14ac:dyDescent="0.3">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x14ac:dyDescent="0.3">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x14ac:dyDescent="0.3">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x14ac:dyDescent="0.3">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x14ac:dyDescent="0.3">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3">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3">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3">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x14ac:dyDescent="0.3">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3">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3">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x14ac:dyDescent="0.3">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3">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x14ac:dyDescent="0.3">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3">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3">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x14ac:dyDescent="0.3">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3">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x14ac:dyDescent="0.3">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3">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x14ac:dyDescent="0.3">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x14ac:dyDescent="0.3">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x14ac:dyDescent="0.3">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x14ac:dyDescent="0.3">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x14ac:dyDescent="0.3">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x14ac:dyDescent="0.3">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x14ac:dyDescent="0.3">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x14ac:dyDescent="0.3">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x14ac:dyDescent="0.3">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x14ac:dyDescent="0.3">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x14ac:dyDescent="0.3">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x14ac:dyDescent="0.3">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x14ac:dyDescent="0.3">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x14ac:dyDescent="0.3">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x14ac:dyDescent="0.3">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x14ac:dyDescent="0.3">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x14ac:dyDescent="0.3">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x14ac:dyDescent="0.3">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3">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x14ac:dyDescent="0.3">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3">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x14ac:dyDescent="0.3">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3">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x14ac:dyDescent="0.3">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x14ac:dyDescent="0.3">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3">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x14ac:dyDescent="0.3">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x14ac:dyDescent="0.3">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x14ac:dyDescent="0.3">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x14ac:dyDescent="0.3">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x14ac:dyDescent="0.3">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x14ac:dyDescent="0.3">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x14ac:dyDescent="0.3">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3">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x14ac:dyDescent="0.3">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x14ac:dyDescent="0.3">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x14ac:dyDescent="0.3">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3">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x14ac:dyDescent="0.3">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x14ac:dyDescent="0.3">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3">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x14ac:dyDescent="0.3">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x14ac:dyDescent="0.3">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x14ac:dyDescent="0.3">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3">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x14ac:dyDescent="0.3">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x14ac:dyDescent="0.3">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x14ac:dyDescent="0.3">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x14ac:dyDescent="0.3">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x14ac:dyDescent="0.3">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3">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x14ac:dyDescent="0.3">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x14ac:dyDescent="0.3">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3">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3">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x14ac:dyDescent="0.3">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x14ac:dyDescent="0.3">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x14ac:dyDescent="0.3">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3">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x14ac:dyDescent="0.3">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3">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x14ac:dyDescent="0.3">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x14ac:dyDescent="0.3">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x14ac:dyDescent="0.3">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x14ac:dyDescent="0.3">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x14ac:dyDescent="0.3">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3">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x14ac:dyDescent="0.3">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x14ac:dyDescent="0.3">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3">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x14ac:dyDescent="0.3">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x14ac:dyDescent="0.3">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3">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x14ac:dyDescent="0.3">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x14ac:dyDescent="0.3">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x14ac:dyDescent="0.3">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x14ac:dyDescent="0.3">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x14ac:dyDescent="0.3">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x14ac:dyDescent="0.3">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x14ac:dyDescent="0.3">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x14ac:dyDescent="0.3">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x14ac:dyDescent="0.3">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x14ac:dyDescent="0.3">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x14ac:dyDescent="0.3">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x14ac:dyDescent="0.3">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x14ac:dyDescent="0.3">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3">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x14ac:dyDescent="0.3">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x14ac:dyDescent="0.3">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3">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x14ac:dyDescent="0.3">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x14ac:dyDescent="0.3">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x14ac:dyDescent="0.3">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x14ac:dyDescent="0.3">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x14ac:dyDescent="0.3">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x14ac:dyDescent="0.3">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x14ac:dyDescent="0.3">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x14ac:dyDescent="0.3">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x14ac:dyDescent="0.3">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x14ac:dyDescent="0.3">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x14ac:dyDescent="0.3">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3">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x14ac:dyDescent="0.3">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x14ac:dyDescent="0.3">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x14ac:dyDescent="0.3">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3">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x14ac:dyDescent="0.3">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x14ac:dyDescent="0.3">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3">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x14ac:dyDescent="0.3">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x14ac:dyDescent="0.3">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x14ac:dyDescent="0.3">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x14ac:dyDescent="0.3">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x14ac:dyDescent="0.3">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x14ac:dyDescent="0.3">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x14ac:dyDescent="0.3">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x14ac:dyDescent="0.3">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x14ac:dyDescent="0.3">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3">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x14ac:dyDescent="0.3">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3">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3">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3">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x14ac:dyDescent="0.3">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3">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x14ac:dyDescent="0.3">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3">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x14ac:dyDescent="0.3">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x14ac:dyDescent="0.3">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x14ac:dyDescent="0.3">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x14ac:dyDescent="0.3">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x14ac:dyDescent="0.3">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x14ac:dyDescent="0.3">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x14ac:dyDescent="0.3">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x14ac:dyDescent="0.3">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x14ac:dyDescent="0.3">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3">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x14ac:dyDescent="0.3">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x14ac:dyDescent="0.3">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x14ac:dyDescent="0.3">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x14ac:dyDescent="0.3">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x14ac:dyDescent="0.3">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x14ac:dyDescent="0.3">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x14ac:dyDescent="0.3">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x14ac:dyDescent="0.3">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x14ac:dyDescent="0.3">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3">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x14ac:dyDescent="0.3">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3">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3">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x14ac:dyDescent="0.3">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x14ac:dyDescent="0.3">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x14ac:dyDescent="0.3">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x14ac:dyDescent="0.3">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x14ac:dyDescent="0.3">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x14ac:dyDescent="0.3">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x14ac:dyDescent="0.3">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x14ac:dyDescent="0.3">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x14ac:dyDescent="0.3">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x14ac:dyDescent="0.3">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x14ac:dyDescent="0.3">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x14ac:dyDescent="0.3">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x14ac:dyDescent="0.3">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3">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3">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x14ac:dyDescent="0.3">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3">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x14ac:dyDescent="0.3">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x14ac:dyDescent="0.3">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3">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x14ac:dyDescent="0.3">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x14ac:dyDescent="0.3">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x14ac:dyDescent="0.3">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x14ac:dyDescent="0.3">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x14ac:dyDescent="0.3">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3">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x14ac:dyDescent="0.3">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x14ac:dyDescent="0.3">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x14ac:dyDescent="0.3">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x14ac:dyDescent="0.3">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x14ac:dyDescent="0.3">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x14ac:dyDescent="0.3">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x14ac:dyDescent="0.3">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x14ac:dyDescent="0.3">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x14ac:dyDescent="0.3">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x14ac:dyDescent="0.3">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x14ac:dyDescent="0.3">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x14ac:dyDescent="0.3">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x14ac:dyDescent="0.3">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x14ac:dyDescent="0.3">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x14ac:dyDescent="0.3">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x14ac:dyDescent="0.3">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3">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x14ac:dyDescent="0.3">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x14ac:dyDescent="0.3">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x14ac:dyDescent="0.3">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x14ac:dyDescent="0.3">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3">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3">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x14ac:dyDescent="0.3">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x14ac:dyDescent="0.3">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x14ac:dyDescent="0.3">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x14ac:dyDescent="0.3">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3">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3">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x14ac:dyDescent="0.3">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x14ac:dyDescent="0.3">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x14ac:dyDescent="0.3">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x14ac:dyDescent="0.3">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x14ac:dyDescent="0.3">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x14ac:dyDescent="0.3">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x14ac:dyDescent="0.3">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x14ac:dyDescent="0.3">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x14ac:dyDescent="0.3">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x14ac:dyDescent="0.3">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3">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x14ac:dyDescent="0.3">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3">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3">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x14ac:dyDescent="0.3">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x14ac:dyDescent="0.3">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x14ac:dyDescent="0.3">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x14ac:dyDescent="0.3">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x14ac:dyDescent="0.3">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x14ac:dyDescent="0.3">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x14ac:dyDescent="0.3">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x14ac:dyDescent="0.3">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x14ac:dyDescent="0.3">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x14ac:dyDescent="0.3">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x14ac:dyDescent="0.3">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x14ac:dyDescent="0.3">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x14ac:dyDescent="0.3">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x14ac:dyDescent="0.3">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3">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x14ac:dyDescent="0.3">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3">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x14ac:dyDescent="0.3">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x14ac:dyDescent="0.3">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x14ac:dyDescent="0.3">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x14ac:dyDescent="0.3">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x14ac:dyDescent="0.3">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x14ac:dyDescent="0.3">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3">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x14ac:dyDescent="0.3">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x14ac:dyDescent="0.3">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3">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x14ac:dyDescent="0.3">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x14ac:dyDescent="0.3">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x14ac:dyDescent="0.3">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x14ac:dyDescent="0.3">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x14ac:dyDescent="0.3">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3">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x14ac:dyDescent="0.3">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x14ac:dyDescent="0.3">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x14ac:dyDescent="0.3">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x14ac:dyDescent="0.3">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x14ac:dyDescent="0.3">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x14ac:dyDescent="0.3">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x14ac:dyDescent="0.3">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3">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x14ac:dyDescent="0.3">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3">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x14ac:dyDescent="0.3">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x14ac:dyDescent="0.3">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x14ac:dyDescent="0.3">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x14ac:dyDescent="0.3">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3">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x14ac:dyDescent="0.3">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x14ac:dyDescent="0.3">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3">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3">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x14ac:dyDescent="0.3">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x14ac:dyDescent="0.3">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x14ac:dyDescent="0.3">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x14ac:dyDescent="0.3">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x14ac:dyDescent="0.3">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x14ac:dyDescent="0.3">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x14ac:dyDescent="0.3">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x14ac:dyDescent="0.3">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x14ac:dyDescent="0.3">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x14ac:dyDescent="0.3">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x14ac:dyDescent="0.3">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x14ac:dyDescent="0.3">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x14ac:dyDescent="0.3">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x14ac:dyDescent="0.3">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3">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3">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x14ac:dyDescent="0.3">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x14ac:dyDescent="0.3">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x14ac:dyDescent="0.3">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x14ac:dyDescent="0.3">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x14ac:dyDescent="0.3">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x14ac:dyDescent="0.3">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x14ac:dyDescent="0.3">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3">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x14ac:dyDescent="0.3">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x14ac:dyDescent="0.3">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x14ac:dyDescent="0.3">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x14ac:dyDescent="0.3">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x14ac:dyDescent="0.3">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x14ac:dyDescent="0.3">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x14ac:dyDescent="0.3">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x14ac:dyDescent="0.3">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x14ac:dyDescent="0.3">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x14ac:dyDescent="0.3">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x14ac:dyDescent="0.3">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x14ac:dyDescent="0.3">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x14ac:dyDescent="0.3">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x14ac:dyDescent="0.3">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x14ac:dyDescent="0.3">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x14ac:dyDescent="0.3">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x14ac:dyDescent="0.3">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x14ac:dyDescent="0.3">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x14ac:dyDescent="0.3">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x14ac:dyDescent="0.3">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3">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x14ac:dyDescent="0.3">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x14ac:dyDescent="0.3">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x14ac:dyDescent="0.3">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x14ac:dyDescent="0.3">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x14ac:dyDescent="0.3">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x14ac:dyDescent="0.3">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x14ac:dyDescent="0.3">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x14ac:dyDescent="0.3">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x14ac:dyDescent="0.3">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x14ac:dyDescent="0.3">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3">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x14ac:dyDescent="0.3">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3">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x14ac:dyDescent="0.3">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x14ac:dyDescent="0.3">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x14ac:dyDescent="0.3">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x14ac:dyDescent="0.3">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x14ac:dyDescent="0.3">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x14ac:dyDescent="0.3">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x14ac:dyDescent="0.3">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x14ac:dyDescent="0.3">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x14ac:dyDescent="0.3">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3">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x14ac:dyDescent="0.3">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x14ac:dyDescent="0.3">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3">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3">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x14ac:dyDescent="0.3">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x14ac:dyDescent="0.3">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x14ac:dyDescent="0.3">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3">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x14ac:dyDescent="0.3">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x14ac:dyDescent="0.3">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x14ac:dyDescent="0.3">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x14ac:dyDescent="0.3">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x14ac:dyDescent="0.3">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3">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3">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x14ac:dyDescent="0.3">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3">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x14ac:dyDescent="0.3">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x14ac:dyDescent="0.3">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x14ac:dyDescent="0.3">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x14ac:dyDescent="0.3">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x14ac:dyDescent="0.3">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x14ac:dyDescent="0.3">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x14ac:dyDescent="0.3">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x14ac:dyDescent="0.3">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x14ac:dyDescent="0.3">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x14ac:dyDescent="0.3">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3">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x14ac:dyDescent="0.3">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3">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x14ac:dyDescent="0.3">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x14ac:dyDescent="0.3">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x14ac:dyDescent="0.3">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3">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x14ac:dyDescent="0.3">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3">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x14ac:dyDescent="0.3">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x14ac:dyDescent="0.3">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x14ac:dyDescent="0.3">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x14ac:dyDescent="0.3">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x14ac:dyDescent="0.3">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x14ac:dyDescent="0.3">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x14ac:dyDescent="0.3">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x14ac:dyDescent="0.3">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x14ac:dyDescent="0.3">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x14ac:dyDescent="0.3">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x14ac:dyDescent="0.3">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x14ac:dyDescent="0.3">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3">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x14ac:dyDescent="0.3">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x14ac:dyDescent="0.3">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x14ac:dyDescent="0.3">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x14ac:dyDescent="0.3">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x14ac:dyDescent="0.3">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x14ac:dyDescent="0.3">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x14ac:dyDescent="0.3">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x14ac:dyDescent="0.3">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x14ac:dyDescent="0.3">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3">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x14ac:dyDescent="0.3">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x14ac:dyDescent="0.3">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x14ac:dyDescent="0.3">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x14ac:dyDescent="0.3">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x14ac:dyDescent="0.3">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x14ac:dyDescent="0.3">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x14ac:dyDescent="0.3">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x14ac:dyDescent="0.3">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x14ac:dyDescent="0.3">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x14ac:dyDescent="0.3">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x14ac:dyDescent="0.3">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x14ac:dyDescent="0.3">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x14ac:dyDescent="0.3">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x14ac:dyDescent="0.3">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x14ac:dyDescent="0.3">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x14ac:dyDescent="0.3">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x14ac:dyDescent="0.3">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x14ac:dyDescent="0.3">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x14ac:dyDescent="0.3">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x14ac:dyDescent="0.3">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3">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x14ac:dyDescent="0.3">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x14ac:dyDescent="0.3">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x14ac:dyDescent="0.3">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x14ac:dyDescent="0.3">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x14ac:dyDescent="0.3">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x14ac:dyDescent="0.3">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x14ac:dyDescent="0.3">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x14ac:dyDescent="0.3">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x14ac:dyDescent="0.3">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x14ac:dyDescent="0.3">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x14ac:dyDescent="0.3">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3">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x14ac:dyDescent="0.3">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x14ac:dyDescent="0.3">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x14ac:dyDescent="0.3">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x14ac:dyDescent="0.3">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x14ac:dyDescent="0.3">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x14ac:dyDescent="0.3">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3">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x14ac:dyDescent="0.3">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x14ac:dyDescent="0.3">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x14ac:dyDescent="0.3">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x14ac:dyDescent="0.3">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x14ac:dyDescent="0.3">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x14ac:dyDescent="0.3">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3">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x14ac:dyDescent="0.3">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3">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x14ac:dyDescent="0.3">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x14ac:dyDescent="0.3">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x14ac:dyDescent="0.3">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x14ac:dyDescent="0.3">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3">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x14ac:dyDescent="0.3">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3">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3">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x14ac:dyDescent="0.3">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3">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3">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x14ac:dyDescent="0.3">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x14ac:dyDescent="0.3">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x14ac:dyDescent="0.3">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x14ac:dyDescent="0.3">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x14ac:dyDescent="0.3">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x14ac:dyDescent="0.3">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x14ac:dyDescent="0.3">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x14ac:dyDescent="0.3">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x14ac:dyDescent="0.3">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x14ac:dyDescent="0.3">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x14ac:dyDescent="0.3">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x14ac:dyDescent="0.3">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x14ac:dyDescent="0.3">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x14ac:dyDescent="0.3">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3">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x14ac:dyDescent="0.3">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x14ac:dyDescent="0.3">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x14ac:dyDescent="0.3">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x14ac:dyDescent="0.3">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x14ac:dyDescent="0.3">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x14ac:dyDescent="0.3">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x14ac:dyDescent="0.3">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x14ac:dyDescent="0.3">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x14ac:dyDescent="0.3">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x14ac:dyDescent="0.3">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x14ac:dyDescent="0.3">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x14ac:dyDescent="0.3">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x14ac:dyDescent="0.3">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x14ac:dyDescent="0.3">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x14ac:dyDescent="0.3">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3">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x14ac:dyDescent="0.3">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x14ac:dyDescent="0.3">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x14ac:dyDescent="0.3">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x14ac:dyDescent="0.3">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3">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x14ac:dyDescent="0.3">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x14ac:dyDescent="0.3">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x14ac:dyDescent="0.3">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x14ac:dyDescent="0.3">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x14ac:dyDescent="0.3">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3">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3">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3">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x14ac:dyDescent="0.3">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3">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x14ac:dyDescent="0.3">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x14ac:dyDescent="0.3">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3">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x14ac:dyDescent="0.3">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x14ac:dyDescent="0.3">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x14ac:dyDescent="0.3">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x14ac:dyDescent="0.3">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x14ac:dyDescent="0.3">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3">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x14ac:dyDescent="0.3">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x14ac:dyDescent="0.3">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x14ac:dyDescent="0.3">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3">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3">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3">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x14ac:dyDescent="0.3">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3">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x14ac:dyDescent="0.3">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x14ac:dyDescent="0.3">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x14ac:dyDescent="0.3">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x14ac:dyDescent="0.3">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x14ac:dyDescent="0.3">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x14ac:dyDescent="0.3">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3">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x14ac:dyDescent="0.3">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x14ac:dyDescent="0.3">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x14ac:dyDescent="0.3">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x14ac:dyDescent="0.3">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x14ac:dyDescent="0.3">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x14ac:dyDescent="0.3">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x14ac:dyDescent="0.3">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x14ac:dyDescent="0.3">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x14ac:dyDescent="0.3">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x14ac:dyDescent="0.3">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3">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3">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x14ac:dyDescent="0.3">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x14ac:dyDescent="0.3">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x14ac:dyDescent="0.3">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x14ac:dyDescent="0.3">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x14ac:dyDescent="0.3">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x14ac:dyDescent="0.3">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x14ac:dyDescent="0.3">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x14ac:dyDescent="0.3">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x14ac:dyDescent="0.3">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3">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x14ac:dyDescent="0.3">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x14ac:dyDescent="0.3">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3">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3">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x14ac:dyDescent="0.3">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x14ac:dyDescent="0.3">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x14ac:dyDescent="0.3">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x14ac:dyDescent="0.3">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x14ac:dyDescent="0.3">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3">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3">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x14ac:dyDescent="0.3">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x14ac:dyDescent="0.3">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x14ac:dyDescent="0.3">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x14ac:dyDescent="0.3">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3">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x14ac:dyDescent="0.3">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x14ac:dyDescent="0.3">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x14ac:dyDescent="0.3">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x14ac:dyDescent="0.3">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x14ac:dyDescent="0.3">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x14ac:dyDescent="0.3">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x14ac:dyDescent="0.3">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x14ac:dyDescent="0.3">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x14ac:dyDescent="0.3">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x14ac:dyDescent="0.3">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x14ac:dyDescent="0.3">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3">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x14ac:dyDescent="0.3">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3">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x14ac:dyDescent="0.3">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x14ac:dyDescent="0.3">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x14ac:dyDescent="0.3">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x14ac:dyDescent="0.3">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x14ac:dyDescent="0.3">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x14ac:dyDescent="0.3">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x14ac:dyDescent="0.3">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x14ac:dyDescent="0.3">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x14ac:dyDescent="0.3">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3">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x14ac:dyDescent="0.3">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3">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x14ac:dyDescent="0.3">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x14ac:dyDescent="0.3">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x14ac:dyDescent="0.3">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x14ac:dyDescent="0.3">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x14ac:dyDescent="0.3">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x14ac:dyDescent="0.3">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x14ac:dyDescent="0.3">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x14ac:dyDescent="0.3">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x14ac:dyDescent="0.3">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x14ac:dyDescent="0.3">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x14ac:dyDescent="0.3">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x14ac:dyDescent="0.3">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x14ac:dyDescent="0.3">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3">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3">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x14ac:dyDescent="0.3">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x14ac:dyDescent="0.3">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x14ac:dyDescent="0.3">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x14ac:dyDescent="0.3">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x14ac:dyDescent="0.3">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x14ac:dyDescent="0.3">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3">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x14ac:dyDescent="0.3">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x14ac:dyDescent="0.3">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x14ac:dyDescent="0.3">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x14ac:dyDescent="0.3">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x14ac:dyDescent="0.3">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x14ac:dyDescent="0.3">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3">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x14ac:dyDescent="0.3">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x14ac:dyDescent="0.3">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x14ac:dyDescent="0.3">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3">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x14ac:dyDescent="0.3">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x14ac:dyDescent="0.3">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x14ac:dyDescent="0.3">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x14ac:dyDescent="0.3">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3">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x14ac:dyDescent="0.3">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x14ac:dyDescent="0.3">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x14ac:dyDescent="0.3">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x14ac:dyDescent="0.3">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x14ac:dyDescent="0.3">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x14ac:dyDescent="0.3">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3">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x14ac:dyDescent="0.3">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x14ac:dyDescent="0.3">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x14ac:dyDescent="0.3">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x14ac:dyDescent="0.3">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3">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x14ac:dyDescent="0.3">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3">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x14ac:dyDescent="0.3">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x14ac:dyDescent="0.3">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x14ac:dyDescent="0.3">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x14ac:dyDescent="0.3">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x14ac:dyDescent="0.3">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x14ac:dyDescent="0.3">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x14ac:dyDescent="0.3">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x14ac:dyDescent="0.3">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x14ac:dyDescent="0.3">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x14ac:dyDescent="0.3">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x14ac:dyDescent="0.3">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x14ac:dyDescent="0.3">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x14ac:dyDescent="0.3">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x14ac:dyDescent="0.3">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x14ac:dyDescent="0.3">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3">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x14ac:dyDescent="0.3">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x14ac:dyDescent="0.3">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x14ac:dyDescent="0.3">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x14ac:dyDescent="0.3">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x14ac:dyDescent="0.3">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3">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x14ac:dyDescent="0.3">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3">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3">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x14ac:dyDescent="0.3">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x14ac:dyDescent="0.3">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x14ac:dyDescent="0.3">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3">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x14ac:dyDescent="0.3">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x14ac:dyDescent="0.3">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x14ac:dyDescent="0.3">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x14ac:dyDescent="0.3">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x14ac:dyDescent="0.3">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3">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3">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x14ac:dyDescent="0.3">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x14ac:dyDescent="0.3">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x14ac:dyDescent="0.3">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x14ac:dyDescent="0.3">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x14ac:dyDescent="0.3">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3">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x14ac:dyDescent="0.3">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x14ac:dyDescent="0.3">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x14ac:dyDescent="0.3">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x14ac:dyDescent="0.3">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x14ac:dyDescent="0.3">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x14ac:dyDescent="0.3">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x14ac:dyDescent="0.3">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x14ac:dyDescent="0.3">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x14ac:dyDescent="0.3">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x14ac:dyDescent="0.3">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x14ac:dyDescent="0.3">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x14ac:dyDescent="0.3">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x14ac:dyDescent="0.3">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3">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x14ac:dyDescent="0.3">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x14ac:dyDescent="0.3">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x14ac:dyDescent="0.3">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x14ac:dyDescent="0.3">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x14ac:dyDescent="0.3">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x14ac:dyDescent="0.3">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3">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x14ac:dyDescent="0.3">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3">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x14ac:dyDescent="0.3">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x14ac:dyDescent="0.3">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3">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x14ac:dyDescent="0.3">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x14ac:dyDescent="0.3">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x14ac:dyDescent="0.3">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x14ac:dyDescent="0.3">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x14ac:dyDescent="0.3">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x14ac:dyDescent="0.3">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x14ac:dyDescent="0.3">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3">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3">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3">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x14ac:dyDescent="0.3">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x14ac:dyDescent="0.3">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3">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x14ac:dyDescent="0.3">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x14ac:dyDescent="0.3">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3">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x14ac:dyDescent="0.3">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x14ac:dyDescent="0.3">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3">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x14ac:dyDescent="0.3">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x14ac:dyDescent="0.3">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x14ac:dyDescent="0.3">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x14ac:dyDescent="0.3">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x14ac:dyDescent="0.3">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x14ac:dyDescent="0.3">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x14ac:dyDescent="0.3">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3">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x14ac:dyDescent="0.3">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x14ac:dyDescent="0.3">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x14ac:dyDescent="0.3">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x14ac:dyDescent="0.3">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x14ac:dyDescent="0.3">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x14ac:dyDescent="0.3">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x14ac:dyDescent="0.3">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x14ac:dyDescent="0.3">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x14ac:dyDescent="0.3">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x14ac:dyDescent="0.3">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x14ac:dyDescent="0.3">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x14ac:dyDescent="0.3">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x14ac:dyDescent="0.3">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x14ac:dyDescent="0.3">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x14ac:dyDescent="0.3">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x14ac:dyDescent="0.3">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x14ac:dyDescent="0.3">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x14ac:dyDescent="0.3">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x14ac:dyDescent="0.3">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x14ac:dyDescent="0.3">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x14ac:dyDescent="0.3">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3">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x14ac:dyDescent="0.3">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x14ac:dyDescent="0.3">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x14ac:dyDescent="0.3">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x14ac:dyDescent="0.3">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x14ac:dyDescent="0.3">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3">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x14ac:dyDescent="0.3">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x14ac:dyDescent="0.3">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x14ac:dyDescent="0.3">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3">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x14ac:dyDescent="0.3">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x14ac:dyDescent="0.3">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x14ac:dyDescent="0.3">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x14ac:dyDescent="0.3">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x14ac:dyDescent="0.3">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3">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x14ac:dyDescent="0.3">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3">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3">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x14ac:dyDescent="0.3">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x14ac:dyDescent="0.3">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3">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3">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x14ac:dyDescent="0.3">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x14ac:dyDescent="0.3">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3">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x14ac:dyDescent="0.3">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x14ac:dyDescent="0.3">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x14ac:dyDescent="0.3">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3">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x14ac:dyDescent="0.3">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3">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x14ac:dyDescent="0.3">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x14ac:dyDescent="0.3">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x14ac:dyDescent="0.3">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x14ac:dyDescent="0.3">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x14ac:dyDescent="0.3">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x14ac:dyDescent="0.3">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x14ac:dyDescent="0.3">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x14ac:dyDescent="0.3">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x14ac:dyDescent="0.3">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x14ac:dyDescent="0.3">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3">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x14ac:dyDescent="0.3">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x14ac:dyDescent="0.3">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x14ac:dyDescent="0.3">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x14ac:dyDescent="0.3">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x14ac:dyDescent="0.3">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x14ac:dyDescent="0.3">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x14ac:dyDescent="0.3">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x14ac:dyDescent="0.3">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x14ac:dyDescent="0.3">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x14ac:dyDescent="0.3">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x14ac:dyDescent="0.3">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3">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x14ac:dyDescent="0.3">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x14ac:dyDescent="0.3">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3">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3">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x14ac:dyDescent="0.3">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x14ac:dyDescent="0.3">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x14ac:dyDescent="0.3">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x14ac:dyDescent="0.3">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x14ac:dyDescent="0.3">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x14ac:dyDescent="0.3">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x14ac:dyDescent="0.3">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x14ac:dyDescent="0.3">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3">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3">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x14ac:dyDescent="0.3">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x14ac:dyDescent="0.3">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x14ac:dyDescent="0.3">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x14ac:dyDescent="0.3">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x14ac:dyDescent="0.3">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x14ac:dyDescent="0.3">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3">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x14ac:dyDescent="0.3">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3">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x14ac:dyDescent="0.3">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3">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x14ac:dyDescent="0.3">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3">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x14ac:dyDescent="0.3">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x14ac:dyDescent="0.3">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x14ac:dyDescent="0.3">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3">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x14ac:dyDescent="0.3">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x14ac:dyDescent="0.3">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3">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3">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x14ac:dyDescent="0.3">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x14ac:dyDescent="0.3">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x14ac:dyDescent="0.3">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x14ac:dyDescent="0.3">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x14ac:dyDescent="0.3">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x14ac:dyDescent="0.3">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x14ac:dyDescent="0.3">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x14ac:dyDescent="0.3">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x14ac:dyDescent="0.3">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x14ac:dyDescent="0.3">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x14ac:dyDescent="0.3">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x14ac:dyDescent="0.3">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x14ac:dyDescent="0.3">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3">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3">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x14ac:dyDescent="0.3">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x14ac:dyDescent="0.3">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x14ac:dyDescent="0.3">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x14ac:dyDescent="0.3">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3">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3">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x14ac:dyDescent="0.3">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x14ac:dyDescent="0.3">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x14ac:dyDescent="0.3">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x14ac:dyDescent="0.3">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x14ac:dyDescent="0.3">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x14ac:dyDescent="0.3">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x14ac:dyDescent="0.3">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x14ac:dyDescent="0.3">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x14ac:dyDescent="0.3">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x14ac:dyDescent="0.3">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x14ac:dyDescent="0.3">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x14ac:dyDescent="0.3">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x14ac:dyDescent="0.3">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3">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x14ac:dyDescent="0.3">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x14ac:dyDescent="0.3">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3">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x14ac:dyDescent="0.3">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x14ac:dyDescent="0.3">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x14ac:dyDescent="0.3">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3">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x14ac:dyDescent="0.3">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x14ac:dyDescent="0.3">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x14ac:dyDescent="0.3">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x14ac:dyDescent="0.3">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x14ac:dyDescent="0.3">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x14ac:dyDescent="0.3">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x14ac:dyDescent="0.3">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x14ac:dyDescent="0.3">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x14ac:dyDescent="0.3">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x14ac:dyDescent="0.3">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x14ac:dyDescent="0.3">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x14ac:dyDescent="0.3">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x14ac:dyDescent="0.3">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x14ac:dyDescent="0.3">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3">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3">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x14ac:dyDescent="0.3">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3">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x14ac:dyDescent="0.3">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3">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x14ac:dyDescent="0.3">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x14ac:dyDescent="0.3">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x14ac:dyDescent="0.3">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x14ac:dyDescent="0.3">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x14ac:dyDescent="0.3">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x14ac:dyDescent="0.3">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x14ac:dyDescent="0.3">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3">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x14ac:dyDescent="0.3">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3">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x14ac:dyDescent="0.3">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x14ac:dyDescent="0.3">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x14ac:dyDescent="0.3">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x14ac:dyDescent="0.3">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x14ac:dyDescent="0.3">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x14ac:dyDescent="0.3">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x14ac:dyDescent="0.3">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x14ac:dyDescent="0.3">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x14ac:dyDescent="0.3">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x14ac:dyDescent="0.3">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3">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x14ac:dyDescent="0.3">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x14ac:dyDescent="0.3">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x14ac:dyDescent="0.3">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x14ac:dyDescent="0.3">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x14ac:dyDescent="0.3">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x14ac:dyDescent="0.3">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x14ac:dyDescent="0.3">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3">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x14ac:dyDescent="0.3">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x14ac:dyDescent="0.3">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x14ac:dyDescent="0.3">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x14ac:dyDescent="0.3">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x14ac:dyDescent="0.3">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x14ac:dyDescent="0.3">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x14ac:dyDescent="0.3">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x14ac:dyDescent="0.3">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x14ac:dyDescent="0.3">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x14ac:dyDescent="0.3">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x14ac:dyDescent="0.3">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x14ac:dyDescent="0.3">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3">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3">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3">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x14ac:dyDescent="0.3">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3">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x14ac:dyDescent="0.3">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x14ac:dyDescent="0.3">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x14ac:dyDescent="0.3">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x14ac:dyDescent="0.3">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x14ac:dyDescent="0.3">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x14ac:dyDescent="0.3">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x14ac:dyDescent="0.3">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x14ac:dyDescent="0.3">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x14ac:dyDescent="0.3">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x14ac:dyDescent="0.3">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x14ac:dyDescent="0.3">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3">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x14ac:dyDescent="0.3">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x14ac:dyDescent="0.3">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x14ac:dyDescent="0.3">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x14ac:dyDescent="0.3">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x14ac:dyDescent="0.3">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x14ac:dyDescent="0.3">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3">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x14ac:dyDescent="0.3">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x14ac:dyDescent="0.3">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x14ac:dyDescent="0.3">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x14ac:dyDescent="0.3">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x14ac:dyDescent="0.3">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x14ac:dyDescent="0.3">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3">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x14ac:dyDescent="0.3">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3">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x14ac:dyDescent="0.3">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3">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x14ac:dyDescent="0.3">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x14ac:dyDescent="0.3">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x14ac:dyDescent="0.3">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x14ac:dyDescent="0.3">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x14ac:dyDescent="0.3">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x14ac:dyDescent="0.3">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x14ac:dyDescent="0.3">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x14ac:dyDescent="0.3">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x14ac:dyDescent="0.3">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x14ac:dyDescent="0.3">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x14ac:dyDescent="0.3">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x14ac:dyDescent="0.3">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x14ac:dyDescent="0.3">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x14ac:dyDescent="0.3">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x14ac:dyDescent="0.3">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3">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x14ac:dyDescent="0.3">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x14ac:dyDescent="0.3">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3">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3">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3">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x14ac:dyDescent="0.3">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3">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x14ac:dyDescent="0.3">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3">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3">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3">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x14ac:dyDescent="0.3">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x14ac:dyDescent="0.3">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x14ac:dyDescent="0.3">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x14ac:dyDescent="0.3">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x14ac:dyDescent="0.3">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x14ac:dyDescent="0.3">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x14ac:dyDescent="0.3">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x14ac:dyDescent="0.3">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x14ac:dyDescent="0.3">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x14ac:dyDescent="0.3">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3">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x14ac:dyDescent="0.3">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x14ac:dyDescent="0.3">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x14ac:dyDescent="0.3">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x14ac:dyDescent="0.3">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x14ac:dyDescent="0.3">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x14ac:dyDescent="0.3">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x14ac:dyDescent="0.3">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x14ac:dyDescent="0.3">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x14ac:dyDescent="0.3">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x14ac:dyDescent="0.3">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x14ac:dyDescent="0.3">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x14ac:dyDescent="0.3">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x14ac:dyDescent="0.3">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x14ac:dyDescent="0.3">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x14ac:dyDescent="0.3">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x14ac:dyDescent="0.3">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x14ac:dyDescent="0.3">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x14ac:dyDescent="0.3">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x14ac:dyDescent="0.3">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x14ac:dyDescent="0.3">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x14ac:dyDescent="0.3">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x14ac:dyDescent="0.3">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3">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x14ac:dyDescent="0.3">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x14ac:dyDescent="0.3">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x14ac:dyDescent="0.3">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x14ac:dyDescent="0.3">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x14ac:dyDescent="0.3">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3">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x14ac:dyDescent="0.3">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x14ac:dyDescent="0.3">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3">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x14ac:dyDescent="0.3">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x14ac:dyDescent="0.3">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x14ac:dyDescent="0.3">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3">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x14ac:dyDescent="0.3">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x14ac:dyDescent="0.3">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x14ac:dyDescent="0.3">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x14ac:dyDescent="0.3">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x14ac:dyDescent="0.3">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x14ac:dyDescent="0.3">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x14ac:dyDescent="0.3">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x14ac:dyDescent="0.3">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x14ac:dyDescent="0.3">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x14ac:dyDescent="0.3">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x14ac:dyDescent="0.3">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x14ac:dyDescent="0.3">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x14ac:dyDescent="0.3">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x14ac:dyDescent="0.3">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x14ac:dyDescent="0.3">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x14ac:dyDescent="0.3">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x14ac:dyDescent="0.3">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x14ac:dyDescent="0.3">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x14ac:dyDescent="0.3">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x14ac:dyDescent="0.3">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x14ac:dyDescent="0.3">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3">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x14ac:dyDescent="0.3">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x14ac:dyDescent="0.3">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3">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x14ac:dyDescent="0.3">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x14ac:dyDescent="0.3">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x14ac:dyDescent="0.3">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x14ac:dyDescent="0.3">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3">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x14ac:dyDescent="0.3">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x14ac:dyDescent="0.3">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x14ac:dyDescent="0.3">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x14ac:dyDescent="0.3">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3">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x14ac:dyDescent="0.3">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x14ac:dyDescent="0.3">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x14ac:dyDescent="0.3">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x14ac:dyDescent="0.3">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x14ac:dyDescent="0.3">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x14ac:dyDescent="0.3">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x14ac:dyDescent="0.3">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3">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x14ac:dyDescent="0.3">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x14ac:dyDescent="0.3">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x14ac:dyDescent="0.3">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x14ac:dyDescent="0.3">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x14ac:dyDescent="0.3">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x14ac:dyDescent="0.3">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3">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x14ac:dyDescent="0.3">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x14ac:dyDescent="0.3">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x14ac:dyDescent="0.3">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x14ac:dyDescent="0.3">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3">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3">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x14ac:dyDescent="0.3">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3">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x14ac:dyDescent="0.3">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x14ac:dyDescent="0.3">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x14ac:dyDescent="0.3">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x14ac:dyDescent="0.3">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3">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x14ac:dyDescent="0.3">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x14ac:dyDescent="0.3">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x14ac:dyDescent="0.3">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x14ac:dyDescent="0.3">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x14ac:dyDescent="0.3">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x14ac:dyDescent="0.3">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x14ac:dyDescent="0.3">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x14ac:dyDescent="0.3">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x14ac:dyDescent="0.3">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x14ac:dyDescent="0.3">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x14ac:dyDescent="0.3">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x14ac:dyDescent="0.3">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3">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x14ac:dyDescent="0.3">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x14ac:dyDescent="0.3">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3">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x14ac:dyDescent="0.3">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x14ac:dyDescent="0.3">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x14ac:dyDescent="0.3">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x14ac:dyDescent="0.3">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x14ac:dyDescent="0.3">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x14ac:dyDescent="0.3">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x14ac:dyDescent="0.3">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x14ac:dyDescent="0.3">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x14ac:dyDescent="0.3">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x14ac:dyDescent="0.3">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x14ac:dyDescent="0.3">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x14ac:dyDescent="0.3">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x14ac:dyDescent="0.3">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x14ac:dyDescent="0.3">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x14ac:dyDescent="0.3">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x14ac:dyDescent="0.3">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x14ac:dyDescent="0.3">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x14ac:dyDescent="0.3">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3">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x14ac:dyDescent="0.3">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3">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x14ac:dyDescent="0.3">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x14ac:dyDescent="0.3">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x14ac:dyDescent="0.3">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x14ac:dyDescent="0.3">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x14ac:dyDescent="0.3">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x14ac:dyDescent="0.3">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3">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x14ac:dyDescent="0.3">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3">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x14ac:dyDescent="0.3">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x14ac:dyDescent="0.3">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x14ac:dyDescent="0.3">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x14ac:dyDescent="0.3">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x14ac:dyDescent="0.3">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x14ac:dyDescent="0.3">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3">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x14ac:dyDescent="0.3">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x14ac:dyDescent="0.3">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3">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x14ac:dyDescent="0.3">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x14ac:dyDescent="0.3">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x14ac:dyDescent="0.3">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x14ac:dyDescent="0.3">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x14ac:dyDescent="0.3">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x14ac:dyDescent="0.3">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3">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x14ac:dyDescent="0.3">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x14ac:dyDescent="0.3">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3">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3">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3">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x14ac:dyDescent="0.3">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3">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x14ac:dyDescent="0.3">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x14ac:dyDescent="0.3">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x14ac:dyDescent="0.3">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x14ac:dyDescent="0.3">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3">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x14ac:dyDescent="0.3">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x14ac:dyDescent="0.3">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x14ac:dyDescent="0.3">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x14ac:dyDescent="0.3">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x14ac:dyDescent="0.3">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3">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x14ac:dyDescent="0.3">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x14ac:dyDescent="0.3">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3">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x14ac:dyDescent="0.3">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x14ac:dyDescent="0.3">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x14ac:dyDescent="0.3">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3">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3">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x14ac:dyDescent="0.3">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x14ac:dyDescent="0.3">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3">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x14ac:dyDescent="0.3">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x14ac:dyDescent="0.3">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x14ac:dyDescent="0.3">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x14ac:dyDescent="0.3">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3">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x14ac:dyDescent="0.3">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x14ac:dyDescent="0.3">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x14ac:dyDescent="0.3">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x14ac:dyDescent="0.3">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x14ac:dyDescent="0.3">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x14ac:dyDescent="0.3">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3">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x14ac:dyDescent="0.3">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x14ac:dyDescent="0.3">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x14ac:dyDescent="0.3">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x14ac:dyDescent="0.3">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3">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x14ac:dyDescent="0.3">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x14ac:dyDescent="0.3">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x14ac:dyDescent="0.3">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x14ac:dyDescent="0.3">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x14ac:dyDescent="0.3">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x14ac:dyDescent="0.3">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x14ac:dyDescent="0.3">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x14ac:dyDescent="0.3">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3">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x14ac:dyDescent="0.3">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x14ac:dyDescent="0.3">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3">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3">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x14ac:dyDescent="0.3">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x14ac:dyDescent="0.3">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x14ac:dyDescent="0.3">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x14ac:dyDescent="0.3">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x14ac:dyDescent="0.3">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3">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x14ac:dyDescent="0.3">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x14ac:dyDescent="0.3">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x14ac:dyDescent="0.3">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x14ac:dyDescent="0.3">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x14ac:dyDescent="0.3">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3">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x14ac:dyDescent="0.3">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3">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x14ac:dyDescent="0.3">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3">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3">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x14ac:dyDescent="0.3">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x14ac:dyDescent="0.3">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x14ac:dyDescent="0.3">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3">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x14ac:dyDescent="0.3">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x14ac:dyDescent="0.3">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x14ac:dyDescent="0.3">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3">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x14ac:dyDescent="0.3">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x14ac:dyDescent="0.3">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x14ac:dyDescent="0.3">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x14ac:dyDescent="0.3">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x14ac:dyDescent="0.3">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3">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x14ac:dyDescent="0.3">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x14ac:dyDescent="0.3">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x14ac:dyDescent="0.3">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x14ac:dyDescent="0.3">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x14ac:dyDescent="0.3">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x14ac:dyDescent="0.3">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x14ac:dyDescent="0.3">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x14ac:dyDescent="0.3">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x14ac:dyDescent="0.3">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x14ac:dyDescent="0.3">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x14ac:dyDescent="0.3">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x14ac:dyDescent="0.3">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x14ac:dyDescent="0.3">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3">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x14ac:dyDescent="0.3">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x14ac:dyDescent="0.3">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3">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3">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x14ac:dyDescent="0.3">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x14ac:dyDescent="0.3">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x14ac:dyDescent="0.3">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x14ac:dyDescent="0.3">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x14ac:dyDescent="0.3">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x14ac:dyDescent="0.3">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x14ac:dyDescent="0.3">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x14ac:dyDescent="0.3">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x14ac:dyDescent="0.3">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x14ac:dyDescent="0.3">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x14ac:dyDescent="0.3">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x14ac:dyDescent="0.3">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3">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x14ac:dyDescent="0.3">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x14ac:dyDescent="0.3">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x14ac:dyDescent="0.3">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x14ac:dyDescent="0.3">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x14ac:dyDescent="0.3">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x14ac:dyDescent="0.3">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x14ac:dyDescent="0.3">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x14ac:dyDescent="0.3">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x14ac:dyDescent="0.3">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x14ac:dyDescent="0.3">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x14ac:dyDescent="0.3">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x14ac:dyDescent="0.3">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x14ac:dyDescent="0.3">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x14ac:dyDescent="0.3">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x14ac:dyDescent="0.3">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x14ac:dyDescent="0.3">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x14ac:dyDescent="0.3">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x14ac:dyDescent="0.3">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x14ac:dyDescent="0.3">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x14ac:dyDescent="0.3">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x14ac:dyDescent="0.3">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x14ac:dyDescent="0.3">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3">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x14ac:dyDescent="0.3">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x14ac:dyDescent="0.3">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x14ac:dyDescent="0.3">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x14ac:dyDescent="0.3">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x14ac:dyDescent="0.3">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x14ac:dyDescent="0.3">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x14ac:dyDescent="0.3">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x14ac:dyDescent="0.3">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x14ac:dyDescent="0.3">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x14ac:dyDescent="0.3">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x14ac:dyDescent="0.3">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x14ac:dyDescent="0.3">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x14ac:dyDescent="0.3">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x14ac:dyDescent="0.3">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3">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3">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x14ac:dyDescent="0.3">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x14ac:dyDescent="0.3">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x14ac:dyDescent="0.3">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x14ac:dyDescent="0.3">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x14ac:dyDescent="0.3">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3">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x14ac:dyDescent="0.3">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x14ac:dyDescent="0.3">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3">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x14ac:dyDescent="0.3">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x14ac:dyDescent="0.3">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3">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x14ac:dyDescent="0.3">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3">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3">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x14ac:dyDescent="0.3">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x14ac:dyDescent="0.3">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3">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3">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x14ac:dyDescent="0.3">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3">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x14ac:dyDescent="0.3">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x14ac:dyDescent="0.3">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x14ac:dyDescent="0.3">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x14ac:dyDescent="0.3">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x14ac:dyDescent="0.3">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3">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3">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x14ac:dyDescent="0.3">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x14ac:dyDescent="0.3">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x14ac:dyDescent="0.3">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x14ac:dyDescent="0.3">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x14ac:dyDescent="0.3">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x14ac:dyDescent="0.3">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x14ac:dyDescent="0.3">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x14ac:dyDescent="0.3">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x14ac:dyDescent="0.3">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x14ac:dyDescent="0.3">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x14ac:dyDescent="0.3">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x14ac:dyDescent="0.3">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x14ac:dyDescent="0.3">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x14ac:dyDescent="0.3">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3">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x14ac:dyDescent="0.3">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3">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3">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3">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x14ac:dyDescent="0.3">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x14ac:dyDescent="0.3">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3">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x14ac:dyDescent="0.3">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3">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x14ac:dyDescent="0.3">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x14ac:dyDescent="0.3">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3">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x14ac:dyDescent="0.3">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3">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x14ac:dyDescent="0.3">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x14ac:dyDescent="0.3">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3">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x14ac:dyDescent="0.3">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x14ac:dyDescent="0.3">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x14ac:dyDescent="0.3">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x14ac:dyDescent="0.3">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x14ac:dyDescent="0.3">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x14ac:dyDescent="0.3">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3">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x14ac:dyDescent="0.3">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x14ac:dyDescent="0.3">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x14ac:dyDescent="0.3">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x14ac:dyDescent="0.3">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x14ac:dyDescent="0.3">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3">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x14ac:dyDescent="0.3">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x14ac:dyDescent="0.3">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x14ac:dyDescent="0.3">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x14ac:dyDescent="0.3">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x14ac:dyDescent="0.3">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3">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x14ac:dyDescent="0.3">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x14ac:dyDescent="0.3">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x14ac:dyDescent="0.3">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x14ac:dyDescent="0.3">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x14ac:dyDescent="0.3">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3">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3">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x14ac:dyDescent="0.3">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x14ac:dyDescent="0.3">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3">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3">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x14ac:dyDescent="0.3">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x14ac:dyDescent="0.3">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x14ac:dyDescent="0.3">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x14ac:dyDescent="0.3">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x14ac:dyDescent="0.3">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x14ac:dyDescent="0.3">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x14ac:dyDescent="0.3">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x14ac:dyDescent="0.3">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x14ac:dyDescent="0.3">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3">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x14ac:dyDescent="0.3">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x14ac:dyDescent="0.3">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3">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x14ac:dyDescent="0.3">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x14ac:dyDescent="0.3">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x14ac:dyDescent="0.3">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x14ac:dyDescent="0.3">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x14ac:dyDescent="0.3">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3">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x14ac:dyDescent="0.3">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x14ac:dyDescent="0.3">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3">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3">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x14ac:dyDescent="0.3">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x14ac:dyDescent="0.3">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x14ac:dyDescent="0.3">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x14ac:dyDescent="0.3">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x14ac:dyDescent="0.3">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3">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x14ac:dyDescent="0.3">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x14ac:dyDescent="0.3">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x14ac:dyDescent="0.3">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3">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x14ac:dyDescent="0.3">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x14ac:dyDescent="0.3">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x14ac:dyDescent="0.3">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x14ac:dyDescent="0.3">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x14ac:dyDescent="0.3">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x14ac:dyDescent="0.3">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3">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x14ac:dyDescent="0.3">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x14ac:dyDescent="0.3">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x14ac:dyDescent="0.3">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x14ac:dyDescent="0.3">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x14ac:dyDescent="0.3">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x14ac:dyDescent="0.3">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3">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x14ac:dyDescent="0.3">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3">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x14ac:dyDescent="0.3">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x14ac:dyDescent="0.3">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x14ac:dyDescent="0.3">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x14ac:dyDescent="0.3">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3">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x14ac:dyDescent="0.3">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x14ac:dyDescent="0.3">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x14ac:dyDescent="0.3">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3">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3">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x14ac:dyDescent="0.3">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x14ac:dyDescent="0.3">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x14ac:dyDescent="0.3">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x14ac:dyDescent="0.3">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3">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84423-3994-4CFC-8931-6582A62A4907}">
  <dimension ref="A3:I116"/>
  <sheetViews>
    <sheetView zoomScale="90" zoomScaleNormal="90" workbookViewId="0">
      <selection activeCell="G67" sqref="G67"/>
    </sheetView>
  </sheetViews>
  <sheetFormatPr defaultRowHeight="14.4" x14ac:dyDescent="0.3"/>
  <cols>
    <col min="1" max="1" width="18.21875" bestFit="1" customWidth="1"/>
    <col min="2" max="2" width="13.6640625" bestFit="1" customWidth="1"/>
    <col min="3" max="3" width="12.109375" bestFit="1" customWidth="1"/>
    <col min="4" max="4" width="15.44140625" bestFit="1" customWidth="1"/>
    <col min="5" max="5" width="13.44140625" bestFit="1" customWidth="1"/>
    <col min="6" max="6" width="16.109375" bestFit="1" customWidth="1"/>
    <col min="7" max="7" width="9.77734375" bestFit="1" customWidth="1"/>
    <col min="8" max="8" width="16" customWidth="1"/>
    <col min="9" max="9" width="10.44140625" bestFit="1" customWidth="1"/>
    <col min="10" max="1195" width="10.33203125" bestFit="1" customWidth="1"/>
    <col min="1196" max="1196" width="11" bestFit="1" customWidth="1"/>
    <col min="1197" max="1238" width="10.33203125" bestFit="1" customWidth="1"/>
    <col min="1239" max="1239" width="12" bestFit="1" customWidth="1"/>
  </cols>
  <sheetData>
    <row r="3" spans="1:8" x14ac:dyDescent="0.3">
      <c r="A3" s="14" t="s">
        <v>10961</v>
      </c>
      <c r="B3" t="s">
        <v>10967</v>
      </c>
      <c r="C3" t="s">
        <v>10968</v>
      </c>
      <c r="E3" t="s">
        <v>10969</v>
      </c>
      <c r="F3" t="s">
        <v>10970</v>
      </c>
    </row>
    <row r="4" spans="1:8" x14ac:dyDescent="0.3">
      <c r="A4" s="15" t="s">
        <v>10965</v>
      </c>
      <c r="B4" s="20">
        <v>609205.59799999965</v>
      </c>
      <c r="C4" s="20">
        <v>81795.17429999981</v>
      </c>
    </row>
    <row r="5" spans="1:8" x14ac:dyDescent="0.3">
      <c r="A5" s="15" t="s">
        <v>10966</v>
      </c>
      <c r="B5" s="20">
        <v>733215.2551999999</v>
      </c>
      <c r="C5" s="20">
        <v>93439.269600000145</v>
      </c>
      <c r="E5" s="17">
        <f>GETPIVOTDATA("Sum of Sales",$A$3,"Years (Order Date)",2017)/GETPIVOTDATA("Sum of Sales",$A$3,"Years (Order Date)",2016)-1</f>
        <v>0.20355961535337097</v>
      </c>
      <c r="F5" s="16">
        <f>GETPIVOTDATA("Sum of Profit",$A$3,"Years (Order Date)",2017)/GETPIVOTDATA("Sum of Profit",$A$3,"Years (Order Date)",2016)-1</f>
        <v>0.1423567514789239</v>
      </c>
      <c r="H5" s="16"/>
    </row>
    <row r="6" spans="1:8" x14ac:dyDescent="0.3">
      <c r="A6" s="15" t="s">
        <v>10962</v>
      </c>
      <c r="B6" s="20">
        <v>1342420.8531999995</v>
      </c>
      <c r="C6" s="20">
        <v>175234.44389999995</v>
      </c>
    </row>
    <row r="9" spans="1:8" x14ac:dyDescent="0.3">
      <c r="A9" s="15" t="s">
        <v>10972</v>
      </c>
    </row>
    <row r="11" spans="1:8" x14ac:dyDescent="0.3">
      <c r="A11" s="14" t="s">
        <v>10967</v>
      </c>
      <c r="B11" s="14" t="s">
        <v>10971</v>
      </c>
      <c r="E11" s="14" t="s">
        <v>10967</v>
      </c>
      <c r="F11" s="14" t="s">
        <v>10971</v>
      </c>
    </row>
    <row r="12" spans="1:8" x14ac:dyDescent="0.3">
      <c r="A12" s="14" t="s">
        <v>10961</v>
      </c>
      <c r="B12" t="s">
        <v>10965</v>
      </c>
      <c r="C12" t="s">
        <v>10966</v>
      </c>
      <c r="E12" s="14" t="s">
        <v>10961</v>
      </c>
      <c r="F12" t="s">
        <v>10965</v>
      </c>
      <c r="G12" t="s">
        <v>10966</v>
      </c>
    </row>
    <row r="13" spans="1:8" x14ac:dyDescent="0.3">
      <c r="A13" s="15" t="s">
        <v>71</v>
      </c>
      <c r="B13" s="20">
        <v>78962.029999999984</v>
      </c>
      <c r="C13" s="20">
        <v>105340.51600000002</v>
      </c>
      <c r="E13" s="15" t="s">
        <v>265</v>
      </c>
      <c r="F13" s="20">
        <v>54824.09800000002</v>
      </c>
      <c r="G13" s="20">
        <v>86939.600999999995</v>
      </c>
    </row>
    <row r="14" spans="1:8" x14ac:dyDescent="0.3">
      <c r="A14" s="15" t="s">
        <v>35</v>
      </c>
      <c r="B14" s="20">
        <v>83918.64499999996</v>
      </c>
      <c r="C14" s="20">
        <v>95554.352999999988</v>
      </c>
      <c r="E14" s="15" t="s">
        <v>41</v>
      </c>
      <c r="F14" s="20">
        <v>56398.747999999992</v>
      </c>
      <c r="G14" s="20">
        <v>48875.692499999976</v>
      </c>
    </row>
    <row r="15" spans="1:8" x14ac:dyDescent="0.3">
      <c r="A15" s="15" t="s">
        <v>58</v>
      </c>
      <c r="B15" s="20">
        <v>58788.700000000004</v>
      </c>
      <c r="C15" s="20">
        <v>69677.617999999973</v>
      </c>
      <c r="E15" s="15" t="s">
        <v>94</v>
      </c>
      <c r="F15" s="20">
        <v>16158.721999999998</v>
      </c>
      <c r="G15" s="20">
        <v>56990.82</v>
      </c>
    </row>
    <row r="16" spans="1:8" x14ac:dyDescent="0.3">
      <c r="A16" s="15" t="s">
        <v>74</v>
      </c>
      <c r="B16" s="20">
        <v>49683.325000000004</v>
      </c>
      <c r="C16" s="20">
        <v>72788.044999999984</v>
      </c>
      <c r="E16" s="15" t="s">
        <v>145</v>
      </c>
      <c r="F16" s="20">
        <v>30304.938000000002</v>
      </c>
      <c r="G16" s="20">
        <v>41595.501999999964</v>
      </c>
    </row>
    <row r="17" spans="1:7" x14ac:dyDescent="0.3">
      <c r="A17" s="15" t="s">
        <v>55</v>
      </c>
      <c r="B17" s="20">
        <v>60833.200499999992</v>
      </c>
      <c r="C17" s="20">
        <v>60893.54250000004</v>
      </c>
      <c r="E17" s="15" t="s">
        <v>126</v>
      </c>
      <c r="F17" s="20">
        <v>29845.870999999992</v>
      </c>
      <c r="G17" s="20">
        <v>37197.550999999992</v>
      </c>
    </row>
    <row r="18" spans="1:7" x14ac:dyDescent="0.3">
      <c r="A18" s="15" t="s">
        <v>1218</v>
      </c>
      <c r="B18" s="20">
        <v>49599.41</v>
      </c>
      <c r="C18" s="20">
        <v>62899.387999999984</v>
      </c>
      <c r="E18" s="15" t="s">
        <v>881</v>
      </c>
      <c r="F18" s="20">
        <v>21197.32</v>
      </c>
      <c r="G18" s="20">
        <v>12148.885999999997</v>
      </c>
    </row>
    <row r="19" spans="1:7" x14ac:dyDescent="0.3">
      <c r="A19" s="15" t="s">
        <v>160</v>
      </c>
      <c r="B19" s="20">
        <v>41895.853999999999</v>
      </c>
      <c r="C19" s="20">
        <v>59946.232000000011</v>
      </c>
      <c r="E19" s="15" t="s">
        <v>183</v>
      </c>
      <c r="F19" s="20">
        <v>16448.681399999994</v>
      </c>
      <c r="G19" s="20">
        <v>16212.806399999998</v>
      </c>
    </row>
    <row r="20" spans="1:7" x14ac:dyDescent="0.3">
      <c r="A20" s="15" t="s">
        <v>683</v>
      </c>
      <c r="B20" s="20">
        <v>55906.886000000013</v>
      </c>
      <c r="C20" s="20">
        <v>43544.675000000003</v>
      </c>
      <c r="E20" s="15" t="s">
        <v>302</v>
      </c>
      <c r="F20" s="20">
        <v>13067.549999999997</v>
      </c>
      <c r="G20" s="20">
        <v>16245.611000000001</v>
      </c>
    </row>
    <row r="21" spans="1:7" x14ac:dyDescent="0.3">
      <c r="A21" s="15" t="s">
        <v>77</v>
      </c>
      <c r="B21" s="20">
        <v>26050.314999999999</v>
      </c>
      <c r="C21" s="20">
        <v>42926.932000000001</v>
      </c>
      <c r="E21" s="15" t="s">
        <v>496</v>
      </c>
      <c r="F21" s="20">
        <v>9506.4120000000021</v>
      </c>
      <c r="G21" s="20">
        <v>17571.473000000002</v>
      </c>
    </row>
    <row r="22" spans="1:7" x14ac:dyDescent="0.3">
      <c r="A22" s="15" t="s">
        <v>64</v>
      </c>
      <c r="B22" s="20">
        <v>27874.12399999996</v>
      </c>
      <c r="C22" s="20">
        <v>28915.093999999986</v>
      </c>
      <c r="E22" s="15" t="s">
        <v>4276</v>
      </c>
      <c r="F22" s="20">
        <v>18431.34</v>
      </c>
      <c r="G22" s="20">
        <v>5630.51</v>
      </c>
    </row>
    <row r="23" spans="1:7" x14ac:dyDescent="0.3">
      <c r="A23" s="15" t="s">
        <v>10962</v>
      </c>
      <c r="B23" s="20">
        <v>533512.48949999991</v>
      </c>
      <c r="C23" s="20">
        <v>642486.39549999987</v>
      </c>
      <c r="E23" s="15" t="s">
        <v>10962</v>
      </c>
      <c r="F23" s="20">
        <v>266183.68040000001</v>
      </c>
      <c r="G23" s="20">
        <v>339408.45289999992</v>
      </c>
    </row>
    <row r="26" spans="1:7" x14ac:dyDescent="0.3">
      <c r="A26" s="15" t="s">
        <v>10973</v>
      </c>
    </row>
    <row r="28" spans="1:7" x14ac:dyDescent="0.3">
      <c r="A28" s="14" t="s">
        <v>10967</v>
      </c>
      <c r="B28" s="14" t="s">
        <v>10971</v>
      </c>
      <c r="E28" s="14" t="s">
        <v>10967</v>
      </c>
      <c r="F28" s="14" t="s">
        <v>10971</v>
      </c>
    </row>
    <row r="29" spans="1:7" x14ac:dyDescent="0.3">
      <c r="A29" s="14" t="s">
        <v>10961</v>
      </c>
      <c r="B29" t="s">
        <v>10965</v>
      </c>
      <c r="C29" t="s">
        <v>10966</v>
      </c>
      <c r="E29" s="14" t="s">
        <v>10961</v>
      </c>
      <c r="F29" t="s">
        <v>10965</v>
      </c>
      <c r="G29" t="s">
        <v>10966</v>
      </c>
    </row>
    <row r="30" spans="1:7" x14ac:dyDescent="0.3">
      <c r="A30" s="15" t="s">
        <v>35</v>
      </c>
      <c r="B30" s="20">
        <v>40157.440999999984</v>
      </c>
      <c r="C30" s="20">
        <v>50616.980999999971</v>
      </c>
      <c r="E30" s="15" t="s">
        <v>265</v>
      </c>
      <c r="F30" s="20">
        <v>30099.197999999997</v>
      </c>
      <c r="G30" s="20">
        <v>35229.770000000004</v>
      </c>
    </row>
    <row r="31" spans="1:7" x14ac:dyDescent="0.3">
      <c r="A31" s="15" t="s">
        <v>71</v>
      </c>
      <c r="B31" s="20">
        <v>33338.491999999984</v>
      </c>
      <c r="C31" s="20">
        <v>51522.977999999988</v>
      </c>
      <c r="E31" s="15" t="s">
        <v>41</v>
      </c>
      <c r="F31" s="20">
        <v>26854.938999999988</v>
      </c>
      <c r="G31" s="20">
        <v>20182.819499999991</v>
      </c>
    </row>
    <row r="32" spans="1:7" x14ac:dyDescent="0.3">
      <c r="A32" s="15" t="s">
        <v>74</v>
      </c>
      <c r="B32" s="20">
        <v>25712.319999999985</v>
      </c>
      <c r="C32" s="20">
        <v>37408.974999999991</v>
      </c>
      <c r="E32" s="15" t="s">
        <v>145</v>
      </c>
      <c r="F32" s="20">
        <v>16385.775999999994</v>
      </c>
      <c r="G32" s="20">
        <v>24414.082999999991</v>
      </c>
    </row>
    <row r="33" spans="1:9" x14ac:dyDescent="0.3">
      <c r="A33" s="15" t="s">
        <v>55</v>
      </c>
      <c r="B33" s="20">
        <v>25593.300000000003</v>
      </c>
      <c r="C33" s="20">
        <v>27675.672000000002</v>
      </c>
      <c r="E33" s="15" t="s">
        <v>94</v>
      </c>
      <c r="F33" s="20">
        <v>11274.072</v>
      </c>
      <c r="G33" s="20">
        <v>27873.097999999984</v>
      </c>
    </row>
    <row r="34" spans="1:9" x14ac:dyDescent="0.3">
      <c r="A34" s="15" t="s">
        <v>58</v>
      </c>
      <c r="B34" s="20">
        <v>26422.485999999983</v>
      </c>
      <c r="C34" s="20">
        <v>23333.815999999992</v>
      </c>
      <c r="E34" s="15" t="s">
        <v>126</v>
      </c>
      <c r="F34" s="20">
        <v>12813.022999999997</v>
      </c>
      <c r="G34" s="20">
        <v>18041.345999999994</v>
      </c>
    </row>
    <row r="35" spans="1:9" x14ac:dyDescent="0.3">
      <c r="A35" s="15" t="s">
        <v>1218</v>
      </c>
      <c r="B35" s="20">
        <v>19719.724000000002</v>
      </c>
      <c r="C35" s="20">
        <v>29919.798000000003</v>
      </c>
      <c r="E35" s="15" t="s">
        <v>881</v>
      </c>
      <c r="F35" s="20">
        <v>14715.08</v>
      </c>
      <c r="G35" s="20">
        <v>4794.8899999999994</v>
      </c>
    </row>
    <row r="36" spans="1:9" x14ac:dyDescent="0.3">
      <c r="A36" s="15" t="s">
        <v>160</v>
      </c>
      <c r="B36" s="20">
        <v>23461.295999999998</v>
      </c>
      <c r="C36" s="20">
        <v>22946.463999999989</v>
      </c>
      <c r="E36" s="15" t="s">
        <v>183</v>
      </c>
      <c r="F36" s="20">
        <v>9731.7644000000018</v>
      </c>
      <c r="G36" s="20">
        <v>9053.5340000000015</v>
      </c>
    </row>
    <row r="37" spans="1:9" x14ac:dyDescent="0.3">
      <c r="A37" s="15" t="s">
        <v>683</v>
      </c>
      <c r="B37" s="20">
        <v>33714.175999999999</v>
      </c>
      <c r="C37" s="20">
        <v>3777.6770000000006</v>
      </c>
      <c r="E37" s="15" t="s">
        <v>949</v>
      </c>
      <c r="F37" s="20">
        <v>12885.051999999996</v>
      </c>
      <c r="G37" s="20">
        <v>1741.4779999999998</v>
      </c>
    </row>
    <row r="38" spans="1:9" x14ac:dyDescent="0.3">
      <c r="A38" s="15" t="s">
        <v>32</v>
      </c>
      <c r="B38" s="20">
        <v>17150.081199999997</v>
      </c>
      <c r="C38" s="20">
        <v>18305.628899999992</v>
      </c>
      <c r="E38" s="15" t="s">
        <v>496</v>
      </c>
      <c r="F38" s="20">
        <v>4359.570999999999</v>
      </c>
      <c r="G38" s="20">
        <v>10148.894999999999</v>
      </c>
    </row>
    <row r="39" spans="1:9" x14ac:dyDescent="0.3">
      <c r="A39" s="15" t="s">
        <v>77</v>
      </c>
      <c r="B39" s="20">
        <v>10840.815000000001</v>
      </c>
      <c r="C39" s="20">
        <v>21881.049999999992</v>
      </c>
      <c r="E39" s="15" t="s">
        <v>606</v>
      </c>
      <c r="F39" s="20">
        <v>3025.4870000000001</v>
      </c>
      <c r="G39" s="20">
        <v>10942.162</v>
      </c>
    </row>
    <row r="40" spans="1:9" x14ac:dyDescent="0.3">
      <c r="A40" s="15" t="s">
        <v>10962</v>
      </c>
      <c r="B40" s="20">
        <v>256110.13119999995</v>
      </c>
      <c r="C40" s="20">
        <v>287389.03989999992</v>
      </c>
      <c r="E40" s="15" t="s">
        <v>10962</v>
      </c>
      <c r="F40" s="20">
        <v>142143.96239999996</v>
      </c>
      <c r="G40" s="20">
        <v>162422.07549999998</v>
      </c>
    </row>
    <row r="43" spans="1:9" x14ac:dyDescent="0.3">
      <c r="A43" s="15" t="s">
        <v>10982</v>
      </c>
    </row>
    <row r="45" spans="1:9" x14ac:dyDescent="0.3">
      <c r="A45" s="14" t="s">
        <v>10978</v>
      </c>
      <c r="B45" s="14" t="s">
        <v>10979</v>
      </c>
      <c r="C45" t="s">
        <v>10967</v>
      </c>
      <c r="D45" t="s">
        <v>10980</v>
      </c>
      <c r="H45" t="s">
        <v>17</v>
      </c>
      <c r="I45" t="s">
        <v>10981</v>
      </c>
    </row>
    <row r="46" spans="1:9" x14ac:dyDescent="0.3">
      <c r="A46" t="s">
        <v>10963</v>
      </c>
      <c r="B46" t="s">
        <v>10974</v>
      </c>
      <c r="C46" s="20">
        <v>74447.796000000104</v>
      </c>
      <c r="D46" s="19">
        <v>1028</v>
      </c>
      <c r="F46" t="str">
        <f>A46</f>
        <v>2014</v>
      </c>
      <c r="G46" t="str">
        <f t="shared" ref="G46:H46" si="0">B46</f>
        <v>Qtr1</v>
      </c>
      <c r="H46" s="18">
        <f t="shared" si="0"/>
        <v>74447.796000000104</v>
      </c>
      <c r="I46" s="18">
        <f>H46/GETPIVOTDATA("Sum of Quantity",$A$45,"Quarters (Order Date)",1,"Years (Order Date)",2014)</f>
        <v>72.420035019455355</v>
      </c>
    </row>
    <row r="47" spans="1:9" x14ac:dyDescent="0.3">
      <c r="B47" t="s">
        <v>10975</v>
      </c>
      <c r="C47" s="20">
        <v>86538.759600000005</v>
      </c>
      <c r="D47" s="19">
        <v>1523</v>
      </c>
      <c r="G47" t="str">
        <f t="shared" ref="G47:G61" si="1">B47</f>
        <v>Qtr2</v>
      </c>
      <c r="H47" s="18">
        <f t="shared" ref="H47:H61" si="2">C47</f>
        <v>86538.759600000005</v>
      </c>
      <c r="I47" s="18">
        <f t="shared" ref="I47:I61" si="3">H47/GETPIVOTDATA("Sum of Quantity",$A$45,"Quarters (Order Date)",1,"Years (Order Date)",2014)</f>
        <v>84.181672762645917</v>
      </c>
    </row>
    <row r="48" spans="1:9" x14ac:dyDescent="0.3">
      <c r="B48" t="s">
        <v>10976</v>
      </c>
      <c r="C48" s="20">
        <v>143633.21229999998</v>
      </c>
      <c r="D48" s="19">
        <v>2159</v>
      </c>
      <c r="G48" t="str">
        <f t="shared" si="1"/>
        <v>Qtr3</v>
      </c>
      <c r="H48" s="18">
        <f t="shared" si="2"/>
        <v>143633.21229999998</v>
      </c>
      <c r="I48" s="18">
        <f t="shared" si="3"/>
        <v>139.72102363813229</v>
      </c>
    </row>
    <row r="49" spans="1:9" x14ac:dyDescent="0.3">
      <c r="B49" t="s">
        <v>10977</v>
      </c>
      <c r="C49" s="20">
        <v>179627.73020000022</v>
      </c>
      <c r="D49" s="19">
        <v>2871</v>
      </c>
      <c r="G49" t="str">
        <f t="shared" si="1"/>
        <v>Qtr4</v>
      </c>
      <c r="H49" s="18">
        <f t="shared" si="2"/>
        <v>179627.73020000022</v>
      </c>
      <c r="I49" s="18">
        <f t="shared" si="3"/>
        <v>174.73514610894964</v>
      </c>
    </row>
    <row r="50" spans="1:9" x14ac:dyDescent="0.3">
      <c r="A50" t="s">
        <v>10964</v>
      </c>
      <c r="B50" t="s">
        <v>10974</v>
      </c>
      <c r="C50" s="20">
        <v>68851.738599999939</v>
      </c>
      <c r="D50" s="19">
        <v>990</v>
      </c>
      <c r="F50" t="str">
        <f t="shared" ref="F50:F58" si="4">A50</f>
        <v>2015</v>
      </c>
      <c r="G50" t="str">
        <f t="shared" si="1"/>
        <v>Qtr1</v>
      </c>
      <c r="H50" s="18">
        <f t="shared" si="2"/>
        <v>68851.738599999939</v>
      </c>
      <c r="I50" s="18">
        <f t="shared" si="3"/>
        <v>66.976399416342346</v>
      </c>
    </row>
    <row r="51" spans="1:9" x14ac:dyDescent="0.3">
      <c r="B51" t="s">
        <v>10975</v>
      </c>
      <c r="C51" s="20">
        <v>89124.186999999874</v>
      </c>
      <c r="D51" s="19">
        <v>1604</v>
      </c>
      <c r="G51" t="str">
        <f t="shared" si="1"/>
        <v>Qtr2</v>
      </c>
      <c r="H51" s="18">
        <f t="shared" si="2"/>
        <v>89124.186999999874</v>
      </c>
      <c r="I51" s="18">
        <f t="shared" si="3"/>
        <v>86.696679961089373</v>
      </c>
    </row>
    <row r="52" spans="1:9" x14ac:dyDescent="0.3">
      <c r="B52" t="s">
        <v>10976</v>
      </c>
      <c r="C52" s="20">
        <v>130259.57519999996</v>
      </c>
      <c r="D52" s="19">
        <v>2241</v>
      </c>
      <c r="G52" t="str">
        <f t="shared" si="1"/>
        <v>Qtr3</v>
      </c>
      <c r="H52" s="18">
        <f t="shared" si="2"/>
        <v>130259.57519999996</v>
      </c>
      <c r="I52" s="18">
        <f t="shared" si="3"/>
        <v>126.71164902723731</v>
      </c>
    </row>
    <row r="53" spans="1:9" x14ac:dyDescent="0.3">
      <c r="B53" t="s">
        <v>10977</v>
      </c>
      <c r="C53" s="20">
        <v>182297.00819999998</v>
      </c>
      <c r="D53" s="19">
        <v>3144</v>
      </c>
      <c r="G53" t="str">
        <f t="shared" si="1"/>
        <v>Qtr4</v>
      </c>
      <c r="H53" s="18">
        <f t="shared" si="2"/>
        <v>182297.00819999998</v>
      </c>
      <c r="I53" s="18">
        <f t="shared" si="3"/>
        <v>177.33172003891048</v>
      </c>
    </row>
    <row r="54" spans="1:9" x14ac:dyDescent="0.3">
      <c r="A54" t="s">
        <v>10965</v>
      </c>
      <c r="B54" t="s">
        <v>10974</v>
      </c>
      <c r="C54" s="20">
        <v>93237.180999999953</v>
      </c>
      <c r="D54" s="19">
        <v>1243</v>
      </c>
      <c r="F54" t="str">
        <f t="shared" si="4"/>
        <v>2016</v>
      </c>
      <c r="G54" t="str">
        <f t="shared" si="1"/>
        <v>Qtr1</v>
      </c>
      <c r="H54" s="18">
        <f t="shared" si="2"/>
        <v>93237.180999999953</v>
      </c>
      <c r="I54" s="18">
        <f t="shared" si="3"/>
        <v>90.697646887159493</v>
      </c>
    </row>
    <row r="55" spans="1:9" x14ac:dyDescent="0.3">
      <c r="B55" t="s">
        <v>10975</v>
      </c>
      <c r="C55" s="20">
        <v>136082.30100000001</v>
      </c>
      <c r="D55" s="19">
        <v>2240</v>
      </c>
      <c r="G55" t="str">
        <f t="shared" si="1"/>
        <v>Qtr2</v>
      </c>
      <c r="H55" s="18">
        <f t="shared" si="2"/>
        <v>136082.30100000001</v>
      </c>
      <c r="I55" s="18">
        <f t="shared" si="3"/>
        <v>132.37577918287937</v>
      </c>
    </row>
    <row r="56" spans="1:9" x14ac:dyDescent="0.3">
      <c r="B56" t="s">
        <v>10976</v>
      </c>
      <c r="C56" s="20">
        <v>143787.36219999992</v>
      </c>
      <c r="D56" s="19">
        <v>2767</v>
      </c>
      <c r="G56" t="str">
        <f t="shared" si="1"/>
        <v>Qtr3</v>
      </c>
      <c r="H56" s="18">
        <f t="shared" si="2"/>
        <v>143787.36219999992</v>
      </c>
      <c r="I56" s="18">
        <f t="shared" si="3"/>
        <v>139.87097490272365</v>
      </c>
    </row>
    <row r="57" spans="1:9" x14ac:dyDescent="0.3">
      <c r="B57" t="s">
        <v>10977</v>
      </c>
      <c r="C57" s="20">
        <v>236098.75379999995</v>
      </c>
      <c r="D57" s="19">
        <v>3587</v>
      </c>
      <c r="G57" t="str">
        <f t="shared" si="1"/>
        <v>Qtr4</v>
      </c>
      <c r="H57" s="18">
        <f t="shared" si="2"/>
        <v>236098.75379999995</v>
      </c>
      <c r="I57" s="18">
        <f t="shared" si="3"/>
        <v>229.66804844357972</v>
      </c>
    </row>
    <row r="58" spans="1:9" x14ac:dyDescent="0.3">
      <c r="A58" t="s">
        <v>10966</v>
      </c>
      <c r="B58" t="s">
        <v>10974</v>
      </c>
      <c r="C58" s="20">
        <v>123144.86019999994</v>
      </c>
      <c r="D58" s="19">
        <v>1845</v>
      </c>
      <c r="F58" t="str">
        <f t="shared" si="4"/>
        <v>2017</v>
      </c>
      <c r="G58" t="str">
        <f t="shared" si="1"/>
        <v>Qtr1</v>
      </c>
      <c r="H58" s="18">
        <f t="shared" si="2"/>
        <v>123144.86019999994</v>
      </c>
      <c r="I58" s="18">
        <f t="shared" si="3"/>
        <v>119.79072003891045</v>
      </c>
    </row>
    <row r="59" spans="1:9" x14ac:dyDescent="0.3">
      <c r="B59" t="s">
        <v>10975</v>
      </c>
      <c r="C59" s="20">
        <v>133764.37199999994</v>
      </c>
      <c r="D59" s="19">
        <v>2551</v>
      </c>
      <c r="G59" t="str">
        <f t="shared" si="1"/>
        <v>Qtr2</v>
      </c>
      <c r="H59" s="18">
        <f t="shared" si="2"/>
        <v>133764.37199999994</v>
      </c>
      <c r="I59" s="18">
        <f t="shared" si="3"/>
        <v>130.12098443579762</v>
      </c>
    </row>
    <row r="60" spans="1:9" x14ac:dyDescent="0.3">
      <c r="B60" t="s">
        <v>10976</v>
      </c>
      <c r="C60" s="20">
        <v>196251.95600000018</v>
      </c>
      <c r="D60" s="19">
        <v>3384</v>
      </c>
      <c r="G60" t="str">
        <f t="shared" si="1"/>
        <v>Qtr3</v>
      </c>
      <c r="H60" s="18">
        <f t="shared" si="2"/>
        <v>196251.95600000018</v>
      </c>
      <c r="I60" s="18">
        <f t="shared" si="3"/>
        <v>190.90657198443597</v>
      </c>
    </row>
    <row r="61" spans="1:9" x14ac:dyDescent="0.3">
      <c r="B61" t="s">
        <v>10977</v>
      </c>
      <c r="C61" s="20">
        <v>280054.06699999998</v>
      </c>
      <c r="D61" s="19">
        <v>4696</v>
      </c>
      <c r="G61" t="str">
        <f t="shared" si="1"/>
        <v>Qtr4</v>
      </c>
      <c r="H61" s="18">
        <f t="shared" si="2"/>
        <v>280054.06699999998</v>
      </c>
      <c r="I61" s="18">
        <f t="shared" si="3"/>
        <v>272.42613521400779</v>
      </c>
    </row>
    <row r="62" spans="1:9" x14ac:dyDescent="0.3">
      <c r="A62" t="s">
        <v>10962</v>
      </c>
      <c r="C62" s="20">
        <v>2297200.8602999998</v>
      </c>
      <c r="D62" s="19">
        <v>37873</v>
      </c>
    </row>
    <row r="64" spans="1:9" x14ac:dyDescent="0.3">
      <c r="A64" t="s">
        <v>10983</v>
      </c>
    </row>
    <row r="65" spans="1:5" x14ac:dyDescent="0.3">
      <c r="D65" t="s">
        <v>10984</v>
      </c>
    </row>
    <row r="66" spans="1:5" x14ac:dyDescent="0.3">
      <c r="A66" s="14" t="s">
        <v>10</v>
      </c>
      <c r="B66" t="s">
        <v>10967</v>
      </c>
      <c r="D66" t="s">
        <v>10</v>
      </c>
      <c r="E66" t="s">
        <v>17</v>
      </c>
    </row>
    <row r="67" spans="1:5" x14ac:dyDescent="0.3">
      <c r="A67" t="s">
        <v>42</v>
      </c>
      <c r="B67" s="20">
        <v>457687.63150000101</v>
      </c>
      <c r="D67" t="str">
        <f>A67</f>
        <v>California</v>
      </c>
      <c r="E67" s="21">
        <f>GETPIVOTDATA("Sales",$A$66,"State","California")</f>
        <v>457687.63150000101</v>
      </c>
    </row>
    <row r="68" spans="1:5" x14ac:dyDescent="0.3">
      <c r="A68" t="s">
        <v>266</v>
      </c>
      <c r="B68" s="20">
        <v>310876.27099999978</v>
      </c>
      <c r="D68" t="str">
        <f t="shared" ref="D68:D114" si="5">A68</f>
        <v>New York</v>
      </c>
      <c r="E68" s="21">
        <f>GETPIVOTDATA("Sales",$A$66,"State","New York")</f>
        <v>310876.27099999978</v>
      </c>
    </row>
    <row r="69" spans="1:5" x14ac:dyDescent="0.3">
      <c r="A69" t="s">
        <v>103</v>
      </c>
      <c r="B69" s="20">
        <v>170188.04580000002</v>
      </c>
      <c r="D69" t="str">
        <f t="shared" si="5"/>
        <v>Texas</v>
      </c>
      <c r="E69" s="21">
        <f>GETPIVOTDATA("Sales",$A$66,"State","Texas")</f>
        <v>170188.04580000002</v>
      </c>
    </row>
    <row r="70" spans="1:5" x14ac:dyDescent="0.3">
      <c r="A70" t="s">
        <v>95</v>
      </c>
      <c r="B70" s="20">
        <v>138641.26999999993</v>
      </c>
      <c r="D70" t="str">
        <f t="shared" si="5"/>
        <v>Washington</v>
      </c>
      <c r="E70" s="21">
        <f>GETPIVOTDATA("Sales",$A$66,"State","Washington")</f>
        <v>138641.26999999993</v>
      </c>
    </row>
    <row r="71" spans="1:5" x14ac:dyDescent="0.3">
      <c r="A71" t="s">
        <v>146</v>
      </c>
      <c r="B71" s="20">
        <v>116511.91400000003</v>
      </c>
      <c r="D71" t="str">
        <f t="shared" si="5"/>
        <v>Pennsylvania</v>
      </c>
      <c r="E71" s="21">
        <f>GETPIVOTDATA("Sales",$A$66,"State","Pennsylvania")</f>
        <v>116511.91400000003</v>
      </c>
    </row>
    <row r="72" spans="1:5" x14ac:dyDescent="0.3">
      <c r="A72" t="s">
        <v>53</v>
      </c>
      <c r="B72" s="20">
        <v>89473.707999999999</v>
      </c>
      <c r="D72" t="str">
        <f t="shared" si="5"/>
        <v>Florida</v>
      </c>
      <c r="E72" s="21">
        <f>GETPIVOTDATA("Sales",$A$66,"State","Florida")</f>
        <v>89473.707999999999</v>
      </c>
    </row>
    <row r="73" spans="1:5" x14ac:dyDescent="0.3">
      <c r="A73" t="s">
        <v>210</v>
      </c>
      <c r="B73" s="20">
        <v>80166.100999999864</v>
      </c>
      <c r="D73" t="str">
        <f t="shared" si="5"/>
        <v>Illinois</v>
      </c>
      <c r="E73" s="21">
        <f>GETPIVOTDATA("Sales",$A$66,"State","Illinois")</f>
        <v>80166.100999999864</v>
      </c>
    </row>
    <row r="74" spans="1:5" x14ac:dyDescent="0.3">
      <c r="A74" t="s">
        <v>497</v>
      </c>
      <c r="B74" s="20">
        <v>78258.135999999926</v>
      </c>
      <c r="D74" t="str">
        <f t="shared" si="5"/>
        <v>Ohio</v>
      </c>
      <c r="E74" s="21">
        <f>GETPIVOTDATA("Sales",$A$66,"State","Ohio")</f>
        <v>78258.135999999926</v>
      </c>
    </row>
    <row r="75" spans="1:5" x14ac:dyDescent="0.3">
      <c r="A75" t="s">
        <v>237</v>
      </c>
      <c r="B75" s="20">
        <v>76269.614000000016</v>
      </c>
      <c r="D75" t="str">
        <f t="shared" si="5"/>
        <v>Michigan</v>
      </c>
      <c r="E75" s="21">
        <f>GETPIVOTDATA("Sales",$A$66,"State","Michigan")</f>
        <v>76269.614000000016</v>
      </c>
    </row>
    <row r="76" spans="1:5" x14ac:dyDescent="0.3">
      <c r="A76" t="s">
        <v>318</v>
      </c>
      <c r="B76" s="20">
        <v>70636.719999999987</v>
      </c>
      <c r="D76" t="str">
        <f t="shared" si="5"/>
        <v>Virginia</v>
      </c>
      <c r="E76" s="21">
        <f>GETPIVOTDATA("Sales",$A$66,"State","Virginia")</f>
        <v>70636.719999999987</v>
      </c>
    </row>
    <row r="77" spans="1:5" x14ac:dyDescent="0.3">
      <c r="A77" t="s">
        <v>87</v>
      </c>
      <c r="B77" s="20">
        <v>55603.163999999968</v>
      </c>
      <c r="D77" t="str">
        <f t="shared" si="5"/>
        <v>North Carolina</v>
      </c>
      <c r="E77" s="21">
        <f>GETPIVOTDATA("Sales",$A$66,"State","North Carolina")</f>
        <v>55603.163999999968</v>
      </c>
    </row>
    <row r="78" spans="1:5" x14ac:dyDescent="0.3">
      <c r="A78" t="s">
        <v>253</v>
      </c>
      <c r="B78" s="20">
        <v>53555.360000000001</v>
      </c>
      <c r="D78" t="str">
        <f t="shared" si="5"/>
        <v>Indiana</v>
      </c>
      <c r="E78" s="21">
        <f>GETPIVOTDATA("Sales",$A$66,"State","Indiana")</f>
        <v>53555.360000000001</v>
      </c>
    </row>
    <row r="79" spans="1:5" x14ac:dyDescent="0.3">
      <c r="A79" t="s">
        <v>1274</v>
      </c>
      <c r="B79" s="20">
        <v>49095.840000000004</v>
      </c>
      <c r="D79" t="str">
        <f t="shared" si="5"/>
        <v>Georgia</v>
      </c>
      <c r="E79" s="21">
        <f>GETPIVOTDATA("Sales",$A$66,"State","Georgia")</f>
        <v>49095.840000000004</v>
      </c>
    </row>
    <row r="80" spans="1:5" x14ac:dyDescent="0.3">
      <c r="A80" t="s">
        <v>28</v>
      </c>
      <c r="B80" s="20">
        <v>36591.749999999971</v>
      </c>
      <c r="D80" t="str">
        <f t="shared" si="5"/>
        <v>Kentucky</v>
      </c>
      <c r="E80" s="21">
        <f>GETPIVOTDATA("Sales",$A$66,"State","Kentucky")</f>
        <v>36591.749999999971</v>
      </c>
    </row>
    <row r="81" spans="1:5" x14ac:dyDescent="0.3">
      <c r="A81" t="s">
        <v>789</v>
      </c>
      <c r="B81" s="20">
        <v>35764.312000000013</v>
      </c>
      <c r="D81" t="str">
        <f t="shared" si="5"/>
        <v>New Jersey</v>
      </c>
      <c r="E81" s="21">
        <f>GETPIVOTDATA("Sales",$A$66,"State","New Jersey")</f>
        <v>35764.312000000013</v>
      </c>
    </row>
    <row r="82" spans="1:5" x14ac:dyDescent="0.3">
      <c r="A82" t="s">
        <v>309</v>
      </c>
      <c r="B82" s="20">
        <v>35282.000999999997</v>
      </c>
      <c r="D82" t="str">
        <f t="shared" si="5"/>
        <v>Arizona</v>
      </c>
      <c r="E82" s="21">
        <f>GETPIVOTDATA("Sales",$A$66,"State","Arizona")</f>
        <v>35282.000999999997</v>
      </c>
    </row>
    <row r="83" spans="1:5" x14ac:dyDescent="0.3">
      <c r="A83" t="s">
        <v>113</v>
      </c>
      <c r="B83" s="20">
        <v>32114.610000000019</v>
      </c>
      <c r="D83" t="str">
        <f t="shared" si="5"/>
        <v>Wisconsin</v>
      </c>
      <c r="E83" s="21">
        <f>GETPIVOTDATA("Sales",$A$66,"State","Wisconsin")</f>
        <v>32114.610000000019</v>
      </c>
    </row>
    <row r="84" spans="1:5" x14ac:dyDescent="0.3">
      <c r="A84" t="s">
        <v>456</v>
      </c>
      <c r="B84" s="20">
        <v>32108.117999999995</v>
      </c>
      <c r="D84" t="str">
        <f t="shared" si="5"/>
        <v>Colorado</v>
      </c>
      <c r="E84" s="21">
        <f>GETPIVOTDATA("Sales",$A$66,"State","Colorado")</f>
        <v>32108.117999999995</v>
      </c>
    </row>
    <row r="85" spans="1:5" x14ac:dyDescent="0.3">
      <c r="A85" t="s">
        <v>334</v>
      </c>
      <c r="B85" s="20">
        <v>30661.872999999981</v>
      </c>
      <c r="D85" t="str">
        <f t="shared" si="5"/>
        <v>Tennessee</v>
      </c>
      <c r="E85" s="21">
        <f>GETPIVOTDATA("Sales",$A$66,"State","Tennessee")</f>
        <v>30661.872999999981</v>
      </c>
    </row>
    <row r="86" spans="1:5" x14ac:dyDescent="0.3">
      <c r="A86" t="s">
        <v>228</v>
      </c>
      <c r="B86" s="20">
        <v>29863.149999999994</v>
      </c>
      <c r="D86" t="str">
        <f t="shared" si="5"/>
        <v>Minnesota</v>
      </c>
      <c r="E86" s="21">
        <f>GETPIVOTDATA("Sales",$A$66,"State","Minnesota")</f>
        <v>29863.149999999994</v>
      </c>
    </row>
    <row r="87" spans="1:5" x14ac:dyDescent="0.3">
      <c r="A87" t="s">
        <v>1247</v>
      </c>
      <c r="B87" s="20">
        <v>28634.433999999994</v>
      </c>
      <c r="D87" t="str">
        <f t="shared" si="5"/>
        <v>Massachusetts</v>
      </c>
      <c r="E87" s="21">
        <f>GETPIVOTDATA("Sales",$A$66,"State","Massachusetts")</f>
        <v>28634.433999999994</v>
      </c>
    </row>
    <row r="88" spans="1:5" x14ac:dyDescent="0.3">
      <c r="A88" t="s">
        <v>244</v>
      </c>
      <c r="B88" s="20">
        <v>27451.068999999992</v>
      </c>
      <c r="D88" t="str">
        <f t="shared" si="5"/>
        <v>Delaware</v>
      </c>
      <c r="E88" s="21">
        <f>GETPIVOTDATA("Sales",$A$66,"State","Delaware")</f>
        <v>27451.068999999992</v>
      </c>
    </row>
    <row r="89" spans="1:5" x14ac:dyDescent="0.3">
      <c r="A89" t="s">
        <v>2741</v>
      </c>
      <c r="B89" s="20">
        <v>23705.523000000001</v>
      </c>
      <c r="D89" t="str">
        <f t="shared" si="5"/>
        <v>Maryland</v>
      </c>
      <c r="E89" s="21">
        <f>GETPIVOTDATA("Sales",$A$66,"State","Maryland")</f>
        <v>23705.523000000001</v>
      </c>
    </row>
    <row r="90" spans="1:5" x14ac:dyDescent="0.3">
      <c r="A90" t="s">
        <v>1402</v>
      </c>
      <c r="B90" s="20">
        <v>22627.955999999995</v>
      </c>
      <c r="D90" t="str">
        <f t="shared" si="5"/>
        <v>Rhode Island</v>
      </c>
      <c r="E90" s="21">
        <f>GETPIVOTDATA("Sales",$A$66,"State","Rhode Island")</f>
        <v>22627.955999999995</v>
      </c>
    </row>
    <row r="91" spans="1:5" x14ac:dyDescent="0.3">
      <c r="A91" t="s">
        <v>596</v>
      </c>
      <c r="B91" s="20">
        <v>22205.149999999998</v>
      </c>
      <c r="D91" t="str">
        <f t="shared" si="5"/>
        <v>Missouri</v>
      </c>
      <c r="E91" s="21">
        <f>GETPIVOTDATA("Sales",$A$66,"State","Missouri")</f>
        <v>22205.149999999998</v>
      </c>
    </row>
    <row r="92" spans="1:5" x14ac:dyDescent="0.3">
      <c r="A92" t="s">
        <v>649</v>
      </c>
      <c r="B92" s="20">
        <v>19683.39</v>
      </c>
      <c r="D92" t="str">
        <f t="shared" si="5"/>
        <v>Oklahoma</v>
      </c>
      <c r="E92" s="21">
        <f>GETPIVOTDATA("Sales",$A$66,"State","Oklahoma")</f>
        <v>19683.39</v>
      </c>
    </row>
    <row r="93" spans="1:5" x14ac:dyDescent="0.3">
      <c r="A93" t="s">
        <v>357</v>
      </c>
      <c r="B93" s="20">
        <v>19510.639999999992</v>
      </c>
      <c r="D93" t="str">
        <f t="shared" si="5"/>
        <v>Alabama</v>
      </c>
      <c r="E93" s="21">
        <f>GETPIVOTDATA("Sales",$A$66,"State","Alabama")</f>
        <v>19510.639999999992</v>
      </c>
    </row>
    <row r="94" spans="1:5" x14ac:dyDescent="0.3">
      <c r="A94" t="s">
        <v>419</v>
      </c>
      <c r="B94" s="20">
        <v>17431.149999999991</v>
      </c>
      <c r="D94" t="str">
        <f t="shared" si="5"/>
        <v>Oregon</v>
      </c>
      <c r="E94" s="21">
        <f>GETPIVOTDATA("Sales",$A$66,"State","Oregon")</f>
        <v>17431.149999999991</v>
      </c>
    </row>
    <row r="95" spans="1:5" x14ac:dyDescent="0.3">
      <c r="A95" t="s">
        <v>1395</v>
      </c>
      <c r="B95" s="20">
        <v>16729.101999999999</v>
      </c>
      <c r="D95" t="str">
        <f t="shared" si="5"/>
        <v>Nevada</v>
      </c>
      <c r="E95" s="21">
        <f>GETPIVOTDATA("Sales",$A$66,"State","Nevada")</f>
        <v>16729.101999999999</v>
      </c>
    </row>
    <row r="96" spans="1:5" x14ac:dyDescent="0.3">
      <c r="A96" t="s">
        <v>748</v>
      </c>
      <c r="B96" s="20">
        <v>13384.356999999996</v>
      </c>
      <c r="D96" t="str">
        <f t="shared" si="5"/>
        <v>Connecticut</v>
      </c>
      <c r="E96" s="21">
        <f>GETPIVOTDATA("Sales",$A$66,"State","Connecticut")</f>
        <v>13384.356999999996</v>
      </c>
    </row>
    <row r="97" spans="1:5" x14ac:dyDescent="0.3">
      <c r="A97" t="s">
        <v>1711</v>
      </c>
      <c r="B97" s="20">
        <v>11678.129999999997</v>
      </c>
      <c r="D97" t="str">
        <f t="shared" si="5"/>
        <v>Arkansas</v>
      </c>
      <c r="E97" s="21">
        <f>GETPIVOTDATA("Sales",$A$66,"State","Arkansas")</f>
        <v>11678.129999999997</v>
      </c>
    </row>
    <row r="98" spans="1:5" x14ac:dyDescent="0.3">
      <c r="A98" t="s">
        <v>120</v>
      </c>
      <c r="B98" s="20">
        <v>11220.055999999999</v>
      </c>
      <c r="D98" t="str">
        <f t="shared" si="5"/>
        <v>Utah</v>
      </c>
      <c r="E98" s="21">
        <f>GETPIVOTDATA("Sales",$A$66,"State","Utah")</f>
        <v>11220.055999999999</v>
      </c>
    </row>
    <row r="99" spans="1:5" x14ac:dyDescent="0.3">
      <c r="A99" t="s">
        <v>1491</v>
      </c>
      <c r="B99" s="20">
        <v>10771.34</v>
      </c>
      <c r="D99" t="str">
        <f t="shared" si="5"/>
        <v>Mississippi</v>
      </c>
      <c r="E99" s="21">
        <f>GETPIVOTDATA("Sales",$A$66,"State","Mississippi")</f>
        <v>10771.34</v>
      </c>
    </row>
    <row r="100" spans="1:5" x14ac:dyDescent="0.3">
      <c r="A100" t="s">
        <v>737</v>
      </c>
      <c r="B100" s="20">
        <v>9217.0299999999988</v>
      </c>
      <c r="D100" t="str">
        <f t="shared" si="5"/>
        <v>Louisiana</v>
      </c>
      <c r="E100" s="21">
        <f>GETPIVOTDATA("Sales",$A$66,"State","Louisiana")</f>
        <v>9217.0299999999988</v>
      </c>
    </row>
    <row r="101" spans="1:5" x14ac:dyDescent="0.3">
      <c r="A101" t="s">
        <v>5211</v>
      </c>
      <c r="B101" s="20">
        <v>8929.369999999999</v>
      </c>
      <c r="D101" t="str">
        <f t="shared" si="5"/>
        <v>Vermont</v>
      </c>
      <c r="E101" s="21">
        <f>GETPIVOTDATA("Sales",$A$66,"State","Vermont")</f>
        <v>8929.369999999999</v>
      </c>
    </row>
    <row r="102" spans="1:5" x14ac:dyDescent="0.3">
      <c r="A102" t="s">
        <v>382</v>
      </c>
      <c r="B102" s="20">
        <v>8481.7099999999991</v>
      </c>
      <c r="D102" t="str">
        <f t="shared" si="5"/>
        <v>South Carolina</v>
      </c>
      <c r="E102" s="21">
        <f>GETPIVOTDATA("Sales",$A$66,"State","South Carolina")</f>
        <v>8481.7099999999991</v>
      </c>
    </row>
    <row r="103" spans="1:5" x14ac:dyDescent="0.3">
      <c r="A103" t="s">
        <v>137</v>
      </c>
      <c r="B103" s="20">
        <v>7464.9299999999985</v>
      </c>
      <c r="D103" t="str">
        <f t="shared" si="5"/>
        <v>Nebraska</v>
      </c>
      <c r="E103" s="21">
        <f>GETPIVOTDATA("Sales",$A$66,"State","Nebraska")</f>
        <v>7464.9299999999985</v>
      </c>
    </row>
    <row r="104" spans="1:5" x14ac:dyDescent="0.3">
      <c r="A104" t="s">
        <v>2700</v>
      </c>
      <c r="B104" s="20">
        <v>7292.5239999999994</v>
      </c>
      <c r="D104" t="str">
        <f t="shared" si="5"/>
        <v>New Hampshire</v>
      </c>
      <c r="E104" s="21">
        <f>GETPIVOTDATA("Sales",$A$66,"State","New Hampshire")</f>
        <v>7292.5239999999994</v>
      </c>
    </row>
    <row r="105" spans="1:5" x14ac:dyDescent="0.3">
      <c r="A105" t="s">
        <v>1766</v>
      </c>
      <c r="B105" s="20">
        <v>5589.3519999999971</v>
      </c>
      <c r="D105" t="str">
        <f t="shared" si="5"/>
        <v>Montana</v>
      </c>
      <c r="E105" s="21">
        <f>GETPIVOTDATA("Sales",$A$66,"State","Montana")</f>
        <v>5589.3519999999971</v>
      </c>
    </row>
    <row r="106" spans="1:5" x14ac:dyDescent="0.3">
      <c r="A106" t="s">
        <v>668</v>
      </c>
      <c r="B106" s="20">
        <v>4783.521999999999</v>
      </c>
      <c r="D106" t="str">
        <f t="shared" si="5"/>
        <v>New Mexico</v>
      </c>
      <c r="E106" s="21">
        <f>GETPIVOTDATA("Sales",$A$66,"State","New Mexico")</f>
        <v>4783.521999999999</v>
      </c>
    </row>
    <row r="107" spans="1:5" x14ac:dyDescent="0.3">
      <c r="A107" t="s">
        <v>488</v>
      </c>
      <c r="B107" s="20">
        <v>4579.7599999999993</v>
      </c>
      <c r="D107" t="str">
        <f t="shared" si="5"/>
        <v>Iowa</v>
      </c>
      <c r="E107" s="21">
        <f>GETPIVOTDATA("Sales",$A$66,"State","Iowa")</f>
        <v>4579.7599999999993</v>
      </c>
    </row>
    <row r="108" spans="1:5" x14ac:dyDescent="0.3">
      <c r="A108" t="s">
        <v>6267</v>
      </c>
      <c r="B108" s="20">
        <v>4382.4860000000017</v>
      </c>
      <c r="D108" t="str">
        <f t="shared" si="5"/>
        <v>Idaho</v>
      </c>
      <c r="E108" s="21">
        <f>GETPIVOTDATA("Sales",$A$66,"State","Idaho")</f>
        <v>4382.4860000000017</v>
      </c>
    </row>
    <row r="109" spans="1:5" x14ac:dyDescent="0.3">
      <c r="A109" t="s">
        <v>4538</v>
      </c>
      <c r="B109" s="20">
        <v>2914.31</v>
      </c>
      <c r="D109" t="str">
        <f t="shared" si="5"/>
        <v>Kansas</v>
      </c>
      <c r="E109" s="21">
        <f>GETPIVOTDATA("Sales",$A$66,"State","Kansas")</f>
        <v>2914.31</v>
      </c>
    </row>
    <row r="110" spans="1:5" x14ac:dyDescent="0.3">
      <c r="A110" t="s">
        <v>3040</v>
      </c>
      <c r="B110" s="20">
        <v>2865.0199999999995</v>
      </c>
      <c r="D110" t="str">
        <f t="shared" si="5"/>
        <v>District of Columbia</v>
      </c>
      <c r="E110" s="21">
        <f>GETPIVOTDATA("Sales",$A$66,"State","District of Columbia")</f>
        <v>2865.0199999999995</v>
      </c>
    </row>
    <row r="111" spans="1:5" x14ac:dyDescent="0.3">
      <c r="A111" t="s">
        <v>8549</v>
      </c>
      <c r="B111" s="20">
        <v>1603.136</v>
      </c>
      <c r="D111" t="str">
        <f t="shared" si="5"/>
        <v>Wyoming</v>
      </c>
      <c r="E111" s="21">
        <f>GETPIVOTDATA("Sales",$A$66,"State","Wyoming")</f>
        <v>1603.136</v>
      </c>
    </row>
    <row r="112" spans="1:5" x14ac:dyDescent="0.3">
      <c r="A112" t="s">
        <v>5333</v>
      </c>
      <c r="B112" s="20">
        <v>1315.5600000000002</v>
      </c>
      <c r="D112" t="str">
        <f t="shared" si="5"/>
        <v>South Dakota</v>
      </c>
      <c r="E112" s="21">
        <f>GETPIVOTDATA("Sales",$A$66,"State","South Dakota")</f>
        <v>1315.5600000000002</v>
      </c>
    </row>
    <row r="113" spans="1:5" x14ac:dyDescent="0.3">
      <c r="A113" t="s">
        <v>5242</v>
      </c>
      <c r="B113" s="20">
        <v>1270.5300000000002</v>
      </c>
      <c r="D113" t="str">
        <f t="shared" si="5"/>
        <v>Maine</v>
      </c>
      <c r="E113" s="21">
        <f>GETPIVOTDATA("Sales",$A$66,"State","Maine")</f>
        <v>1270.5300000000002</v>
      </c>
    </row>
    <row r="114" spans="1:5" x14ac:dyDescent="0.3">
      <c r="A114" t="s">
        <v>9733</v>
      </c>
      <c r="B114" s="20">
        <v>1209.8240000000001</v>
      </c>
      <c r="D114" t="str">
        <f t="shared" si="5"/>
        <v>West Virginia</v>
      </c>
      <c r="E114" s="21">
        <f>GETPIVOTDATA("Sales",$A$66,"State","West Virginia")</f>
        <v>1209.8240000000001</v>
      </c>
    </row>
    <row r="115" spans="1:5" x14ac:dyDescent="0.3">
      <c r="A115" t="s">
        <v>7456</v>
      </c>
      <c r="B115" s="20">
        <v>919.91</v>
      </c>
      <c r="D115" t="str">
        <f>A115</f>
        <v>North Dakota</v>
      </c>
      <c r="E115" s="21">
        <f>GETPIVOTDATA("Sales",$A$66,"State","North Dakota")</f>
        <v>919.91</v>
      </c>
    </row>
    <row r="116" spans="1:5" x14ac:dyDescent="0.3">
      <c r="A116" t="s">
        <v>10962</v>
      </c>
      <c r="B116" s="20">
        <v>2297200.8603000003</v>
      </c>
      <c r="D116" t="s">
        <v>10962</v>
      </c>
      <c r="E116" s="21">
        <f>GETPIVOTDATA("Sales",$A$66)</f>
        <v>2297200.8603000003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A70AD-1D0E-4C91-B519-73093EB25656}">
  <dimension ref="B2:Y44"/>
  <sheetViews>
    <sheetView zoomScale="90" zoomScaleNormal="90" workbookViewId="0">
      <selection activeCell="O46" sqref="O46"/>
    </sheetView>
  </sheetViews>
  <sheetFormatPr defaultRowHeight="14.4" x14ac:dyDescent="0.3"/>
  <sheetData>
    <row r="2" spans="2:25" x14ac:dyDescent="0.3">
      <c r="B2" s="3"/>
      <c r="C2" s="4"/>
    </row>
    <row r="3" spans="2:25" x14ac:dyDescent="0.3">
      <c r="B3" s="5" t="s">
        <v>10939</v>
      </c>
      <c r="C3" s="6"/>
    </row>
    <row r="4" spans="2:25" x14ac:dyDescent="0.3">
      <c r="B4" s="7"/>
      <c r="C4" s="8"/>
    </row>
    <row r="6" spans="2:25" x14ac:dyDescent="0.3">
      <c r="C6" s="3"/>
      <c r="D6" s="9"/>
      <c r="E6" s="4"/>
      <c r="G6" s="3"/>
      <c r="H6" s="9"/>
      <c r="I6" s="4"/>
      <c r="K6" s="3"/>
      <c r="L6" s="9"/>
      <c r="M6" s="4"/>
      <c r="O6" s="3"/>
      <c r="P6" s="9"/>
      <c r="Q6" s="4"/>
      <c r="S6" s="3"/>
      <c r="T6" s="9"/>
      <c r="U6" s="4"/>
      <c r="W6" s="3"/>
      <c r="X6" s="9"/>
      <c r="Y6" s="4"/>
    </row>
    <row r="7" spans="2:25" x14ac:dyDescent="0.3">
      <c r="C7" s="5"/>
      <c r="D7" t="s">
        <v>10940</v>
      </c>
      <c r="E7" s="6"/>
      <c r="G7" s="5"/>
      <c r="H7" t="s">
        <v>10941</v>
      </c>
      <c r="I7" s="6"/>
      <c r="K7" s="5"/>
      <c r="L7" t="s">
        <v>10942</v>
      </c>
      <c r="M7" s="6"/>
      <c r="O7" s="5"/>
      <c r="P7" t="s">
        <v>10943</v>
      </c>
      <c r="Q7" s="6"/>
      <c r="S7" s="5"/>
      <c r="T7" t="s">
        <v>10944</v>
      </c>
      <c r="U7" s="6"/>
      <c r="W7" s="5"/>
      <c r="X7" t="s">
        <v>10945</v>
      </c>
      <c r="Y7" s="6"/>
    </row>
    <row r="8" spans="2:25" x14ac:dyDescent="0.3">
      <c r="C8" s="5"/>
      <c r="E8" s="6"/>
      <c r="G8" s="5"/>
      <c r="I8" s="6"/>
      <c r="K8" s="5"/>
      <c r="M8" s="6"/>
      <c r="O8" s="5"/>
      <c r="Q8" s="6"/>
      <c r="S8" s="5"/>
      <c r="U8" s="6"/>
      <c r="W8" s="5"/>
      <c r="Y8" s="6"/>
    </row>
    <row r="9" spans="2:25" x14ac:dyDescent="0.3">
      <c r="C9" s="7"/>
      <c r="D9" s="10"/>
      <c r="E9" s="8"/>
      <c r="G9" s="7"/>
      <c r="H9" s="10"/>
      <c r="I9" s="8"/>
      <c r="K9" s="7"/>
      <c r="L9" s="10"/>
      <c r="M9" s="8"/>
      <c r="O9" s="7"/>
      <c r="P9" s="10"/>
      <c r="Q9" s="8"/>
      <c r="S9" s="7"/>
      <c r="T9" s="10"/>
      <c r="U9" s="8"/>
      <c r="W9" s="7"/>
      <c r="X9" s="10"/>
      <c r="Y9" s="8"/>
    </row>
    <row r="13" spans="2:25" x14ac:dyDescent="0.3">
      <c r="C13" s="11"/>
      <c r="D13" s="12" t="s">
        <v>10946</v>
      </c>
      <c r="E13" s="12"/>
      <c r="F13" s="12"/>
      <c r="G13" s="12"/>
      <c r="H13" s="12"/>
      <c r="I13" s="12"/>
      <c r="J13" s="13"/>
      <c r="O13" s="11"/>
      <c r="P13" s="12" t="s">
        <v>10947</v>
      </c>
      <c r="Q13" s="12"/>
      <c r="R13" s="12"/>
      <c r="S13" s="12"/>
      <c r="T13" s="12"/>
      <c r="U13" s="12"/>
      <c r="V13" s="13"/>
    </row>
    <row r="15" spans="2:25" x14ac:dyDescent="0.3">
      <c r="C15" s="3"/>
      <c r="D15" s="9"/>
      <c r="E15" s="9"/>
      <c r="F15" s="9"/>
      <c r="G15" s="4"/>
      <c r="I15" s="3"/>
      <c r="J15" s="9"/>
      <c r="K15" s="9"/>
      <c r="L15" s="9"/>
      <c r="M15" s="4"/>
      <c r="O15" s="3"/>
      <c r="P15" s="9"/>
      <c r="Q15" s="9"/>
      <c r="R15" s="9"/>
      <c r="S15" s="4"/>
      <c r="U15" s="3"/>
      <c r="V15" s="9"/>
      <c r="W15" s="9"/>
      <c r="X15" s="9"/>
      <c r="Y15" s="4"/>
    </row>
    <row r="16" spans="2:25" x14ac:dyDescent="0.3">
      <c r="C16" s="5"/>
      <c r="G16" s="6"/>
      <c r="I16" s="5"/>
      <c r="M16" s="6"/>
      <c r="O16" s="5"/>
      <c r="S16" s="6"/>
      <c r="U16" s="5"/>
      <c r="Y16" s="6"/>
    </row>
    <row r="17" spans="3:25" x14ac:dyDescent="0.3">
      <c r="C17" s="5"/>
      <c r="G17" s="6"/>
      <c r="I17" s="5"/>
      <c r="M17" s="6"/>
      <c r="O17" s="5"/>
      <c r="S17" s="6"/>
      <c r="U17" s="5"/>
      <c r="Y17" s="6"/>
    </row>
    <row r="18" spans="3:25" x14ac:dyDescent="0.3">
      <c r="C18" s="5"/>
      <c r="D18" t="s">
        <v>10948</v>
      </c>
      <c r="G18" s="6"/>
      <c r="I18" s="5"/>
      <c r="J18" t="s">
        <v>10949</v>
      </c>
      <c r="M18" s="6"/>
      <c r="O18" s="5"/>
      <c r="P18" t="s">
        <v>10950</v>
      </c>
      <c r="S18" s="6"/>
      <c r="U18" s="5"/>
      <c r="V18" t="s">
        <v>10951</v>
      </c>
      <c r="Y18" s="6"/>
    </row>
    <row r="19" spans="3:25" x14ac:dyDescent="0.3">
      <c r="C19" s="5"/>
      <c r="G19" s="6"/>
      <c r="I19" s="5"/>
      <c r="M19" s="6"/>
      <c r="O19" s="5"/>
      <c r="S19" s="6"/>
      <c r="U19" s="5"/>
      <c r="Y19" s="6"/>
    </row>
    <row r="20" spans="3:25" x14ac:dyDescent="0.3">
      <c r="C20" s="5" t="s">
        <v>10952</v>
      </c>
      <c r="G20" s="6"/>
      <c r="I20" s="5" t="s">
        <v>10953</v>
      </c>
      <c r="M20" s="6"/>
      <c r="O20" s="5" t="s">
        <v>10952</v>
      </c>
      <c r="S20" s="6"/>
      <c r="U20" s="5" t="s">
        <v>10953</v>
      </c>
      <c r="Y20" s="6"/>
    </row>
    <row r="21" spans="3:25" x14ac:dyDescent="0.3">
      <c r="C21" s="5"/>
      <c r="G21" s="6"/>
      <c r="I21" s="5"/>
      <c r="M21" s="6"/>
      <c r="O21" s="5"/>
      <c r="S21" s="6"/>
      <c r="U21" s="5"/>
      <c r="Y21" s="6"/>
    </row>
    <row r="22" spans="3:25" x14ac:dyDescent="0.3">
      <c r="C22" s="5"/>
      <c r="G22" s="6"/>
      <c r="I22" s="5"/>
      <c r="M22" s="6"/>
      <c r="O22" s="5"/>
      <c r="S22" s="6"/>
      <c r="U22" s="5"/>
      <c r="Y22" s="6"/>
    </row>
    <row r="23" spans="3:25" x14ac:dyDescent="0.3">
      <c r="C23" s="5"/>
      <c r="G23" s="6"/>
      <c r="I23" s="5"/>
      <c r="M23" s="6"/>
      <c r="O23" s="5"/>
      <c r="S23" s="6"/>
      <c r="U23" s="5"/>
      <c r="Y23" s="6"/>
    </row>
    <row r="24" spans="3:25" x14ac:dyDescent="0.3">
      <c r="C24" s="5"/>
      <c r="G24" s="6"/>
      <c r="I24" s="5"/>
      <c r="M24" s="6"/>
      <c r="O24" s="5"/>
      <c r="S24" s="6"/>
      <c r="U24" s="5"/>
      <c r="Y24" s="6"/>
    </row>
    <row r="25" spans="3:25" x14ac:dyDescent="0.3">
      <c r="C25" s="5"/>
      <c r="G25" s="6"/>
      <c r="I25" s="5"/>
      <c r="M25" s="6"/>
      <c r="O25" s="5"/>
      <c r="S25" s="6"/>
      <c r="U25" s="5"/>
      <c r="Y25" s="6"/>
    </row>
    <row r="26" spans="3:25" x14ac:dyDescent="0.3">
      <c r="C26" s="5"/>
      <c r="G26" s="6"/>
      <c r="I26" s="5"/>
      <c r="M26" s="6"/>
      <c r="O26" s="5"/>
      <c r="S26" s="6"/>
      <c r="U26" s="5"/>
      <c r="Y26" s="6"/>
    </row>
    <row r="27" spans="3:25" x14ac:dyDescent="0.3">
      <c r="C27" s="5"/>
      <c r="G27" s="6"/>
      <c r="I27" s="5"/>
      <c r="M27" s="6"/>
      <c r="O27" s="5"/>
      <c r="S27" s="6"/>
      <c r="U27" s="5"/>
      <c r="Y27" s="6"/>
    </row>
    <row r="28" spans="3:25" x14ac:dyDescent="0.3">
      <c r="C28" s="5"/>
      <c r="G28" s="6"/>
      <c r="I28" s="5"/>
      <c r="M28" s="6"/>
      <c r="O28" s="5"/>
      <c r="S28" s="6"/>
      <c r="U28" s="5"/>
      <c r="Y28" s="6"/>
    </row>
    <row r="29" spans="3:25" x14ac:dyDescent="0.3">
      <c r="C29" s="7"/>
      <c r="D29" s="10"/>
      <c r="E29" s="10"/>
      <c r="F29" s="10"/>
      <c r="G29" s="8"/>
      <c r="I29" s="7"/>
      <c r="J29" s="10"/>
      <c r="K29" s="10"/>
      <c r="L29" s="10"/>
      <c r="M29" s="8"/>
      <c r="O29" s="7"/>
      <c r="P29" s="10"/>
      <c r="Q29" s="10"/>
      <c r="R29" s="10"/>
      <c r="S29" s="8"/>
      <c r="U29" s="7"/>
      <c r="V29" s="10"/>
      <c r="W29" s="10"/>
      <c r="X29" s="10"/>
      <c r="Y29" s="8"/>
    </row>
    <row r="32" spans="3:25" x14ac:dyDescent="0.3">
      <c r="C32" s="11"/>
      <c r="D32" s="12"/>
      <c r="E32" s="12" t="s">
        <v>10954</v>
      </c>
      <c r="F32" s="12"/>
      <c r="G32" s="12"/>
      <c r="H32" s="12"/>
      <c r="I32" s="12"/>
      <c r="J32" s="13"/>
      <c r="L32" s="11"/>
      <c r="M32" s="12"/>
      <c r="N32" s="12" t="s">
        <v>10955</v>
      </c>
      <c r="O32" s="12"/>
      <c r="P32" s="13"/>
      <c r="R32" s="11"/>
      <c r="S32" s="12"/>
      <c r="T32" s="12"/>
      <c r="U32" s="12" t="s">
        <v>10956</v>
      </c>
      <c r="V32" s="12"/>
      <c r="W32" s="12"/>
      <c r="X32" s="12"/>
      <c r="Y32" s="13"/>
    </row>
    <row r="34" spans="3:25" x14ac:dyDescent="0.3">
      <c r="C34" s="3"/>
      <c r="D34" s="9"/>
      <c r="E34" s="9"/>
      <c r="F34" s="9"/>
      <c r="G34" s="9"/>
      <c r="H34" s="9"/>
      <c r="I34" s="9"/>
      <c r="J34" s="9"/>
      <c r="K34" s="9"/>
      <c r="L34" s="9"/>
      <c r="M34" s="4"/>
      <c r="O34" s="3"/>
      <c r="P34" s="9"/>
      <c r="Q34" s="9"/>
      <c r="R34" s="9"/>
      <c r="S34" s="9"/>
      <c r="T34" s="9"/>
      <c r="U34" s="9"/>
      <c r="V34" s="9"/>
      <c r="W34" s="9"/>
      <c r="X34" s="9"/>
      <c r="Y34" s="4"/>
    </row>
    <row r="35" spans="3:25" x14ac:dyDescent="0.3">
      <c r="C35" s="5"/>
      <c r="M35" s="6"/>
      <c r="O35" s="5"/>
      <c r="Y35" s="6"/>
    </row>
    <row r="36" spans="3:25" x14ac:dyDescent="0.3">
      <c r="C36" s="5"/>
      <c r="M36" s="6"/>
      <c r="O36" s="5"/>
      <c r="Y36" s="6"/>
    </row>
    <row r="37" spans="3:25" x14ac:dyDescent="0.3">
      <c r="C37" s="5"/>
      <c r="E37" t="s">
        <v>10957</v>
      </c>
      <c r="M37" s="6"/>
      <c r="O37" s="5"/>
      <c r="Q37" t="s">
        <v>10959</v>
      </c>
      <c r="Y37" s="6"/>
    </row>
    <row r="38" spans="3:25" x14ac:dyDescent="0.3">
      <c r="C38" s="5"/>
      <c r="E38" t="s">
        <v>10958</v>
      </c>
      <c r="M38" s="6"/>
      <c r="O38" s="5"/>
      <c r="Q38" t="s">
        <v>10960</v>
      </c>
      <c r="Y38" s="6"/>
    </row>
    <row r="39" spans="3:25" x14ac:dyDescent="0.3">
      <c r="C39" s="5"/>
      <c r="M39" s="6"/>
      <c r="O39" s="5"/>
      <c r="Y39" s="6"/>
    </row>
    <row r="40" spans="3:25" x14ac:dyDescent="0.3">
      <c r="C40" s="5"/>
      <c r="M40" s="6"/>
      <c r="O40" s="5"/>
      <c r="Y40" s="6"/>
    </row>
    <row r="41" spans="3:25" x14ac:dyDescent="0.3">
      <c r="C41" s="5"/>
      <c r="M41" s="6"/>
      <c r="O41" s="5"/>
      <c r="Y41" s="6"/>
    </row>
    <row r="42" spans="3:25" x14ac:dyDescent="0.3">
      <c r="C42" s="5"/>
      <c r="M42" s="6"/>
      <c r="O42" s="5"/>
      <c r="Y42" s="6"/>
    </row>
    <row r="43" spans="3:25" x14ac:dyDescent="0.3">
      <c r="C43" s="5"/>
      <c r="M43" s="6"/>
      <c r="O43" s="5"/>
      <c r="Y43" s="6"/>
    </row>
    <row r="44" spans="3:25" x14ac:dyDescent="0.3">
      <c r="C44" s="7"/>
      <c r="D44" s="10"/>
      <c r="E44" s="10"/>
      <c r="F44" s="10"/>
      <c r="G44" s="10"/>
      <c r="H44" s="10"/>
      <c r="I44" s="10"/>
      <c r="J44" s="10"/>
      <c r="K44" s="10"/>
      <c r="L44" s="10"/>
      <c r="M44" s="8"/>
      <c r="O44" s="7"/>
      <c r="P44" s="10"/>
      <c r="Q44" s="10"/>
      <c r="R44" s="10"/>
      <c r="S44" s="10"/>
      <c r="T44" s="10"/>
      <c r="U44" s="10"/>
      <c r="V44" s="10"/>
      <c r="W44" s="10"/>
      <c r="X44" s="10"/>
      <c r="Y44"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48914-DD22-423A-AE43-A9BCEE91BF33}">
  <dimension ref="B2:Z44"/>
  <sheetViews>
    <sheetView tabSelected="1" zoomScale="90" zoomScaleNormal="90" workbookViewId="0">
      <selection activeCell="A16" sqref="A16"/>
    </sheetView>
  </sheetViews>
  <sheetFormatPr defaultRowHeight="14.4" x14ac:dyDescent="0.3"/>
  <cols>
    <col min="1" max="1" width="8.88671875" style="23"/>
    <col min="2" max="2" width="12.5546875" style="23" customWidth="1"/>
    <col min="3" max="3" width="10.5546875" style="23" customWidth="1"/>
    <col min="4" max="4" width="11.21875" style="23" customWidth="1"/>
    <col min="5" max="5" width="11" style="23" customWidth="1"/>
    <col min="6" max="6" width="8.88671875" style="23"/>
    <col min="7" max="7" width="13.33203125" style="23" customWidth="1"/>
    <col min="8" max="8" width="11.21875" style="23" customWidth="1"/>
    <col min="9" max="9" width="10.21875" style="23" customWidth="1"/>
    <col min="10" max="10" width="10.6640625" style="23" customWidth="1"/>
    <col min="11" max="11" width="9.88671875" style="23" customWidth="1"/>
    <col min="12" max="12" width="12.77734375" style="23" customWidth="1"/>
    <col min="13" max="13" width="11" style="23" customWidth="1"/>
    <col min="14" max="14" width="11.21875" style="23" customWidth="1"/>
    <col min="15" max="15" width="10.33203125" style="23" customWidth="1"/>
    <col min="16" max="16" width="9.88671875" style="23" customWidth="1"/>
    <col min="17" max="17" width="13.6640625" style="23" customWidth="1"/>
    <col min="18" max="18" width="11.88671875" style="23" customWidth="1"/>
    <col min="19" max="19" width="10.44140625" style="23" customWidth="1"/>
    <col min="20" max="20" width="10.5546875" style="23" customWidth="1"/>
    <col min="21" max="21" width="13" style="23" customWidth="1"/>
    <col min="22" max="23" width="12.44140625" style="23" bestFit="1" customWidth="1"/>
    <col min="24" max="16384" width="8.88671875" style="23"/>
  </cols>
  <sheetData>
    <row r="2" spans="2:25" x14ac:dyDescent="0.3">
      <c r="B2" s="22"/>
      <c r="C2" s="22"/>
      <c r="G2" s="22"/>
      <c r="H2" s="22"/>
      <c r="I2" s="22"/>
      <c r="J2" s="22"/>
      <c r="K2" s="22"/>
      <c r="L2" s="22"/>
      <c r="M2" s="22"/>
      <c r="N2" s="22"/>
      <c r="O2" s="22"/>
      <c r="P2" s="22"/>
      <c r="Q2" s="22"/>
      <c r="R2" s="22"/>
      <c r="S2" s="22"/>
      <c r="T2" s="22"/>
      <c r="U2" s="22"/>
      <c r="V2" s="22"/>
      <c r="W2" s="22"/>
      <c r="X2" s="22"/>
      <c r="Y2" s="22"/>
    </row>
    <row r="3" spans="2:25" x14ac:dyDescent="0.3">
      <c r="B3" s="22"/>
      <c r="C3" s="22"/>
      <c r="O3" s="24"/>
      <c r="V3" s="22"/>
      <c r="X3" s="22"/>
    </row>
    <row r="4" spans="2:25" x14ac:dyDescent="0.3">
      <c r="B4" s="22"/>
      <c r="C4" s="22"/>
    </row>
    <row r="6" spans="2:25" x14ac:dyDescent="0.3">
      <c r="C6" s="22"/>
      <c r="D6" s="22"/>
      <c r="E6" s="22"/>
      <c r="F6" s="22"/>
      <c r="G6" s="22"/>
      <c r="H6" s="22"/>
      <c r="I6" s="22"/>
      <c r="J6" s="22"/>
      <c r="K6" s="22"/>
      <c r="L6" s="22"/>
      <c r="M6" s="22"/>
      <c r="N6" s="22"/>
      <c r="O6" s="22"/>
      <c r="P6" s="22"/>
      <c r="Q6" s="22"/>
      <c r="R6" s="22"/>
      <c r="S6" s="22"/>
      <c r="T6" s="22"/>
      <c r="U6" s="22"/>
      <c r="V6" s="22"/>
      <c r="W6" s="22"/>
      <c r="X6" s="22"/>
      <c r="Y6" s="22"/>
    </row>
    <row r="7" spans="2:25" x14ac:dyDescent="0.3">
      <c r="C7" s="22"/>
      <c r="D7" s="22"/>
      <c r="E7" s="22"/>
      <c r="F7" s="22"/>
      <c r="G7" s="22"/>
      <c r="H7" s="22"/>
      <c r="I7" s="22"/>
      <c r="J7" s="22"/>
      <c r="K7" s="22"/>
      <c r="L7" s="22"/>
      <c r="M7" s="22"/>
      <c r="N7" s="22"/>
      <c r="O7" s="22"/>
      <c r="P7" s="22"/>
      <c r="Q7" s="22"/>
      <c r="R7" s="22"/>
      <c r="S7" s="22"/>
      <c r="T7" s="22"/>
      <c r="U7" s="22"/>
      <c r="V7" s="22"/>
      <c r="W7" s="22"/>
      <c r="X7" s="22"/>
      <c r="Y7" s="22"/>
    </row>
    <row r="8" spans="2:25" x14ac:dyDescent="0.3">
      <c r="C8" s="22"/>
      <c r="D8" s="22"/>
      <c r="E8" s="22"/>
      <c r="F8" s="22"/>
      <c r="G8" s="22"/>
      <c r="H8" s="22"/>
      <c r="I8" s="22"/>
      <c r="J8" s="22"/>
      <c r="K8" s="22"/>
      <c r="L8" s="22"/>
      <c r="M8" s="22"/>
      <c r="N8" s="22"/>
      <c r="O8" s="22"/>
      <c r="P8" s="22"/>
      <c r="Q8" s="22"/>
      <c r="R8" s="22"/>
      <c r="S8" s="22"/>
      <c r="T8" s="22"/>
      <c r="U8" s="22"/>
      <c r="V8" s="22"/>
      <c r="W8" s="22"/>
      <c r="X8" s="22"/>
      <c r="Y8" s="22"/>
    </row>
    <row r="9" spans="2:25" x14ac:dyDescent="0.3">
      <c r="C9" s="22"/>
      <c r="D9" s="22"/>
      <c r="E9" s="22"/>
      <c r="F9" s="22"/>
      <c r="G9" s="22"/>
      <c r="H9" s="22"/>
      <c r="I9" s="22"/>
      <c r="J9" s="22"/>
      <c r="K9" s="22"/>
      <c r="L9" s="22"/>
      <c r="M9" s="22"/>
      <c r="N9" s="22"/>
      <c r="O9" s="22"/>
      <c r="P9" s="22"/>
      <c r="Q9" s="22"/>
      <c r="R9" s="22"/>
      <c r="S9" s="22"/>
      <c r="T9" s="22"/>
      <c r="U9" s="22"/>
      <c r="V9" s="22"/>
      <c r="W9" s="22"/>
      <c r="X9" s="22"/>
      <c r="Y9" s="22"/>
    </row>
    <row r="13" spans="2:25" x14ac:dyDescent="0.3">
      <c r="C13" s="22"/>
      <c r="D13" s="22"/>
      <c r="E13" s="22"/>
      <c r="F13" s="22"/>
      <c r="G13" s="22"/>
      <c r="H13" s="22"/>
      <c r="I13" s="22"/>
      <c r="J13" s="22"/>
      <c r="K13" s="22"/>
      <c r="L13" s="22"/>
      <c r="M13" s="22"/>
      <c r="N13" s="22"/>
      <c r="O13" s="22"/>
      <c r="P13" s="22"/>
      <c r="Q13" s="22"/>
      <c r="R13" s="22"/>
      <c r="S13" s="22"/>
      <c r="T13" s="22"/>
      <c r="U13" s="22"/>
      <c r="V13" s="22"/>
    </row>
    <row r="14" spans="2:25" ht="15" thickBot="1" x14ac:dyDescent="0.35"/>
    <row r="15" spans="2:25" ht="15" thickTop="1" x14ac:dyDescent="0.3">
      <c r="B15" s="25" t="s">
        <v>10985</v>
      </c>
      <c r="C15" s="25">
        <v>2016</v>
      </c>
      <c r="D15" s="25">
        <v>2017</v>
      </c>
      <c r="E15" s="26" t="s">
        <v>10986</v>
      </c>
      <c r="G15" s="25" t="s">
        <v>10985</v>
      </c>
      <c r="H15" s="25">
        <v>2016</v>
      </c>
      <c r="I15" s="25">
        <v>2017</v>
      </c>
      <c r="J15" s="26" t="s">
        <v>10986</v>
      </c>
      <c r="L15" s="25" t="s">
        <v>10985</v>
      </c>
      <c r="M15" s="25">
        <v>2016</v>
      </c>
      <c r="N15" s="25">
        <v>2017</v>
      </c>
      <c r="O15" s="26" t="s">
        <v>10986</v>
      </c>
      <c r="Q15" s="25" t="s">
        <v>10985</v>
      </c>
      <c r="R15" s="25">
        <v>2016</v>
      </c>
      <c r="S15" s="25">
        <v>2017</v>
      </c>
      <c r="T15" s="26" t="s">
        <v>10986</v>
      </c>
      <c r="W15" s="27"/>
      <c r="Y15" s="22"/>
    </row>
    <row r="16" spans="2:25" x14ac:dyDescent="0.3">
      <c r="B16" s="22" t="str">
        <f>Working!A13</f>
        <v>Phones</v>
      </c>
      <c r="C16" s="28">
        <f>Working!B13</f>
        <v>78962.029999999984</v>
      </c>
      <c r="D16" s="28">
        <f>Working!C13</f>
        <v>105340.51600000002</v>
      </c>
      <c r="E16" s="29">
        <f>D16/C16-1</f>
        <v>0.33406544892526235</v>
      </c>
      <c r="G16" s="22" t="str">
        <f>Working!E13</f>
        <v>New York City</v>
      </c>
      <c r="H16" s="28">
        <f>Working!F13</f>
        <v>54824.09800000002</v>
      </c>
      <c r="I16" s="28">
        <f>Working!G13</f>
        <v>86939.600999999995</v>
      </c>
      <c r="J16" s="29">
        <f>I16/H16-1</f>
        <v>0.58579172611284847</v>
      </c>
      <c r="L16" s="22" t="str">
        <f>Working!A30</f>
        <v>Chairs</v>
      </c>
      <c r="M16" s="28">
        <f>Working!B30</f>
        <v>40157.440999999984</v>
      </c>
      <c r="N16" s="28">
        <f>Working!C30</f>
        <v>50616.980999999971</v>
      </c>
      <c r="O16" s="29">
        <f>N16/M16-1</f>
        <v>0.26046330990064814</v>
      </c>
      <c r="Q16" s="22" t="str">
        <f>Working!E30</f>
        <v>New York City</v>
      </c>
      <c r="R16" s="28">
        <f>Working!F30</f>
        <v>30099.197999999997</v>
      </c>
      <c r="S16" s="28">
        <f>Working!G30</f>
        <v>35229.770000000004</v>
      </c>
      <c r="T16" s="30">
        <f>S16/R16-1</f>
        <v>0.17045543871301838</v>
      </c>
      <c r="Y16" s="22"/>
    </row>
    <row r="17" spans="2:25" x14ac:dyDescent="0.3">
      <c r="B17" s="22" t="str">
        <f>Working!A14</f>
        <v>Chairs</v>
      </c>
      <c r="C17" s="28">
        <f>Working!B14</f>
        <v>83918.64499999996</v>
      </c>
      <c r="D17" s="28">
        <f>Working!C14</f>
        <v>95554.352999999988</v>
      </c>
      <c r="E17" s="29">
        <f t="shared" ref="E17:E25" si="0">D17/C17-1</f>
        <v>0.13865462198537681</v>
      </c>
      <c r="G17" s="22" t="str">
        <f>Working!E14</f>
        <v>Los Angeles</v>
      </c>
      <c r="H17" s="28">
        <f>Working!F14</f>
        <v>56398.747999999992</v>
      </c>
      <c r="I17" s="28">
        <f>Working!G14</f>
        <v>48875.692499999976</v>
      </c>
      <c r="J17" s="29">
        <f t="shared" ref="J17:J26" si="1">I17/H17-1</f>
        <v>-0.13339046994447501</v>
      </c>
      <c r="L17" s="22" t="str">
        <f>Working!A31</f>
        <v>Phones</v>
      </c>
      <c r="M17" s="28">
        <f>Working!B31</f>
        <v>33338.491999999984</v>
      </c>
      <c r="N17" s="28">
        <f>Working!C31</f>
        <v>51522.977999999988</v>
      </c>
      <c r="O17" s="29">
        <f t="shared" ref="O17:O26" si="2">N17/M17-1</f>
        <v>0.54545016613228969</v>
      </c>
      <c r="Q17" s="22" t="str">
        <f>Working!E31</f>
        <v>Los Angeles</v>
      </c>
      <c r="R17" s="28">
        <f>Working!F31</f>
        <v>26854.938999999988</v>
      </c>
      <c r="S17" s="28">
        <f>Working!G31</f>
        <v>20182.819499999991</v>
      </c>
      <c r="T17" s="30">
        <f t="shared" ref="T17:T26" si="3">S17/R17-1</f>
        <v>-0.2484503688502141</v>
      </c>
      <c r="Y17" s="22"/>
    </row>
    <row r="18" spans="2:25" x14ac:dyDescent="0.3">
      <c r="B18" s="22" t="str">
        <f>Working!A15</f>
        <v>Storage</v>
      </c>
      <c r="C18" s="28">
        <f>Working!B15</f>
        <v>58788.700000000004</v>
      </c>
      <c r="D18" s="28">
        <f>Working!C15</f>
        <v>69677.617999999973</v>
      </c>
      <c r="E18" s="29">
        <f t="shared" si="0"/>
        <v>0.18522127551723311</v>
      </c>
      <c r="G18" s="22" t="str">
        <f>Working!E15</f>
        <v>Seattle</v>
      </c>
      <c r="H18" s="28">
        <f>Working!F15</f>
        <v>16158.721999999998</v>
      </c>
      <c r="I18" s="28">
        <f>Working!G15</f>
        <v>56990.82</v>
      </c>
      <c r="J18" s="29">
        <f t="shared" si="1"/>
        <v>2.5269385784346068</v>
      </c>
      <c r="L18" s="22" t="str">
        <f>Working!A32</f>
        <v>Binders</v>
      </c>
      <c r="M18" s="28">
        <f>Working!B32</f>
        <v>25712.319999999985</v>
      </c>
      <c r="N18" s="28">
        <f>Working!C32</f>
        <v>37408.974999999991</v>
      </c>
      <c r="O18" s="29">
        <f t="shared" si="2"/>
        <v>0.45490469160309188</v>
      </c>
      <c r="Q18" s="22" t="str">
        <f>Working!E32</f>
        <v>Philadelphia</v>
      </c>
      <c r="R18" s="28">
        <f>Working!F32</f>
        <v>16385.775999999994</v>
      </c>
      <c r="S18" s="28">
        <f>Working!G32</f>
        <v>24414.082999999991</v>
      </c>
      <c r="T18" s="30">
        <f t="shared" si="3"/>
        <v>0.48995586171811456</v>
      </c>
      <c r="Y18" s="22"/>
    </row>
    <row r="19" spans="2:25" x14ac:dyDescent="0.3">
      <c r="B19" s="22" t="str">
        <f>Working!A16</f>
        <v>Binders</v>
      </c>
      <c r="C19" s="28">
        <f>Working!B16</f>
        <v>49683.325000000004</v>
      </c>
      <c r="D19" s="28">
        <f>Working!C16</f>
        <v>72788.044999999984</v>
      </c>
      <c r="E19" s="29">
        <f t="shared" si="0"/>
        <v>0.46503972912440905</v>
      </c>
      <c r="G19" s="22" t="str">
        <f>Working!E16</f>
        <v>Philadelphia</v>
      </c>
      <c r="H19" s="28">
        <f>Working!F16</f>
        <v>30304.938000000002</v>
      </c>
      <c r="I19" s="28">
        <f>Working!G16</f>
        <v>41595.501999999964</v>
      </c>
      <c r="J19" s="29">
        <f t="shared" si="1"/>
        <v>0.37256515753307129</v>
      </c>
      <c r="L19" s="22" t="str">
        <f>Working!A33</f>
        <v>Tables</v>
      </c>
      <c r="M19" s="28">
        <f>Working!B33</f>
        <v>25593.300000000003</v>
      </c>
      <c r="N19" s="28">
        <f>Working!C33</f>
        <v>27675.672000000002</v>
      </c>
      <c r="O19" s="29">
        <f t="shared" si="2"/>
        <v>8.136395072147784E-2</v>
      </c>
      <c r="Q19" s="22" t="str">
        <f>Working!E33</f>
        <v>Seattle</v>
      </c>
      <c r="R19" s="28">
        <f>Working!F33</f>
        <v>11274.072</v>
      </c>
      <c r="S19" s="28">
        <f>Working!G33</f>
        <v>27873.097999999984</v>
      </c>
      <c r="T19" s="30">
        <f t="shared" si="3"/>
        <v>1.4723186085737243</v>
      </c>
      <c r="Y19" s="22"/>
    </row>
    <row r="20" spans="2:25" x14ac:dyDescent="0.3">
      <c r="B20" s="22" t="str">
        <f>Working!A17</f>
        <v>Tables</v>
      </c>
      <c r="C20" s="28">
        <f>Working!B17</f>
        <v>60833.200499999992</v>
      </c>
      <c r="D20" s="28">
        <f>Working!C17</f>
        <v>60893.54250000004</v>
      </c>
      <c r="E20" s="29">
        <f t="shared" si="0"/>
        <v>9.9192545360238249E-4</v>
      </c>
      <c r="G20" s="22" t="str">
        <f>Working!E17</f>
        <v>San Francisco</v>
      </c>
      <c r="H20" s="28">
        <f>Working!F17</f>
        <v>29845.870999999992</v>
      </c>
      <c r="I20" s="28">
        <f>Working!G17</f>
        <v>37197.550999999992</v>
      </c>
      <c r="J20" s="29">
        <f t="shared" si="1"/>
        <v>0.24632150959842991</v>
      </c>
      <c r="L20" s="22" t="str">
        <f>Working!A34</f>
        <v>Storage</v>
      </c>
      <c r="M20" s="28">
        <f>Working!B34</f>
        <v>26422.485999999983</v>
      </c>
      <c r="N20" s="28">
        <f>Working!C34</f>
        <v>23333.815999999992</v>
      </c>
      <c r="O20" s="29">
        <f t="shared" si="2"/>
        <v>-0.11689551089174555</v>
      </c>
      <c r="Q20" s="22" t="str">
        <f>Working!E34</f>
        <v>San Francisco</v>
      </c>
      <c r="R20" s="28">
        <f>Working!F34</f>
        <v>12813.022999999997</v>
      </c>
      <c r="S20" s="28">
        <f>Working!G34</f>
        <v>18041.345999999994</v>
      </c>
      <c r="T20" s="30">
        <f t="shared" si="3"/>
        <v>0.40804757784326129</v>
      </c>
      <c r="Y20" s="22"/>
    </row>
    <row r="21" spans="2:25" x14ac:dyDescent="0.3">
      <c r="B21" s="22" t="str">
        <f>Working!A18</f>
        <v>Copiers</v>
      </c>
      <c r="C21" s="28">
        <f>Working!B18</f>
        <v>49599.41</v>
      </c>
      <c r="D21" s="28">
        <f>Working!C18</f>
        <v>62899.387999999984</v>
      </c>
      <c r="E21" s="29">
        <f t="shared" si="0"/>
        <v>0.26814790740454342</v>
      </c>
      <c r="G21" s="22" t="str">
        <f>Working!E18</f>
        <v>Detroit</v>
      </c>
      <c r="H21" s="28">
        <f>Working!F18</f>
        <v>21197.32</v>
      </c>
      <c r="I21" s="28">
        <f>Working!G18</f>
        <v>12148.885999999997</v>
      </c>
      <c r="J21" s="29">
        <f t="shared" si="1"/>
        <v>-0.42686688694608577</v>
      </c>
      <c r="L21" s="22" t="str">
        <f>Working!A35</f>
        <v>Copiers</v>
      </c>
      <c r="M21" s="28">
        <f>Working!B35</f>
        <v>19719.724000000002</v>
      </c>
      <c r="N21" s="28">
        <f>Working!C35</f>
        <v>29919.798000000003</v>
      </c>
      <c r="O21" s="29">
        <f t="shared" si="2"/>
        <v>0.51725237128065271</v>
      </c>
      <c r="Q21" s="22" t="str">
        <f>Working!E35</f>
        <v>Detroit</v>
      </c>
      <c r="R21" s="28">
        <f>Working!F35</f>
        <v>14715.08</v>
      </c>
      <c r="S21" s="28">
        <f>Working!G35</f>
        <v>4794.8899999999994</v>
      </c>
      <c r="T21" s="30">
        <f t="shared" si="3"/>
        <v>-0.67415127882417225</v>
      </c>
      <c r="Y21" s="22"/>
    </row>
    <row r="22" spans="2:25" x14ac:dyDescent="0.3">
      <c r="B22" s="22" t="str">
        <f>Working!A19</f>
        <v>Accessories</v>
      </c>
      <c r="C22" s="28">
        <f>Working!B19</f>
        <v>41895.853999999999</v>
      </c>
      <c r="D22" s="28">
        <f>Working!C19</f>
        <v>59946.232000000011</v>
      </c>
      <c r="E22" s="29">
        <f t="shared" si="0"/>
        <v>0.43083924247015015</v>
      </c>
      <c r="G22" s="22" t="str">
        <f>Working!E19</f>
        <v>Houston</v>
      </c>
      <c r="H22" s="28">
        <f>Working!F19</f>
        <v>16448.681399999994</v>
      </c>
      <c r="I22" s="28">
        <f>Working!G19</f>
        <v>16212.806399999998</v>
      </c>
      <c r="J22" s="29">
        <f t="shared" si="1"/>
        <v>-1.4340055246008787E-2</v>
      </c>
      <c r="L22" s="22" t="str">
        <f>Working!A36</f>
        <v>Accessories</v>
      </c>
      <c r="M22" s="28">
        <f>Working!B36</f>
        <v>23461.295999999998</v>
      </c>
      <c r="N22" s="28">
        <f>Working!C36</f>
        <v>22946.463999999989</v>
      </c>
      <c r="O22" s="29">
        <f t="shared" si="2"/>
        <v>-2.194388579386275E-2</v>
      </c>
      <c r="Q22" s="22" t="str">
        <f>Working!E36</f>
        <v>Houston</v>
      </c>
      <c r="R22" s="28">
        <f>Working!F36</f>
        <v>9731.7644000000018</v>
      </c>
      <c r="S22" s="28">
        <f>Working!G36</f>
        <v>9053.5340000000015</v>
      </c>
      <c r="T22" s="30">
        <f t="shared" si="3"/>
        <v>-6.9692439327857181E-2</v>
      </c>
      <c r="Y22" s="22"/>
    </row>
    <row r="23" spans="2:25" x14ac:dyDescent="0.3">
      <c r="B23" s="22" t="str">
        <f>Working!A20</f>
        <v>Machines</v>
      </c>
      <c r="C23" s="28">
        <f>Working!B20</f>
        <v>55906.886000000013</v>
      </c>
      <c r="D23" s="28">
        <f>Working!C20</f>
        <v>43544.675000000003</v>
      </c>
      <c r="E23" s="29">
        <f t="shared" si="0"/>
        <v>-0.22112143752739166</v>
      </c>
      <c r="G23" s="22" t="str">
        <f>Working!E20</f>
        <v>Chicago</v>
      </c>
      <c r="H23" s="28">
        <f>Working!F20</f>
        <v>13067.549999999997</v>
      </c>
      <c r="I23" s="28">
        <f>Working!G20</f>
        <v>16245.611000000001</v>
      </c>
      <c r="J23" s="29">
        <f t="shared" si="1"/>
        <v>0.24320251309541607</v>
      </c>
      <c r="L23" s="22" t="str">
        <f>Working!A37</f>
        <v>Machines</v>
      </c>
      <c r="M23" s="28">
        <f>Working!B37</f>
        <v>33714.175999999999</v>
      </c>
      <c r="N23" s="28">
        <f>Working!C37</f>
        <v>3777.6770000000006</v>
      </c>
      <c r="O23" s="29">
        <f t="shared" si="2"/>
        <v>-0.88794989383694267</v>
      </c>
      <c r="Q23" s="22" t="str">
        <f>Working!E37</f>
        <v>San Diego</v>
      </c>
      <c r="R23" s="28">
        <f>Working!F37</f>
        <v>12885.051999999996</v>
      </c>
      <c r="S23" s="28">
        <f>Working!G37</f>
        <v>1741.4779999999998</v>
      </c>
      <c r="T23" s="30">
        <f t="shared" si="3"/>
        <v>-0.86484509336865689</v>
      </c>
      <c r="Y23" s="22"/>
    </row>
    <row r="24" spans="2:25" x14ac:dyDescent="0.3">
      <c r="B24" s="22" t="str">
        <f>Working!A21</f>
        <v>Appliances</v>
      </c>
      <c r="C24" s="28">
        <f>Working!B21</f>
        <v>26050.314999999999</v>
      </c>
      <c r="D24" s="28">
        <f>Working!C21</f>
        <v>42926.932000000001</v>
      </c>
      <c r="E24" s="29">
        <f t="shared" si="0"/>
        <v>0.64784694542081356</v>
      </c>
      <c r="G24" s="22" t="str">
        <f>Working!E21</f>
        <v>Columbus</v>
      </c>
      <c r="H24" s="28">
        <f>Working!F21</f>
        <v>9506.4120000000021</v>
      </c>
      <c r="I24" s="28">
        <f>Working!G21</f>
        <v>17571.473000000002</v>
      </c>
      <c r="J24" s="29">
        <f t="shared" si="1"/>
        <v>0.84838117683096392</v>
      </c>
      <c r="L24" s="22" t="str">
        <f>Working!A38</f>
        <v>Bookcases</v>
      </c>
      <c r="M24" s="28">
        <f>Working!B38</f>
        <v>17150.081199999997</v>
      </c>
      <c r="N24" s="28">
        <f>Working!C38</f>
        <v>18305.628899999992</v>
      </c>
      <c r="O24" s="29">
        <f t="shared" si="2"/>
        <v>6.7378555618733404E-2</v>
      </c>
      <c r="Q24" s="22" t="str">
        <f>Working!E38</f>
        <v>Columbus</v>
      </c>
      <c r="R24" s="28">
        <f>Working!F38</f>
        <v>4359.570999999999</v>
      </c>
      <c r="S24" s="28">
        <f>Working!G38</f>
        <v>10148.894999999999</v>
      </c>
      <c r="T24" s="30">
        <f t="shared" si="3"/>
        <v>1.3279572691900192</v>
      </c>
      <c r="Y24" s="22"/>
    </row>
    <row r="25" spans="2:25" x14ac:dyDescent="0.3">
      <c r="B25" s="22" t="str">
        <f>Working!A22</f>
        <v>Furnishings</v>
      </c>
      <c r="C25" s="28">
        <f>Working!B22</f>
        <v>27874.12399999996</v>
      </c>
      <c r="D25" s="28">
        <f>Working!C22</f>
        <v>28915.093999999986</v>
      </c>
      <c r="E25" s="29">
        <f t="shared" si="0"/>
        <v>3.7345388863163187E-2</v>
      </c>
      <c r="G25" s="22" t="str">
        <f>Working!E22</f>
        <v>Lafayette</v>
      </c>
      <c r="H25" s="28">
        <f>Working!F22</f>
        <v>18431.34</v>
      </c>
      <c r="I25" s="28">
        <f>Working!G22</f>
        <v>5630.51</v>
      </c>
      <c r="J25" s="29">
        <f t="shared" si="1"/>
        <v>-0.69451434350405339</v>
      </c>
      <c r="L25" s="22" t="str">
        <f>Working!A39</f>
        <v>Appliances</v>
      </c>
      <c r="M25" s="28">
        <f>Working!B39</f>
        <v>10840.815000000001</v>
      </c>
      <c r="N25" s="28">
        <f>Working!C39</f>
        <v>21881.049999999992</v>
      </c>
      <c r="O25" s="29">
        <f t="shared" si="2"/>
        <v>1.0183952959256284</v>
      </c>
      <c r="Q25" s="22" t="str">
        <f>Working!E39</f>
        <v>Newark</v>
      </c>
      <c r="R25" s="28">
        <f>Working!F39</f>
        <v>3025.4870000000001</v>
      </c>
      <c r="S25" s="28">
        <f>Working!G39</f>
        <v>10942.162</v>
      </c>
      <c r="T25" s="30">
        <f t="shared" si="3"/>
        <v>2.6166613837706127</v>
      </c>
      <c r="Y25" s="22"/>
    </row>
    <row r="26" spans="2:25" ht="15" thickBot="1" x14ac:dyDescent="0.35">
      <c r="B26" s="31" t="str">
        <f>Working!A23</f>
        <v>Grand Total</v>
      </c>
      <c r="C26" s="32">
        <f>Working!B23</f>
        <v>533512.48949999991</v>
      </c>
      <c r="D26" s="32">
        <f>Working!C23</f>
        <v>642486.39549999987</v>
      </c>
      <c r="E26" s="33">
        <f>D26/C26-1</f>
        <v>0.20425746003083955</v>
      </c>
      <c r="G26" s="31" t="str">
        <f>Working!E23</f>
        <v>Grand Total</v>
      </c>
      <c r="H26" s="32">
        <f>Working!F23</f>
        <v>266183.68040000001</v>
      </c>
      <c r="I26" s="32">
        <f>Working!G23</f>
        <v>339408.45289999992</v>
      </c>
      <c r="J26" s="33">
        <f t="shared" si="1"/>
        <v>0.27509114153791647</v>
      </c>
      <c r="L26" s="31" t="str">
        <f>Working!A40</f>
        <v>Grand Total</v>
      </c>
      <c r="M26" s="32">
        <f>Working!B40</f>
        <v>256110.13119999995</v>
      </c>
      <c r="N26" s="32">
        <f>Working!C40</f>
        <v>287389.03989999992</v>
      </c>
      <c r="O26" s="33">
        <f t="shared" si="2"/>
        <v>0.12213069648374764</v>
      </c>
      <c r="Q26" s="31" t="str">
        <f>Working!E40</f>
        <v>Grand Total</v>
      </c>
      <c r="R26" s="32">
        <f>Working!F40</f>
        <v>142143.96239999996</v>
      </c>
      <c r="S26" s="32">
        <f>Working!G40</f>
        <v>162422.07549999998</v>
      </c>
      <c r="T26" s="34">
        <f t="shared" si="3"/>
        <v>0.14265898289043344</v>
      </c>
      <c r="Y26" s="22"/>
    </row>
    <row r="27" spans="2:25" ht="15" thickTop="1" x14ac:dyDescent="0.3">
      <c r="B27" s="22"/>
      <c r="C27" s="22"/>
      <c r="D27" s="22"/>
      <c r="E27" s="22"/>
      <c r="F27" s="22"/>
      <c r="G27" s="22"/>
      <c r="H27" s="22"/>
      <c r="I27" s="22"/>
      <c r="J27" s="22"/>
      <c r="K27" s="22"/>
      <c r="L27" s="22"/>
      <c r="M27" s="22"/>
      <c r="N27" s="22"/>
      <c r="O27" s="22"/>
      <c r="P27" s="22"/>
      <c r="Q27" s="22"/>
      <c r="R27" s="22"/>
      <c r="S27" s="22"/>
      <c r="T27" s="22"/>
      <c r="U27" s="22"/>
      <c r="V27" s="22"/>
      <c r="W27" s="22"/>
      <c r="X27" s="22"/>
      <c r="Y27" s="22"/>
    </row>
    <row r="28" spans="2:25" x14ac:dyDescent="0.3">
      <c r="B28" s="22"/>
      <c r="C28" s="22"/>
      <c r="D28" s="22"/>
      <c r="E28" s="22"/>
      <c r="F28" s="22"/>
      <c r="G28" s="22"/>
      <c r="H28" s="22"/>
      <c r="I28" s="22"/>
      <c r="J28" s="22"/>
      <c r="K28" s="22"/>
      <c r="L28" s="22"/>
      <c r="M28" s="22"/>
      <c r="N28" s="22"/>
      <c r="O28" s="22"/>
      <c r="P28" s="22"/>
      <c r="Q28" s="22"/>
      <c r="R28" s="22"/>
      <c r="S28" s="22"/>
      <c r="T28" s="22"/>
      <c r="U28" s="22"/>
      <c r="V28" s="22"/>
      <c r="W28" s="22"/>
      <c r="X28" s="22"/>
      <c r="Y28" s="22"/>
    </row>
    <row r="29" spans="2:25" x14ac:dyDescent="0.3">
      <c r="B29" s="22"/>
      <c r="C29" s="22"/>
      <c r="D29" s="22"/>
      <c r="E29" s="22"/>
      <c r="F29" s="22"/>
      <c r="G29" s="22"/>
      <c r="H29" s="22"/>
      <c r="I29" s="22"/>
      <c r="J29" s="22"/>
      <c r="K29" s="22"/>
      <c r="L29" s="22"/>
      <c r="M29" s="22"/>
      <c r="N29" s="22"/>
      <c r="O29" s="22"/>
      <c r="P29" s="22"/>
      <c r="Q29" s="22"/>
      <c r="R29" s="22"/>
      <c r="S29" s="22"/>
      <c r="T29" s="22"/>
      <c r="U29" s="22"/>
      <c r="V29" s="22"/>
      <c r="W29" s="22"/>
      <c r="X29" s="22"/>
      <c r="Y29" s="22"/>
    </row>
    <row r="31" spans="2:25" x14ac:dyDescent="0.3">
      <c r="C31" s="22"/>
      <c r="D31" s="22"/>
      <c r="E31" s="22"/>
      <c r="F31" s="22"/>
      <c r="G31" s="22"/>
      <c r="H31" s="22"/>
      <c r="I31" s="22"/>
      <c r="J31" s="22"/>
      <c r="K31" s="22"/>
      <c r="L31" s="22"/>
      <c r="M31" s="22"/>
      <c r="N31" s="22"/>
      <c r="O31" s="22"/>
      <c r="P31" s="22"/>
      <c r="Q31" s="22"/>
      <c r="R31" s="22"/>
      <c r="S31" s="22"/>
      <c r="T31" s="22"/>
      <c r="U31" s="22"/>
      <c r="V31" s="22"/>
      <c r="W31" s="22"/>
      <c r="X31" s="22"/>
      <c r="Y31" s="22"/>
    </row>
    <row r="34" spans="2:26" x14ac:dyDescent="0.3">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2:26" x14ac:dyDescent="0.3">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2:26" x14ac:dyDescent="0.3">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2:26" x14ac:dyDescent="0.3">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2:26" x14ac:dyDescent="0.3">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2:26" x14ac:dyDescent="0.3">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2:26" x14ac:dyDescent="0.3">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2:26" x14ac:dyDescent="0.3">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2:26" x14ac:dyDescent="0.3">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2:26" x14ac:dyDescent="0.3">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2:26" x14ac:dyDescent="0.3">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 Data</vt:lpstr>
      <vt:lpstr>Working</vt:lpstr>
      <vt:lpstr>Dashboard_outline</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Rujuta Deshpande</dc:creator>
  <cp:lastModifiedBy>Rujuta Deshpande</cp:lastModifiedBy>
  <dcterms:created xsi:type="dcterms:W3CDTF">2025-04-09T14:47:01Z</dcterms:created>
  <dcterms:modified xsi:type="dcterms:W3CDTF">2025-04-15T19:57:57Z</dcterms:modified>
</cp:coreProperties>
</file>