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E:\Practice\"/>
    </mc:Choice>
  </mc:AlternateContent>
  <xr:revisionPtr revIDLastSave="0" documentId="13_ncr:1_{E3AE730C-6914-46CE-9197-66157F078D5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5" i="1" l="1"/>
  <c r="P5" i="1"/>
  <c r="Q5" i="1"/>
  <c r="R5" i="1"/>
  <c r="S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K46" i="1"/>
  <c r="K47" i="1"/>
  <c r="K48" i="1"/>
  <c r="K49" i="1"/>
  <c r="K50" i="1"/>
  <c r="K51" i="1"/>
  <c r="G51" i="1"/>
  <c r="I56" i="1"/>
  <c r="I54" i="1"/>
  <c r="I51" i="1"/>
  <c r="I55" i="1" s="1"/>
  <c r="I53" i="1"/>
  <c r="G46" i="1"/>
  <c r="G47" i="1"/>
  <c r="G48" i="1"/>
  <c r="G49" i="1"/>
  <c r="G50" i="1"/>
  <c r="G45" i="1"/>
  <c r="L45" i="1" s="1"/>
  <c r="C39" i="1"/>
  <c r="C38" i="1"/>
  <c r="C37" i="1"/>
  <c r="C36" i="1"/>
  <c r="N30" i="1"/>
  <c r="M30" i="1"/>
  <c r="L30" i="1"/>
  <c r="K30" i="1"/>
  <c r="J30" i="1"/>
  <c r="I30" i="1"/>
  <c r="H30" i="1"/>
  <c r="G30" i="1"/>
  <c r="F30" i="1"/>
  <c r="N29" i="1"/>
  <c r="M29" i="1"/>
  <c r="L29" i="1"/>
  <c r="K29" i="1"/>
  <c r="J29" i="1"/>
  <c r="I29" i="1"/>
  <c r="H29" i="1"/>
  <c r="G29" i="1"/>
  <c r="F29" i="1"/>
  <c r="N28" i="1"/>
  <c r="M28" i="1"/>
  <c r="L28" i="1"/>
  <c r="K28" i="1"/>
  <c r="J28" i="1"/>
  <c r="I28" i="1"/>
  <c r="H28" i="1"/>
  <c r="G28" i="1"/>
  <c r="F28" i="1"/>
  <c r="N27" i="1"/>
  <c r="M27" i="1"/>
  <c r="L27" i="1"/>
  <c r="K27" i="1"/>
  <c r="J27" i="1"/>
  <c r="I27" i="1"/>
  <c r="H27" i="1"/>
  <c r="G27" i="1"/>
  <c r="F27" i="1"/>
  <c r="N26" i="1"/>
  <c r="M26" i="1"/>
  <c r="L26" i="1"/>
  <c r="K26" i="1"/>
  <c r="J26" i="1"/>
  <c r="I26" i="1"/>
  <c r="H26" i="1"/>
  <c r="G26" i="1"/>
  <c r="F26" i="1"/>
  <c r="N25" i="1"/>
  <c r="M25" i="1"/>
  <c r="L25" i="1"/>
  <c r="K25" i="1"/>
  <c r="J25" i="1"/>
  <c r="I25" i="1"/>
  <c r="H25" i="1"/>
  <c r="G25" i="1"/>
  <c r="F25" i="1"/>
  <c r="N24" i="1"/>
  <c r="M24" i="1"/>
  <c r="L24" i="1"/>
  <c r="K24" i="1"/>
  <c r="J24" i="1"/>
  <c r="I24" i="1"/>
  <c r="H24" i="1"/>
  <c r="G24" i="1"/>
  <c r="F24" i="1"/>
  <c r="N23" i="1"/>
  <c r="M23" i="1"/>
  <c r="L23" i="1"/>
  <c r="K23" i="1"/>
  <c r="J23" i="1"/>
  <c r="I23" i="1"/>
  <c r="H23" i="1"/>
  <c r="G23" i="1"/>
  <c r="F23" i="1"/>
  <c r="N22" i="1"/>
  <c r="M22" i="1"/>
  <c r="L22" i="1"/>
  <c r="K22" i="1"/>
  <c r="J22" i="1"/>
  <c r="I22" i="1"/>
  <c r="H22" i="1"/>
  <c r="G22" i="1"/>
  <c r="F22" i="1"/>
  <c r="N21" i="1"/>
  <c r="M21" i="1"/>
  <c r="L21" i="1"/>
  <c r="K21" i="1"/>
  <c r="J21" i="1"/>
  <c r="I21" i="1"/>
  <c r="H21" i="1"/>
  <c r="G21" i="1"/>
  <c r="F21" i="1"/>
  <c r="L49" i="1" l="1"/>
  <c r="L48" i="1"/>
  <c r="L50" i="1"/>
  <c r="L47" i="1"/>
  <c r="L46" i="1"/>
  <c r="L51" i="1"/>
  <c r="R23" i="1"/>
  <c r="R28" i="1"/>
  <c r="R22" i="1"/>
  <c r="S24" i="1"/>
  <c r="S25" i="1"/>
  <c r="R27" i="1"/>
  <c r="S26" i="1"/>
  <c r="R21" i="1"/>
  <c r="S27" i="1"/>
  <c r="S28" i="1"/>
  <c r="R19" i="1"/>
  <c r="R20" i="1"/>
  <c r="R25" i="1"/>
  <c r="S19" i="1"/>
  <c r="S20" i="1"/>
  <c r="R26" i="1"/>
  <c r="R24" i="1"/>
  <c r="S21" i="1"/>
  <c r="S22" i="1"/>
  <c r="S23" i="1"/>
</calcChain>
</file>

<file path=xl/sharedStrings.xml><?xml version="1.0" encoding="utf-8"?>
<sst xmlns="http://schemas.openxmlformats.org/spreadsheetml/2006/main" count="88" uniqueCount="70">
  <si>
    <t>Result Sheet</t>
  </si>
  <si>
    <t>Sl</t>
  </si>
  <si>
    <t>Bangla</t>
  </si>
  <si>
    <t>English</t>
  </si>
  <si>
    <t>Math</t>
  </si>
  <si>
    <t>Science</t>
  </si>
  <si>
    <t>ICT</t>
  </si>
  <si>
    <t>IQ</t>
  </si>
  <si>
    <t>I.A</t>
  </si>
  <si>
    <t>B.A</t>
  </si>
  <si>
    <t>Total</t>
  </si>
  <si>
    <t>Max</t>
  </si>
  <si>
    <t>Min</t>
  </si>
  <si>
    <t>Avg</t>
  </si>
  <si>
    <t>Rony</t>
  </si>
  <si>
    <t>Mustain</t>
  </si>
  <si>
    <t>Rashidul</t>
  </si>
  <si>
    <t>Jahid</t>
  </si>
  <si>
    <t>Saimun</t>
  </si>
  <si>
    <t>Ibrahim</t>
  </si>
  <si>
    <t>Sadik</t>
  </si>
  <si>
    <t>Jakir</t>
  </si>
  <si>
    <t>Akhter</t>
  </si>
  <si>
    <t>Harun</t>
  </si>
  <si>
    <t>Grade</t>
  </si>
  <si>
    <t>Position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</si>
  <si>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</si>
  <si>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</si>
  <si>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</si>
  <si>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</si>
  <si>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</si>
  <si>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</si>
  <si>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</si>
  <si>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</si>
  <si>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</si>
  <si>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</si>
  <si>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Slaes Report for 2025,</t>
  </si>
  <si>
    <t>SL.</t>
  </si>
  <si>
    <t>Jan</t>
  </si>
  <si>
    <t>Feb</t>
  </si>
  <si>
    <t>Mar</t>
  </si>
  <si>
    <t>Apr</t>
  </si>
  <si>
    <t>May</t>
  </si>
  <si>
    <t>SUM</t>
  </si>
  <si>
    <t>AVG</t>
  </si>
  <si>
    <t>MIN</t>
  </si>
  <si>
    <t>MAX</t>
  </si>
  <si>
    <t>LARGE</t>
  </si>
  <si>
    <t>SMALL</t>
  </si>
  <si>
    <t>Grade with IF</t>
  </si>
  <si>
    <t>L.Number</t>
  </si>
  <si>
    <t>S.Number</t>
  </si>
  <si>
    <r>
      <rPr>
        <sz val="20"/>
        <color theme="1"/>
        <rFont val="Calibri"/>
        <family val="2"/>
        <scheme val="minor"/>
      </rPr>
      <t xml:space="preserve">Large </t>
    </r>
    <r>
      <rPr>
        <sz val="16"/>
        <color theme="1"/>
        <rFont val="Calibri"/>
        <family val="2"/>
        <scheme val="minor"/>
      </rPr>
      <t>&amp;</t>
    </r>
    <r>
      <rPr>
        <sz val="20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Small</t>
    </r>
  </si>
  <si>
    <t>Status (IF&amp;AND)</t>
  </si>
  <si>
    <t>Date</t>
  </si>
  <si>
    <t>Category</t>
  </si>
  <si>
    <t>Details</t>
  </si>
  <si>
    <t>Amount</t>
  </si>
  <si>
    <t>Nasta</t>
  </si>
  <si>
    <t>Salary</t>
  </si>
  <si>
    <t>Payment</t>
  </si>
  <si>
    <t>Bonus</t>
  </si>
  <si>
    <t>Office Rent</t>
  </si>
  <si>
    <t>Medicine</t>
  </si>
  <si>
    <t>Tour</t>
  </si>
  <si>
    <t>Sum-IF</t>
  </si>
  <si>
    <t>IF SUM</t>
  </si>
  <si>
    <t>SUM IF</t>
  </si>
  <si>
    <t>Qty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</si>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</sst>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F800]dddd\,\ mmmm\ dd\,\ yyyy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24"/>
      <color theme="4"/>
      <name val="Calibri"/>
      <family val="2"/>
      <scheme val="minor"/>
    </font>
    <font>
      <b/>
      <sz val="20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theme="9" tint="-0.499984740745262"/>
      </right>
      <top style="thin">
        <color auto="1"/>
      </top>
      <bottom/>
      <diagonal/>
    </border>
    <border>
      <left style="double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/>
      <right style="double">
        <color theme="9" tint="-0.499984740745262"/>
      </right>
      <top/>
      <bottom/>
      <diagonal/>
    </border>
    <border>
      <left style="double">
        <color theme="9" tint="-0.499984740745262"/>
      </left>
      <right/>
      <top/>
      <bottom/>
      <diagonal/>
    </border>
    <border>
      <left/>
      <right/>
      <top style="thin">
        <color theme="9" tint="-0.499984740745262"/>
      </top>
      <bottom style="thin">
        <color auto="1"/>
      </bottom>
      <diagonal/>
    </border>
    <border>
      <left/>
      <right style="double">
        <color theme="9" tint="-0.499984740745262"/>
      </right>
      <top/>
      <bottom style="thin">
        <color auto="1"/>
      </bottom>
      <diagonal/>
    </border>
    <border>
      <left style="double">
        <color theme="9" tint="-0.499984740745262"/>
      </left>
      <right/>
      <top/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0" fillId="8" borderId="15" xfId="0" applyNumberForma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2" fontId="0" fillId="8" borderId="15" xfId="1" applyNumberFormat="1" applyFont="1" applyFill="1" applyBorder="1" applyAlignment="1">
      <alignment horizontal="center" vertical="center"/>
    </xf>
    <xf numFmtId="43" fontId="0" fillId="8" borderId="15" xfId="1" applyFont="1" applyFill="1" applyBorder="1" applyAlignment="1">
      <alignment horizontal="center" vertical="center"/>
    </xf>
    <xf numFmtId="164" fontId="0" fillId="8" borderId="19" xfId="0" applyNumberFormat="1" applyFill="1" applyBorder="1" applyAlignment="1">
      <alignment horizontal="center" vertical="center"/>
    </xf>
    <xf numFmtId="164" fontId="0" fillId="8" borderId="20" xfId="0" applyNumberForma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43" fontId="0" fillId="8" borderId="20" xfId="1" applyFont="1" applyFill="1" applyBorder="1" applyAlignment="1">
      <alignment horizontal="center" vertical="center"/>
    </xf>
    <xf numFmtId="14" fontId="0" fillId="8" borderId="21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" fillId="8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6" fillId="8" borderId="16" xfId="0" applyNumberFormat="1" applyFont="1" applyFill="1" applyBorder="1" applyAlignment="1">
      <alignment horizontal="center" vertical="center"/>
    </xf>
    <xf numFmtId="164" fontId="6" fillId="8" borderId="17" xfId="0" applyNumberFormat="1" applyFont="1" applyFill="1" applyBorder="1" applyAlignment="1">
      <alignment horizontal="center" vertical="center"/>
    </xf>
    <xf numFmtId="164" fontId="6" fillId="8" borderId="18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28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bgColor theme="5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323850</xdr:colOff>
      <xdr:row>9</xdr:row>
      <xdr:rowOff>19050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3E2DF3-7EE9-E147-7B7A-FA2197E1A188}"/>
            </a:ext>
          </a:extLst>
        </xdr:cNvPr>
        <xdr:cNvSpPr txBox="1"/>
      </xdr:nvSpPr>
      <xdr:spPr>
        <a:xfrm>
          <a:off x="15649575" y="1733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 kern="12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F20:N30" totalsRowShown="0" headerRowDxfId="27" dataDxfId="26">
  <autoFilter ref="F20:N30" xr:uid="{00000000-0009-0000-0100-000001000000}"/>
  <tableColumns count="9">
    <tableColumn id="1" xr3:uid="{00000000-0010-0000-0000-000001000000}" name="Grade" dataDxfId="25">
      <calculatedColumnFormula>F5</calculatedColumnFormula>
    </tableColumn>
    <tableColumn id="2" xr3:uid="{00000000-0010-0000-0000-000002000000}" name="Bangla" dataDxfId="24">
      <calculatedColumnFormula>IF(G5&gt;=80,"A+",IF(G5&gt;=70,"A",IF(G5&gt;=60,"B",IF(G5&gt;=50,"C",IF(G5&gt;=40,"D","Fail")))))</calculatedColumnFormula>
    </tableColumn>
    <tableColumn id="3" xr3:uid="{00000000-0010-0000-0000-000003000000}" name="English" dataDxfId="23">
      <calculatedColumnFormula>IF(H5&gt;=80,"A+",IF(H5&gt;=70,"A",IF(H5&gt;=60,"B",IF(H5&gt;=50,"C",IF(H5&gt;=40,"D","Fail")))))</calculatedColumnFormula>
    </tableColumn>
    <tableColumn id="4" xr3:uid="{00000000-0010-0000-0000-000004000000}" name="Math" dataDxfId="22">
      <calculatedColumnFormula>IF(I5&gt;=80,"A+",IF(I5&gt;=70,"A",IF(I5&gt;=60,"B",IF(I5&gt;=50,"C",IF(I5&gt;=40,"D","Fail")))))</calculatedColumnFormula>
    </tableColumn>
    <tableColumn id="5" xr3:uid="{00000000-0010-0000-0000-000005000000}" name="Science" dataDxfId="21">
      <calculatedColumnFormula>IF(J5&gt;=80,"A+",IF(J5&gt;=70,"A",IF(J5&gt;=60,"B",IF(J5&gt;=50,"C",IF(J5&gt;=40,"D","Fail")))))</calculatedColumnFormula>
    </tableColumn>
    <tableColumn id="6" xr3:uid="{00000000-0010-0000-0000-000006000000}" name="ICT" dataDxfId="20">
      <calculatedColumnFormula>IF(K5&gt;=80,"A+",IF(K5&gt;=70,"A",IF(K5&gt;=60,"B",IF(K5&gt;=50,"C",IF(K5&gt;=40,"D","Fail")))))</calculatedColumnFormula>
    </tableColumn>
    <tableColumn id="7" xr3:uid="{00000000-0010-0000-0000-000007000000}" name="IQ" dataDxfId="19">
      <calculatedColumnFormula>IF(L5&gt;=80,"A+",IF(L5&gt;=70,"A",IF(L5&gt;=60,"B",IF(L5&gt;=50,"C",IF(L5&gt;=40,"D","Fail")))))</calculatedColumnFormula>
    </tableColumn>
    <tableColumn id="8" xr3:uid="{00000000-0010-0000-0000-000008000000}" name="I.A" dataDxfId="18">
      <calculatedColumnFormula>IF(M5&gt;=80,"A+",IF(M5&gt;=70,"A",IF(M5&gt;=60,"B",IF(M5&gt;=50,"C",IF(M5&gt;=40,"D","Fail")))))</calculatedColumnFormula>
    </tableColumn>
    <tableColumn id="9" xr3:uid="{00000000-0010-0000-0000-000009000000}" name="B.A" dataDxfId="17">
      <calculatedColumnFormula>IF(N5&gt;=80,"A+",IF(N5&gt;=70,"A",IF(N5&gt;=60,"B",IF(N5&gt;=50,"C",IF(N5&gt;=40,"D","Fail")))))</calculatedColumnFormula>
    </tableColumn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Q18:S28" headerRowDxfId="16" dataDxfId="15" totalsRowDxfId="14">
  <autoFilter ref="Q18:S28" xr:uid="{00000000-0009-0000-0100-000002000000}"/>
  <tableColumns count="3">
    <tableColumn id="1" xr3:uid="{00000000-0010-0000-0100-000001000000}" name="Position" totalsRowLabel="Total" dataDxfId="13"/>
    <tableColumn id="2" xr3:uid="{00000000-0010-0000-0100-000002000000}" name="L.Number" totalsRowFunction="sum" dataDxfId="12"/>
    <tableColumn id="3" xr3:uid="{8F1CA2C5-5910-43A9-87A9-CE90D95ED37E}" name="S.Number" dataDxfId="11">
      <calculatedColumnFormula>SMALL(O3:O12,1)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5228AB-1C0A-40DA-ADDF-14FDECDDA917}" name="Table3" displayName="Table3" ref="F44:I58" totalsRowShown="0" headerRowDxfId="10" dataDxfId="9">
  <autoFilter ref="F44:I58" xr:uid="{795228AB-1C0A-40DA-ADDF-14FDECDDA917}"/>
  <tableColumns count="4">
    <tableColumn id="1" xr3:uid="{D2773B8B-AE45-48F5-8FDB-5EE1747BDC7B}" name="Date" dataDxfId="8"/>
    <tableColumn id="2" xr3:uid="{04A56F81-9848-4553-AD2E-CB27042C31F4}" name="Category" dataDxfId="7">
      <calculatedColumnFormula>#REF!</calculatedColumnFormula>
    </tableColumn>
    <tableColumn id="3" xr3:uid="{B0C4C547-42D0-4C83-9D6E-9CE39775A960}" name="Details" dataDxfId="6"/>
    <tableColumn id="4" xr3:uid="{353F99EF-81F2-40E8-A559-1A8DF609630D}" name="Amount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5A9A57-D517-4C8E-B6E0-DF6EA365E3DD}" name="Table4" displayName="Table4" ref="J44:L51" totalsRowShown="0" headerRowDxfId="4" dataDxfId="3">
  <autoFilter ref="J44:L51" xr:uid="{395A9A57-D517-4C8E-B6E0-DF6EA365E3DD}"/>
  <tableColumns count="3">
    <tableColumn id="1" xr3:uid="{06F0D716-3A2D-4FD0-87F1-37FD34E04C20}" name="Category" dataDxfId="2"/>
    <tableColumn id="3" xr3:uid="{9040274D-A10A-4051-B064-36E355859A0C}" name="Qty" dataDxfId="1">
      <calculatedColumnFormula>COUNTIF(G45:G61,J46)</calculatedColumnFormula>
    </tableColumn>
    <tableColumn id="2" xr3:uid="{40CEC430-52E9-43BE-9843-AC869055DEB9}" name="Total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0"/>
  <sheetViews>
    <sheetView tabSelected="1" topLeftCell="A17" zoomScaleNormal="100" workbookViewId="0">
      <selection activeCell="C18" sqref="C18"/>
    </sheetView>
  </sheetViews>
  <sheetFormatPr defaultColWidth="9" defaultRowHeight="15"/>
  <cols>
    <col min="3" max="3" width="12.140625" customWidth="1"/>
    <col min="4" max="4" width="10.5703125" bestFit="1" customWidth="1"/>
    <col min="5" max="5" width="9.7109375" bestFit="1" customWidth="1"/>
    <col min="6" max="6" width="16.85546875" customWidth="1"/>
    <col min="7" max="7" width="17.28515625" customWidth="1"/>
    <col min="8" max="9" width="15.5703125" customWidth="1"/>
    <col min="10" max="10" width="17.28515625" customWidth="1"/>
    <col min="11" max="11" width="15.5703125" customWidth="1"/>
    <col min="12" max="12" width="12.140625" customWidth="1"/>
    <col min="19" max="19" width="15.140625" customWidth="1"/>
  </cols>
  <sheetData>
    <row r="1" spans="1:19">
      <c r="A1" s="4" t="s">
        <v>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" customHeight="1">
      <c r="A2" s="4" t="s">
        <v>44</v>
      </c>
      <c r="B2" s="4"/>
      <c r="C2" s="4"/>
      <c r="D2" s="4"/>
      <c r="E2" s="4"/>
      <c r="F2" s="39" t="s">
        <v>0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19" ht="15" customHeight="1">
      <c r="A3" s="4" t="s">
        <v>45</v>
      </c>
      <c r="B3" s="4"/>
      <c r="C3" s="4"/>
      <c r="D3" s="4"/>
      <c r="E3" s="4"/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19" ht="15" customHeight="1">
      <c r="A4" s="4" t="s">
        <v>46</v>
      </c>
      <c r="B4" s="4"/>
      <c r="C4" s="4"/>
      <c r="D4" s="4"/>
      <c r="E4" s="4"/>
      <c r="F4" s="5" t="s">
        <v>1</v>
      </c>
      <c r="G4" s="6" t="s">
        <v>2</v>
      </c>
      <c r="H4" s="6" t="s">
        <v>3</v>
      </c>
      <c r="I4" s="6" t="s">
        <v>4</v>
      </c>
      <c r="J4" s="6" t="s">
        <v>5</v>
      </c>
      <c r="K4" s="6" t="s">
        <v>6</v>
      </c>
      <c r="L4" s="6" t="s">
        <v>7</v>
      </c>
      <c r="M4" s="6" t="s">
        <v>8</v>
      </c>
      <c r="N4" s="7" t="s">
        <v>9</v>
      </c>
      <c r="O4" s="8" t="s">
        <v>10</v>
      </c>
      <c r="P4" s="9" t="s">
        <v>11</v>
      </c>
      <c r="Q4" s="9" t="s">
        <v>12</v>
      </c>
      <c r="R4" s="9" t="s">
        <v>13</v>
      </c>
      <c r="S4" s="10" t="s">
        <v>53</v>
      </c>
    </row>
    <row r="5" spans="1:19" ht="15" customHeight="1">
      <c r="A5" s="4" t="s">
        <v>47</v>
      </c>
      <c r="B5" s="4"/>
      <c r="C5" s="4"/>
      <c r="D5" s="4"/>
      <c r="E5" s="4"/>
      <c r="F5" s="11" t="s">
        <v>14</v>
      </c>
      <c r="G5" s="12">
        <v>33</v>
      </c>
      <c r="H5" s="12">
        <v>45</v>
      </c>
      <c r="I5" s="12">
        <v>75</v>
      </c>
      <c r="J5" s="12">
        <v>75</v>
      </c>
      <c r="K5" s="12">
        <v>73</v>
      </c>
      <c r="L5" s="12">
        <v>43</v>
      </c>
      <c r="M5" s="12">
        <v>74</v>
      </c>
      <c r="N5" s="13">
        <v>74</v>
      </c>
      <c r="O5" s="14">
        <f>SUM(G5:N5)</f>
        <v>492</v>
      </c>
      <c r="P5" s="12">
        <f>MAX(G5:N5)</f>
        <v>75</v>
      </c>
      <c r="Q5" s="12">
        <f>MIN(G5:N5)</f>
        <v>33</v>
      </c>
      <c r="R5" s="12">
        <f>AVERAGE(G5:N5)</f>
        <v>61.5</v>
      </c>
      <c r="S5" s="4" t="str">
        <f>IF(AND(G5&gt;=33,H5&gt;=33,I5&gt;=33,J5&gt;=33,K5&gt;=33,L5&gt;=33,M5&gt;=33,N5&gt;=33),"pass","fail")</f>
        <v>pass</v>
      </c>
    </row>
    <row r="6" spans="1:19" ht="15" customHeight="1">
      <c r="A6" s="4" t="s">
        <v>48</v>
      </c>
      <c r="B6" s="4"/>
      <c r="C6" s="4"/>
      <c r="D6" s="4"/>
      <c r="E6" s="4"/>
      <c r="F6" s="11" t="s">
        <v>15</v>
      </c>
      <c r="G6" s="12">
        <v>35</v>
      </c>
      <c r="H6" s="12">
        <v>63</v>
      </c>
      <c r="I6" s="12">
        <v>34</v>
      </c>
      <c r="J6" s="12">
        <v>30</v>
      </c>
      <c r="K6" s="12">
        <v>53</v>
      </c>
      <c r="L6" s="12">
        <v>35</v>
      </c>
      <c r="M6" s="12">
        <v>62</v>
      </c>
      <c r="N6" s="13">
        <v>62</v>
      </c>
      <c r="O6" s="14">
        <f t="shared" ref="O6:O14" si="0">SUM(G6:N6)</f>
        <v>374</v>
      </c>
      <c r="P6" s="12">
        <f t="shared" ref="P6:P14" si="1">MAX(G6:N6)</f>
        <v>63</v>
      </c>
      <c r="Q6" s="12">
        <f t="shared" ref="Q6:Q14" si="2">MIN(G6:N6)</f>
        <v>30</v>
      </c>
      <c r="R6" s="12">
        <f t="shared" ref="R6:R14" si="3">AVERAGE(G6:N6)</f>
        <v>46.75</v>
      </c>
      <c r="S6" s="4" t="str">
        <f t="shared" ref="S6:S14" si="4">IF(AND(G6&gt;=33,H6&gt;=33,I6&gt;=33,J6&gt;=33,K6&gt;=33,L6&gt;=33,M6&gt;=33,N6&gt;=33),"pass","fail")</f>
        <v>fail</v>
      </c>
    </row>
    <row r="7" spans="1:19" ht="15" customHeight="1">
      <c r="A7" s="4" t="s">
        <v>66</v>
      </c>
      <c r="B7" s="4"/>
      <c r="C7" s="4"/>
      <c r="D7" s="4"/>
      <c r="E7" s="4"/>
      <c r="F7" s="11" t="s">
        <v>16</v>
      </c>
      <c r="G7" s="12">
        <v>36</v>
      </c>
      <c r="H7" s="12">
        <v>73</v>
      </c>
      <c r="I7" s="12">
        <v>73</v>
      </c>
      <c r="J7" s="12">
        <v>85</v>
      </c>
      <c r="K7" s="12">
        <v>83</v>
      </c>
      <c r="L7" s="12">
        <v>73</v>
      </c>
      <c r="M7" s="12">
        <v>73</v>
      </c>
      <c r="N7" s="13">
        <v>53</v>
      </c>
      <c r="O7" s="14">
        <f t="shared" si="0"/>
        <v>549</v>
      </c>
      <c r="P7" s="12">
        <f t="shared" si="1"/>
        <v>85</v>
      </c>
      <c r="Q7" s="12">
        <f t="shared" si="2"/>
        <v>36</v>
      </c>
      <c r="R7" s="12">
        <f t="shared" si="3"/>
        <v>68.625</v>
      </c>
      <c r="S7" s="4" t="str">
        <f t="shared" si="4"/>
        <v>pass</v>
      </c>
    </row>
    <row r="8" spans="1:19" ht="15" customHeight="1">
      <c r="A8" s="4" t="s">
        <v>67</v>
      </c>
      <c r="B8" s="4"/>
      <c r="C8" s="4"/>
      <c r="D8" s="4"/>
      <c r="E8" s="4"/>
      <c r="F8" s="11" t="s">
        <v>17</v>
      </c>
      <c r="G8" s="12">
        <v>63</v>
      </c>
      <c r="H8" s="12">
        <v>43</v>
      </c>
      <c r="I8" s="12">
        <v>74</v>
      </c>
      <c r="J8" s="12">
        <v>85</v>
      </c>
      <c r="K8" s="12">
        <v>84</v>
      </c>
      <c r="L8" s="12">
        <v>34</v>
      </c>
      <c r="M8" s="12">
        <v>73</v>
      </c>
      <c r="N8" s="13">
        <v>35</v>
      </c>
      <c r="O8" s="14">
        <f t="shared" si="0"/>
        <v>491</v>
      </c>
      <c r="P8" s="12">
        <f t="shared" si="1"/>
        <v>85</v>
      </c>
      <c r="Q8" s="12">
        <f t="shared" si="2"/>
        <v>34</v>
      </c>
      <c r="R8" s="12">
        <f t="shared" si="3"/>
        <v>61.375</v>
      </c>
      <c r="S8" s="4" t="str">
        <f t="shared" si="4"/>
        <v>pass</v>
      </c>
    </row>
    <row r="9" spans="1:19" ht="15" customHeight="1">
      <c r="A9" s="4"/>
      <c r="B9" s="4"/>
      <c r="C9" s="4"/>
      <c r="D9" s="4"/>
      <c r="E9" s="4"/>
      <c r="F9" s="11" t="s">
        <v>18</v>
      </c>
      <c r="G9" s="12">
        <v>36</v>
      </c>
      <c r="H9" s="12">
        <v>78</v>
      </c>
      <c r="I9" s="12">
        <v>89</v>
      </c>
      <c r="J9" s="12">
        <v>53</v>
      </c>
      <c r="K9" s="12">
        <v>74</v>
      </c>
      <c r="L9" s="12">
        <v>34</v>
      </c>
      <c r="M9" s="12">
        <v>74</v>
      </c>
      <c r="N9" s="13">
        <v>74</v>
      </c>
      <c r="O9" s="14">
        <f t="shared" si="0"/>
        <v>512</v>
      </c>
      <c r="P9" s="12">
        <f t="shared" si="1"/>
        <v>89</v>
      </c>
      <c r="Q9" s="12">
        <f t="shared" si="2"/>
        <v>34</v>
      </c>
      <c r="R9" s="12">
        <f t="shared" si="3"/>
        <v>64</v>
      </c>
      <c r="S9" s="4" t="str">
        <f t="shared" si="4"/>
        <v>pass</v>
      </c>
    </row>
    <row r="10" spans="1:19" ht="15" customHeight="1">
      <c r="A10" s="4"/>
      <c r="B10" s="4"/>
      <c r="C10" s="4"/>
      <c r="D10" s="4"/>
      <c r="E10" s="4"/>
      <c r="F10" s="11" t="s">
        <v>19</v>
      </c>
      <c r="G10" s="12">
        <v>64</v>
      </c>
      <c r="H10" s="12">
        <v>42</v>
      </c>
      <c r="I10" s="12">
        <v>32</v>
      </c>
      <c r="J10" s="12">
        <v>74</v>
      </c>
      <c r="K10" s="12">
        <v>75</v>
      </c>
      <c r="L10" s="12">
        <v>33</v>
      </c>
      <c r="M10" s="12">
        <v>43</v>
      </c>
      <c r="N10" s="13">
        <v>74</v>
      </c>
      <c r="O10" s="14">
        <f t="shared" si="0"/>
        <v>437</v>
      </c>
      <c r="P10" s="12">
        <f t="shared" si="1"/>
        <v>75</v>
      </c>
      <c r="Q10" s="12">
        <f t="shared" si="2"/>
        <v>32</v>
      </c>
      <c r="R10" s="12">
        <f t="shared" si="3"/>
        <v>54.625</v>
      </c>
      <c r="S10" s="4" t="str">
        <f t="shared" si="4"/>
        <v>fail</v>
      </c>
    </row>
    <row r="11" spans="1:19" ht="15" customHeight="1">
      <c r="A11" s="4"/>
      <c r="B11" s="4"/>
      <c r="C11" s="4"/>
      <c r="D11" s="4"/>
      <c r="E11" s="4"/>
      <c r="F11" s="11" t="s">
        <v>20</v>
      </c>
      <c r="G11" s="12">
        <v>43</v>
      </c>
      <c r="H11" s="12">
        <v>44</v>
      </c>
      <c r="I11" s="12">
        <v>58</v>
      </c>
      <c r="J11" s="12">
        <v>34</v>
      </c>
      <c r="K11" s="12">
        <v>46</v>
      </c>
      <c r="L11" s="12">
        <v>74</v>
      </c>
      <c r="M11" s="12">
        <v>46</v>
      </c>
      <c r="N11" s="13">
        <v>74</v>
      </c>
      <c r="O11" s="14">
        <f t="shared" si="0"/>
        <v>419</v>
      </c>
      <c r="P11" s="12">
        <f t="shared" si="1"/>
        <v>74</v>
      </c>
      <c r="Q11" s="12">
        <f t="shared" si="2"/>
        <v>34</v>
      </c>
      <c r="R11" s="12">
        <f t="shared" si="3"/>
        <v>52.375</v>
      </c>
      <c r="S11" s="4" t="str">
        <f t="shared" si="4"/>
        <v>pass</v>
      </c>
    </row>
    <row r="12" spans="1:19" ht="15" customHeight="1">
      <c r="A12" s="4"/>
      <c r="B12" s="4"/>
      <c r="C12" s="4"/>
      <c r="D12" s="4"/>
      <c r="E12" s="4"/>
      <c r="F12" s="11" t="s">
        <v>21</v>
      </c>
      <c r="G12" s="12">
        <v>44</v>
      </c>
      <c r="H12" s="12">
        <v>66</v>
      </c>
      <c r="I12" s="12">
        <v>44</v>
      </c>
      <c r="J12" s="12">
        <v>74</v>
      </c>
      <c r="K12" s="12">
        <v>74</v>
      </c>
      <c r="L12" s="12">
        <v>74</v>
      </c>
      <c r="M12" s="12">
        <v>74</v>
      </c>
      <c r="N12" s="13">
        <v>35</v>
      </c>
      <c r="O12" s="14">
        <f t="shared" si="0"/>
        <v>485</v>
      </c>
      <c r="P12" s="12">
        <f t="shared" si="1"/>
        <v>74</v>
      </c>
      <c r="Q12" s="12">
        <f t="shared" si="2"/>
        <v>35</v>
      </c>
      <c r="R12" s="12">
        <f t="shared" si="3"/>
        <v>60.625</v>
      </c>
      <c r="S12" s="4" t="str">
        <f t="shared" si="4"/>
        <v>pass</v>
      </c>
    </row>
    <row r="13" spans="1:19" ht="15" customHeight="1">
      <c r="A13" s="4"/>
      <c r="B13" s="4"/>
      <c r="C13" s="4"/>
      <c r="D13" s="4"/>
      <c r="E13" s="4"/>
      <c r="F13" s="11" t="s">
        <v>22</v>
      </c>
      <c r="G13" s="12">
        <v>74</v>
      </c>
      <c r="H13" s="12">
        <v>74</v>
      </c>
      <c r="I13" s="12">
        <v>74</v>
      </c>
      <c r="J13" s="12">
        <v>74</v>
      </c>
      <c r="K13" s="12">
        <v>75</v>
      </c>
      <c r="L13" s="12">
        <v>57</v>
      </c>
      <c r="M13" s="12">
        <v>36</v>
      </c>
      <c r="N13" s="13">
        <v>74</v>
      </c>
      <c r="O13" s="14">
        <f t="shared" si="0"/>
        <v>538</v>
      </c>
      <c r="P13" s="12">
        <f t="shared" si="1"/>
        <v>75</v>
      </c>
      <c r="Q13" s="12">
        <f t="shared" si="2"/>
        <v>36</v>
      </c>
      <c r="R13" s="12">
        <f t="shared" si="3"/>
        <v>67.25</v>
      </c>
      <c r="S13" s="4" t="str">
        <f t="shared" si="4"/>
        <v>pass</v>
      </c>
    </row>
    <row r="14" spans="1:19" ht="15" customHeight="1">
      <c r="A14" s="4"/>
      <c r="B14" s="4"/>
      <c r="C14" s="4"/>
      <c r="D14" s="4"/>
      <c r="E14" s="4"/>
      <c r="F14" s="15" t="s">
        <v>23</v>
      </c>
      <c r="G14" s="16">
        <v>47</v>
      </c>
      <c r="H14" s="16">
        <v>85</v>
      </c>
      <c r="I14" s="16">
        <v>46</v>
      </c>
      <c r="J14" s="16">
        <v>85</v>
      </c>
      <c r="K14" s="17">
        <v>85</v>
      </c>
      <c r="L14" s="16">
        <v>34</v>
      </c>
      <c r="M14" s="16">
        <v>74</v>
      </c>
      <c r="N14" s="18">
        <v>74</v>
      </c>
      <c r="O14" s="19">
        <f t="shared" si="0"/>
        <v>530</v>
      </c>
      <c r="P14" s="20">
        <f t="shared" si="1"/>
        <v>85</v>
      </c>
      <c r="Q14" s="12">
        <f t="shared" si="2"/>
        <v>34</v>
      </c>
      <c r="R14" s="20">
        <f t="shared" si="3"/>
        <v>66.25</v>
      </c>
      <c r="S14" s="4" t="str">
        <f t="shared" si="4"/>
        <v>pass</v>
      </c>
    </row>
    <row r="15" spans="1:1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3" t="s">
        <v>52</v>
      </c>
      <c r="R16" s="42"/>
      <c r="S16" s="42"/>
    </row>
    <row r="17" spans="1:19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2"/>
      <c r="R17" s="42"/>
      <c r="S17" s="42"/>
    </row>
    <row r="18" spans="1:19">
      <c r="A18" s="4"/>
      <c r="B18" s="4"/>
      <c r="C18" s="4"/>
      <c r="D18" s="4"/>
      <c r="E18" s="4"/>
      <c r="F18" s="41" t="s">
        <v>49</v>
      </c>
      <c r="G18" s="42"/>
      <c r="H18" s="42"/>
      <c r="I18" s="42"/>
      <c r="J18" s="42"/>
      <c r="K18" s="42"/>
      <c r="L18" s="42"/>
      <c r="M18" s="42"/>
      <c r="N18" s="42"/>
      <c r="O18" s="4"/>
      <c r="P18" s="4"/>
      <c r="Q18" s="21" t="s">
        <v>25</v>
      </c>
      <c r="R18" s="3" t="s">
        <v>50</v>
      </c>
      <c r="S18" s="3" t="s">
        <v>51</v>
      </c>
    </row>
    <row r="19" spans="1:19">
      <c r="A19" s="4"/>
      <c r="B19" s="4"/>
      <c r="C19" s="4"/>
      <c r="D19" s="4"/>
      <c r="E19" s="4"/>
      <c r="F19" s="42"/>
      <c r="G19" s="42"/>
      <c r="H19" s="42"/>
      <c r="I19" s="42"/>
      <c r="J19" s="42"/>
      <c r="K19" s="42"/>
      <c r="L19" s="42"/>
      <c r="M19" s="42"/>
      <c r="N19" s="42"/>
      <c r="O19" s="4"/>
      <c r="P19" s="4"/>
      <c r="Q19" s="21" t="s">
        <v>26</v>
      </c>
      <c r="R19" s="4">
        <f>LARGE(O5:O14,1)</f>
        <v>549</v>
      </c>
      <c r="S19" s="4">
        <f t="shared" ref="S19" si="5">SMALL(O3:O12,1)</f>
        <v>374</v>
      </c>
    </row>
    <row r="20" spans="1:19">
      <c r="A20" s="4"/>
      <c r="B20" s="4"/>
      <c r="C20" s="4"/>
      <c r="D20" s="4"/>
      <c r="E20" s="4"/>
      <c r="F20" s="22" t="s">
        <v>24</v>
      </c>
      <c r="G20" s="22" t="s">
        <v>2</v>
      </c>
      <c r="H20" s="22" t="s">
        <v>3</v>
      </c>
      <c r="I20" s="22" t="s">
        <v>4</v>
      </c>
      <c r="J20" s="22" t="s">
        <v>5</v>
      </c>
      <c r="K20" s="22" t="s">
        <v>6</v>
      </c>
      <c r="L20" s="22" t="s">
        <v>7</v>
      </c>
      <c r="M20" s="22" t="s">
        <v>8</v>
      </c>
      <c r="N20" s="22" t="s">
        <v>9</v>
      </c>
      <c r="O20" s="4"/>
      <c r="P20" s="4"/>
      <c r="Q20" s="21" t="s">
        <v>27</v>
      </c>
      <c r="R20" s="4">
        <f>LARGE(O5:O14,2)</f>
        <v>538</v>
      </c>
      <c r="S20" s="4">
        <f>SMALL(O4:O14,2)</f>
        <v>419</v>
      </c>
    </row>
    <row r="21" spans="1:19">
      <c r="A21" s="4"/>
      <c r="B21" s="4"/>
      <c r="C21" s="4"/>
      <c r="D21" s="4"/>
      <c r="E21" s="4"/>
      <c r="F21" s="4" t="str">
        <f t="shared" ref="F21:F30" si="6">F5</f>
        <v>Rony</v>
      </c>
      <c r="G21" s="4" t="str">
        <f t="shared" ref="G21:N30" si="7">IF(G5&gt;=80,"A+",IF(G5&gt;=70,"A",IF(G5&gt;=60,"B",IF(G5&gt;=50,"C",IF(G5&gt;=40,"D","Fail")))))</f>
        <v>Fail</v>
      </c>
      <c r="H21" s="4" t="str">
        <f t="shared" si="7"/>
        <v>D</v>
      </c>
      <c r="I21" s="4" t="str">
        <f t="shared" si="7"/>
        <v>A</v>
      </c>
      <c r="J21" s="4" t="str">
        <f t="shared" si="7"/>
        <v>A</v>
      </c>
      <c r="K21" s="4" t="str">
        <f t="shared" si="7"/>
        <v>A</v>
      </c>
      <c r="L21" s="4" t="str">
        <f t="shared" si="7"/>
        <v>D</v>
      </c>
      <c r="M21" s="4" t="str">
        <f t="shared" si="7"/>
        <v>A</v>
      </c>
      <c r="N21" s="4" t="str">
        <f t="shared" si="7"/>
        <v>A</v>
      </c>
      <c r="O21" s="4"/>
      <c r="P21" s="4"/>
      <c r="Q21" s="21" t="s">
        <v>28</v>
      </c>
      <c r="R21" s="4">
        <f>LARGE(O7:O16,3)</f>
        <v>530</v>
      </c>
      <c r="S21" s="4">
        <f>SMALL(O5:O14,3)</f>
        <v>437</v>
      </c>
    </row>
    <row r="22" spans="1:19">
      <c r="A22" s="4"/>
      <c r="B22" s="4"/>
      <c r="C22" s="4"/>
      <c r="D22" s="4"/>
      <c r="E22" s="4"/>
      <c r="F22" s="4" t="str">
        <f t="shared" si="6"/>
        <v>Mustain</v>
      </c>
      <c r="G22" s="4" t="str">
        <f t="shared" si="7"/>
        <v>Fail</v>
      </c>
      <c r="H22" s="4" t="str">
        <f t="shared" si="7"/>
        <v>B</v>
      </c>
      <c r="I22" s="4" t="str">
        <f t="shared" si="7"/>
        <v>Fail</v>
      </c>
      <c r="J22" s="4" t="str">
        <f t="shared" si="7"/>
        <v>Fail</v>
      </c>
      <c r="K22" s="4" t="str">
        <f t="shared" si="7"/>
        <v>C</v>
      </c>
      <c r="L22" s="4" t="str">
        <f t="shared" si="7"/>
        <v>Fail</v>
      </c>
      <c r="M22" s="4" t="str">
        <f t="shared" si="7"/>
        <v>B</v>
      </c>
      <c r="N22" s="4" t="str">
        <f t="shared" si="7"/>
        <v>B</v>
      </c>
      <c r="O22" s="4"/>
      <c r="P22" s="4"/>
      <c r="Q22" s="21" t="s">
        <v>29</v>
      </c>
      <c r="R22" s="4">
        <f>LARGE(O5:O14,4)</f>
        <v>512</v>
      </c>
      <c r="S22" s="4">
        <f>SMALL(O5:O14,4)</f>
        <v>485</v>
      </c>
    </row>
    <row r="23" spans="1:19">
      <c r="A23" s="4"/>
      <c r="B23" s="4"/>
      <c r="C23" s="4"/>
      <c r="D23" s="4"/>
      <c r="E23" s="4"/>
      <c r="F23" s="4" t="str">
        <f t="shared" si="6"/>
        <v>Rashidul</v>
      </c>
      <c r="G23" s="4" t="str">
        <f t="shared" si="7"/>
        <v>Fail</v>
      </c>
      <c r="H23" s="4" t="str">
        <f t="shared" si="7"/>
        <v>A</v>
      </c>
      <c r="I23" s="4" t="str">
        <f t="shared" si="7"/>
        <v>A</v>
      </c>
      <c r="J23" s="4" t="str">
        <f t="shared" si="7"/>
        <v>A+</v>
      </c>
      <c r="K23" s="4" t="str">
        <f t="shared" si="7"/>
        <v>A+</v>
      </c>
      <c r="L23" s="4" t="str">
        <f t="shared" si="7"/>
        <v>A</v>
      </c>
      <c r="M23" s="4" t="str">
        <f t="shared" si="7"/>
        <v>A</v>
      </c>
      <c r="N23" s="4" t="str">
        <f t="shared" si="7"/>
        <v>C</v>
      </c>
      <c r="O23" s="4"/>
      <c r="P23" s="4"/>
      <c r="Q23" s="21" t="s">
        <v>30</v>
      </c>
      <c r="R23" s="4">
        <f>LARGE(O9:O18,5)</f>
        <v>437</v>
      </c>
      <c r="S23" s="4">
        <f>SMALL(O5:O14,5)</f>
        <v>491</v>
      </c>
    </row>
    <row r="24" spans="1:19">
      <c r="A24" s="4"/>
      <c r="B24" s="4"/>
      <c r="C24" s="4"/>
      <c r="D24" s="4"/>
      <c r="E24" s="4"/>
      <c r="F24" s="4" t="str">
        <f t="shared" si="6"/>
        <v>Jahid</v>
      </c>
      <c r="G24" s="4" t="str">
        <f t="shared" si="7"/>
        <v>B</v>
      </c>
      <c r="H24" s="4" t="str">
        <f t="shared" si="7"/>
        <v>D</v>
      </c>
      <c r="I24" s="4" t="str">
        <f t="shared" si="7"/>
        <v>A</v>
      </c>
      <c r="J24" s="4" t="str">
        <f t="shared" si="7"/>
        <v>A+</v>
      </c>
      <c r="K24" s="4" t="str">
        <f t="shared" si="7"/>
        <v>A+</v>
      </c>
      <c r="L24" s="4" t="str">
        <f t="shared" si="7"/>
        <v>Fail</v>
      </c>
      <c r="M24" s="4" t="str">
        <f t="shared" si="7"/>
        <v>A</v>
      </c>
      <c r="N24" s="4" t="str">
        <f t="shared" si="7"/>
        <v>Fail</v>
      </c>
      <c r="O24" s="4"/>
      <c r="P24" s="4"/>
      <c r="Q24" s="21" t="s">
        <v>31</v>
      </c>
      <c r="R24" s="4">
        <f>LARGE(O5:O14,6)</f>
        <v>491</v>
      </c>
      <c r="S24" s="4">
        <f>SMALL(O5:O14,6)</f>
        <v>492</v>
      </c>
    </row>
    <row r="25" spans="1:19">
      <c r="A25" s="4"/>
      <c r="B25" s="4"/>
      <c r="C25" s="4"/>
      <c r="D25" s="4"/>
      <c r="E25" s="4"/>
      <c r="F25" s="4" t="str">
        <f t="shared" si="6"/>
        <v>Saimun</v>
      </c>
      <c r="G25" s="4" t="str">
        <f t="shared" si="7"/>
        <v>Fail</v>
      </c>
      <c r="H25" s="4" t="str">
        <f t="shared" si="7"/>
        <v>A</v>
      </c>
      <c r="I25" s="4" t="str">
        <f t="shared" si="7"/>
        <v>A+</v>
      </c>
      <c r="J25" s="4" t="str">
        <f t="shared" si="7"/>
        <v>C</v>
      </c>
      <c r="K25" s="4" t="str">
        <f t="shared" si="7"/>
        <v>A</v>
      </c>
      <c r="L25" s="4" t="str">
        <f t="shared" si="7"/>
        <v>Fail</v>
      </c>
      <c r="M25" s="4" t="str">
        <f t="shared" si="7"/>
        <v>A</v>
      </c>
      <c r="N25" s="4" t="str">
        <f t="shared" si="7"/>
        <v>A</v>
      </c>
      <c r="O25" s="4"/>
      <c r="P25" s="4"/>
      <c r="Q25" s="21" t="s">
        <v>32</v>
      </c>
      <c r="R25" s="4">
        <f>LARGE(O5:O14,7)</f>
        <v>485</v>
      </c>
      <c r="S25" s="4">
        <f>SMALL(O5:O14,7)</f>
        <v>512</v>
      </c>
    </row>
    <row r="26" spans="1:19">
      <c r="A26" s="4"/>
      <c r="B26" s="4"/>
      <c r="C26" s="4"/>
      <c r="D26" s="4"/>
      <c r="E26" s="4"/>
      <c r="F26" s="4" t="str">
        <f t="shared" si="6"/>
        <v>Ibrahim</v>
      </c>
      <c r="G26" s="4" t="str">
        <f t="shared" si="7"/>
        <v>B</v>
      </c>
      <c r="H26" s="4" t="str">
        <f t="shared" si="7"/>
        <v>D</v>
      </c>
      <c r="I26" s="4" t="str">
        <f t="shared" si="7"/>
        <v>Fail</v>
      </c>
      <c r="J26" s="4" t="str">
        <f t="shared" si="7"/>
        <v>A</v>
      </c>
      <c r="K26" s="4" t="str">
        <f t="shared" si="7"/>
        <v>A</v>
      </c>
      <c r="L26" s="4" t="str">
        <f t="shared" si="7"/>
        <v>Fail</v>
      </c>
      <c r="M26" s="4" t="str">
        <f t="shared" si="7"/>
        <v>D</v>
      </c>
      <c r="N26" s="4" t="str">
        <f t="shared" si="7"/>
        <v>A</v>
      </c>
      <c r="O26" s="4"/>
      <c r="P26" s="4"/>
      <c r="Q26" s="21" t="s">
        <v>33</v>
      </c>
      <c r="R26" s="4">
        <f>LARGE(O5:O14,8)</f>
        <v>437</v>
      </c>
      <c r="S26" s="4">
        <f>SMALL(O5:O14,8)</f>
        <v>530</v>
      </c>
    </row>
    <row r="27" spans="1:19">
      <c r="A27" s="4"/>
      <c r="B27" s="4"/>
      <c r="C27" s="4"/>
      <c r="D27" s="4"/>
      <c r="E27" s="4"/>
      <c r="F27" s="4" t="str">
        <f t="shared" si="6"/>
        <v>Sadik</v>
      </c>
      <c r="G27" s="4" t="str">
        <f t="shared" si="7"/>
        <v>D</v>
      </c>
      <c r="H27" s="4" t="str">
        <f t="shared" si="7"/>
        <v>D</v>
      </c>
      <c r="I27" s="4" t="str">
        <f t="shared" si="7"/>
        <v>C</v>
      </c>
      <c r="J27" s="4" t="str">
        <f t="shared" si="7"/>
        <v>Fail</v>
      </c>
      <c r="K27" s="4" t="str">
        <f t="shared" si="7"/>
        <v>D</v>
      </c>
      <c r="L27" s="4" t="str">
        <f t="shared" si="7"/>
        <v>A</v>
      </c>
      <c r="M27" s="4" t="str">
        <f t="shared" si="7"/>
        <v>D</v>
      </c>
      <c r="N27" s="4" t="str">
        <f t="shared" si="7"/>
        <v>A</v>
      </c>
      <c r="O27" s="4"/>
      <c r="P27" s="4"/>
      <c r="Q27" s="21" t="s">
        <v>34</v>
      </c>
      <c r="R27" s="4">
        <f>LARGE(O5:O14,9)</f>
        <v>419</v>
      </c>
      <c r="S27" s="4">
        <f>SMALL(O5:O14,9)</f>
        <v>538</v>
      </c>
    </row>
    <row r="28" spans="1:19">
      <c r="A28" s="4"/>
      <c r="B28" s="4"/>
      <c r="C28" s="4"/>
      <c r="D28" s="4"/>
      <c r="E28" s="4"/>
      <c r="F28" s="4" t="str">
        <f t="shared" si="6"/>
        <v>Jakir</v>
      </c>
      <c r="G28" s="4" t="str">
        <f t="shared" si="7"/>
        <v>D</v>
      </c>
      <c r="H28" s="4" t="str">
        <f t="shared" si="7"/>
        <v>B</v>
      </c>
      <c r="I28" s="4" t="str">
        <f t="shared" si="7"/>
        <v>D</v>
      </c>
      <c r="J28" s="4" t="str">
        <f t="shared" si="7"/>
        <v>A</v>
      </c>
      <c r="K28" s="4" t="str">
        <f t="shared" si="7"/>
        <v>A</v>
      </c>
      <c r="L28" s="4" t="str">
        <f t="shared" si="7"/>
        <v>A</v>
      </c>
      <c r="M28" s="4" t="str">
        <f t="shared" si="7"/>
        <v>A</v>
      </c>
      <c r="N28" s="4" t="str">
        <f t="shared" si="7"/>
        <v>Fail</v>
      </c>
      <c r="O28" s="4"/>
      <c r="P28" s="4"/>
      <c r="Q28" s="21" t="s">
        <v>35</v>
      </c>
      <c r="R28" s="4">
        <f>LARGE(O5:O14,10)</f>
        <v>374</v>
      </c>
      <c r="S28" s="4">
        <f>SMALL(O5:O14,10)</f>
        <v>549</v>
      </c>
    </row>
    <row r="29" spans="1:19">
      <c r="A29" s="4"/>
      <c r="B29" s="4"/>
      <c r="C29" s="4"/>
      <c r="D29" s="4"/>
      <c r="E29" s="4"/>
      <c r="F29" s="4" t="str">
        <f t="shared" si="6"/>
        <v>Akhter</v>
      </c>
      <c r="G29" s="4" t="str">
        <f t="shared" si="7"/>
        <v>A</v>
      </c>
      <c r="H29" s="4" t="str">
        <f t="shared" si="7"/>
        <v>A</v>
      </c>
      <c r="I29" s="4" t="str">
        <f t="shared" si="7"/>
        <v>A</v>
      </c>
      <c r="J29" s="4" t="str">
        <f t="shared" si="7"/>
        <v>A</v>
      </c>
      <c r="K29" s="4" t="str">
        <f t="shared" si="7"/>
        <v>A</v>
      </c>
      <c r="L29" s="4" t="str">
        <f t="shared" si="7"/>
        <v>C</v>
      </c>
      <c r="M29" s="4" t="str">
        <f t="shared" si="7"/>
        <v>Fail</v>
      </c>
      <c r="N29" s="4" t="str">
        <f t="shared" si="7"/>
        <v>A</v>
      </c>
      <c r="O29" s="4"/>
      <c r="P29" s="4"/>
      <c r="Q29" s="4"/>
      <c r="R29" s="4"/>
      <c r="S29" s="4"/>
    </row>
    <row r="30" spans="1:19">
      <c r="A30" s="4"/>
      <c r="B30" s="4"/>
      <c r="C30" s="4"/>
      <c r="D30" s="4"/>
      <c r="E30" s="4"/>
      <c r="F30" s="4" t="str">
        <f t="shared" si="6"/>
        <v>Harun</v>
      </c>
      <c r="G30" s="4" t="str">
        <f t="shared" si="7"/>
        <v>D</v>
      </c>
      <c r="H30" s="4" t="str">
        <f t="shared" si="7"/>
        <v>A+</v>
      </c>
      <c r="I30" s="4" t="str">
        <f t="shared" si="7"/>
        <v>D</v>
      </c>
      <c r="J30" s="4" t="str">
        <f t="shared" si="7"/>
        <v>A+</v>
      </c>
      <c r="K30" s="4" t="str">
        <f t="shared" si="7"/>
        <v>A+</v>
      </c>
      <c r="L30" s="4" t="str">
        <f t="shared" si="7"/>
        <v>Fail</v>
      </c>
      <c r="M30" s="4" t="str">
        <f t="shared" si="7"/>
        <v>A</v>
      </c>
      <c r="N30" s="4" t="str">
        <f t="shared" si="7"/>
        <v>A</v>
      </c>
      <c r="O30" s="4"/>
      <c r="P30" s="4"/>
      <c r="Q30" s="42"/>
      <c r="R30" s="42"/>
      <c r="S30" s="4"/>
    </row>
    <row r="31" spans="1:1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2"/>
      <c r="R31" s="42"/>
      <c r="S31" s="4"/>
    </row>
    <row r="32" spans="1:19" ht="15.75" thickBo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20" ht="23.25">
      <c r="A33" s="4"/>
      <c r="B33" s="4"/>
      <c r="C33" s="44" t="s">
        <v>36</v>
      </c>
      <c r="D33" s="45"/>
      <c r="E33" s="45"/>
      <c r="F33" s="45"/>
      <c r="G33" s="45"/>
      <c r="H33" s="4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20">
      <c r="A34" s="4"/>
      <c r="B34" s="4"/>
      <c r="C34" s="29"/>
      <c r="D34" s="25"/>
      <c r="E34" s="25"/>
      <c r="F34" s="25"/>
      <c r="G34" s="25"/>
      <c r="H34" s="30"/>
      <c r="I34" s="4"/>
      <c r="J34" s="4"/>
      <c r="K34" s="4"/>
      <c r="L34" s="1"/>
      <c r="M34" s="1"/>
      <c r="N34" s="1"/>
      <c r="O34" s="1"/>
      <c r="P34" s="4"/>
      <c r="Q34" s="4"/>
      <c r="R34" s="4"/>
      <c r="S34" s="4"/>
    </row>
    <row r="35" spans="1:20">
      <c r="A35" s="4"/>
      <c r="B35" s="4"/>
      <c r="C35" s="31" t="s">
        <v>37</v>
      </c>
      <c r="D35" s="26" t="s">
        <v>38</v>
      </c>
      <c r="E35" s="26" t="s">
        <v>39</v>
      </c>
      <c r="F35" s="26" t="s">
        <v>40</v>
      </c>
      <c r="G35" s="26" t="s">
        <v>41</v>
      </c>
      <c r="H35" s="32" t="s">
        <v>42</v>
      </c>
      <c r="I35" s="4"/>
      <c r="J35" s="4"/>
      <c r="K35" s="4"/>
      <c r="L35" s="1"/>
      <c r="M35" s="1"/>
      <c r="N35" s="1"/>
      <c r="O35" s="1"/>
      <c r="P35" s="4"/>
      <c r="Q35" s="4"/>
      <c r="R35" s="4"/>
      <c r="S35" s="4"/>
    </row>
    <row r="36" spans="1:20">
      <c r="A36" s="4"/>
      <c r="B36" s="4"/>
      <c r="C36" s="31" t="str">
        <f>F5</f>
        <v>Rony</v>
      </c>
      <c r="D36" s="27">
        <v>6434673</v>
      </c>
      <c r="E36" s="27">
        <v>734336</v>
      </c>
      <c r="F36" s="28">
        <v>935845</v>
      </c>
      <c r="G36" s="28">
        <v>8642474</v>
      </c>
      <c r="H36" s="33">
        <v>347454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20">
      <c r="A37" s="4"/>
      <c r="B37" s="4"/>
      <c r="C37" s="31" t="str">
        <f>F6</f>
        <v>Mustain</v>
      </c>
      <c r="D37" s="27">
        <v>825825</v>
      </c>
      <c r="E37" s="27">
        <v>59835</v>
      </c>
      <c r="F37" s="28">
        <v>96358</v>
      </c>
      <c r="G37" s="28">
        <v>852585</v>
      </c>
      <c r="H37" s="33">
        <v>335686</v>
      </c>
      <c r="I37" s="4"/>
      <c r="J37" s="4"/>
      <c r="K37" s="4"/>
      <c r="L37" s="1"/>
      <c r="M37" s="4"/>
      <c r="N37" s="4"/>
      <c r="O37" s="4"/>
      <c r="P37" s="4"/>
      <c r="Q37" s="4"/>
      <c r="R37" s="4"/>
      <c r="S37" s="4"/>
    </row>
    <row r="38" spans="1:20" ht="15" customHeight="1">
      <c r="A38" s="4"/>
      <c r="B38" s="4"/>
      <c r="C38" s="31" t="str">
        <f>F7</f>
        <v>Rashidul</v>
      </c>
      <c r="D38" s="27">
        <v>2567255</v>
      </c>
      <c r="E38" s="27">
        <v>355258</v>
      </c>
      <c r="F38" s="28">
        <v>258525</v>
      </c>
      <c r="G38" s="28">
        <v>1447474</v>
      </c>
      <c r="H38" s="33">
        <v>852745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20">
      <c r="A39" s="4"/>
      <c r="B39" s="4"/>
      <c r="C39" s="31" t="str">
        <f>F8</f>
        <v>Jahid</v>
      </c>
      <c r="D39" s="27">
        <v>72414</v>
      </c>
      <c r="E39" s="27">
        <v>474144</v>
      </c>
      <c r="F39" s="28">
        <v>58141</v>
      </c>
      <c r="G39" s="28">
        <v>414474</v>
      </c>
      <c r="H39" s="33">
        <v>852446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20" ht="15.75" thickBot="1">
      <c r="A40" s="4"/>
      <c r="B40" s="4"/>
      <c r="C40" s="34">
        <v>45658</v>
      </c>
      <c r="D40" s="38" t="s">
        <v>54</v>
      </c>
      <c r="E40" s="35"/>
      <c r="F40" s="35"/>
      <c r="G40" s="35"/>
      <c r="H40" s="3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20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20" ht="15" customHeight="1">
      <c r="A42" s="4"/>
      <c r="B42" s="4"/>
      <c r="C42" s="4"/>
      <c r="D42" s="4"/>
      <c r="E42" s="4"/>
      <c r="F42" s="4"/>
      <c r="G42" s="4"/>
      <c r="H42" s="37"/>
      <c r="I42" s="2"/>
      <c r="J42" s="2"/>
      <c r="K42" s="47" t="s">
        <v>69</v>
      </c>
      <c r="L42" s="47" t="s">
        <v>65</v>
      </c>
      <c r="M42" s="4"/>
      <c r="N42" s="4"/>
      <c r="O42" s="4"/>
      <c r="P42" s="4"/>
      <c r="Q42" s="4"/>
      <c r="R42" s="4"/>
      <c r="S42" s="4"/>
    </row>
    <row r="43" spans="1:20">
      <c r="A43" s="4"/>
      <c r="B43" s="4"/>
      <c r="C43" s="4"/>
      <c r="D43" s="4"/>
      <c r="E43" s="4"/>
      <c r="F43" s="4"/>
      <c r="G43" s="4"/>
      <c r="H43" s="2"/>
      <c r="I43" s="2"/>
      <c r="J43" s="2"/>
      <c r="K43" s="42"/>
      <c r="L43" s="42"/>
      <c r="M43" s="4"/>
      <c r="N43" s="4"/>
      <c r="O43" s="4"/>
      <c r="P43" s="4"/>
      <c r="Q43" s="4"/>
      <c r="R43" s="4"/>
      <c r="S43" s="4"/>
    </row>
    <row r="44" spans="1:20">
      <c r="A44" s="4"/>
      <c r="B44" s="4"/>
      <c r="C44" s="4"/>
      <c r="D44" s="4"/>
      <c r="E44" s="4"/>
      <c r="F44" s="24" t="s">
        <v>54</v>
      </c>
      <c r="G44" s="24" t="s">
        <v>55</v>
      </c>
      <c r="H44" s="24" t="s">
        <v>56</v>
      </c>
      <c r="I44" s="24" t="s">
        <v>57</v>
      </c>
      <c r="J44" s="24" t="s">
        <v>55</v>
      </c>
      <c r="K44" s="24" t="s">
        <v>68</v>
      </c>
      <c r="L44" s="24" t="s">
        <v>10</v>
      </c>
      <c r="M44" s="4"/>
      <c r="N44" s="4"/>
      <c r="O44" s="4"/>
      <c r="P44" s="4"/>
      <c r="Q44" s="4"/>
      <c r="R44" s="4"/>
      <c r="S44" s="4"/>
      <c r="T44" s="4"/>
    </row>
    <row r="45" spans="1:20">
      <c r="A45" s="4"/>
      <c r="B45" s="4"/>
      <c r="C45" s="4"/>
      <c r="D45" s="4"/>
      <c r="E45" s="4"/>
      <c r="F45" s="23">
        <v>45661</v>
      </c>
      <c r="G45" s="4" t="str">
        <f>Table4[[#This Row],[Category]]</f>
        <v>Nasta</v>
      </c>
      <c r="H45" s="4"/>
      <c r="I45" s="4">
        <v>200</v>
      </c>
      <c r="J45" s="24" t="s">
        <v>58</v>
      </c>
      <c r="K45" s="24"/>
      <c r="L45" s="4">
        <f t="shared" ref="L45:L51" si="8">SUMIF(G45:G58,J45,I45:I58)</f>
        <v>600</v>
      </c>
      <c r="M45" s="4"/>
      <c r="N45" s="4"/>
      <c r="O45" s="4"/>
      <c r="P45" s="4"/>
      <c r="Q45" s="4"/>
      <c r="R45" s="4"/>
      <c r="S45" s="4"/>
      <c r="T45" s="4"/>
    </row>
    <row r="46" spans="1:20">
      <c r="A46" s="4"/>
      <c r="B46" s="4"/>
      <c r="C46" s="4"/>
      <c r="D46" s="4"/>
      <c r="E46" s="4"/>
      <c r="F46" s="23">
        <v>45662</v>
      </c>
      <c r="G46" s="4" t="str">
        <f>Table4[[#This Row],[Category]]</f>
        <v>Salary</v>
      </c>
      <c r="H46" s="4"/>
      <c r="I46" s="4">
        <v>10000</v>
      </c>
      <c r="J46" s="24" t="s">
        <v>59</v>
      </c>
      <c r="K46" s="24">
        <f t="shared" ref="K46:K51" si="9">COUNTIF(G46:G62,J47)</f>
        <v>2</v>
      </c>
      <c r="L46" s="4">
        <f t="shared" si="8"/>
        <v>20000</v>
      </c>
      <c r="M46" s="4"/>
      <c r="N46" s="4"/>
      <c r="O46" s="4"/>
      <c r="P46" s="4"/>
      <c r="Q46" s="4"/>
      <c r="R46" s="4"/>
      <c r="S46" s="4"/>
      <c r="T46" s="4"/>
    </row>
    <row r="47" spans="1:20">
      <c r="A47" s="4"/>
      <c r="B47" s="4"/>
      <c r="C47" s="4"/>
      <c r="D47" s="4"/>
      <c r="E47" s="4"/>
      <c r="F47" s="23">
        <v>45663</v>
      </c>
      <c r="G47" s="4" t="str">
        <f>Table4[[#This Row],[Category]]</f>
        <v>Payment</v>
      </c>
      <c r="H47" s="4"/>
      <c r="I47" s="4">
        <v>500</v>
      </c>
      <c r="J47" s="24" t="s">
        <v>60</v>
      </c>
      <c r="K47" s="24">
        <f t="shared" si="9"/>
        <v>2</v>
      </c>
      <c r="L47" s="4">
        <f t="shared" si="8"/>
        <v>800</v>
      </c>
      <c r="M47" s="4"/>
      <c r="N47" s="4"/>
      <c r="O47" s="4"/>
      <c r="P47" s="4"/>
      <c r="Q47" s="4"/>
      <c r="R47" s="4"/>
      <c r="S47" s="4"/>
      <c r="T47" s="4"/>
    </row>
    <row r="48" spans="1:20">
      <c r="A48" s="4"/>
      <c r="B48" s="4"/>
      <c r="C48" s="4"/>
      <c r="D48" s="4"/>
      <c r="E48" s="4"/>
      <c r="F48" s="23">
        <v>45664</v>
      </c>
      <c r="G48" s="4" t="str">
        <f>Table4[[#This Row],[Category]]</f>
        <v>Bonus</v>
      </c>
      <c r="H48" s="4"/>
      <c r="I48" s="4">
        <v>300</v>
      </c>
      <c r="J48" s="24" t="s">
        <v>61</v>
      </c>
      <c r="K48" s="24">
        <f t="shared" si="9"/>
        <v>1</v>
      </c>
      <c r="L48" s="4">
        <f t="shared" si="8"/>
        <v>600</v>
      </c>
      <c r="M48" s="4"/>
      <c r="N48" s="4"/>
      <c r="O48" s="4"/>
      <c r="P48" s="4"/>
      <c r="Q48" s="4"/>
      <c r="R48" s="4"/>
      <c r="S48" s="4"/>
      <c r="T48" s="4"/>
    </row>
    <row r="49" spans="1:20">
      <c r="A49" s="4"/>
      <c r="B49" s="4"/>
      <c r="C49" s="4"/>
      <c r="D49" s="4"/>
      <c r="E49" s="4"/>
      <c r="F49" s="23">
        <v>45665</v>
      </c>
      <c r="G49" s="4" t="str">
        <f>Table4[[#This Row],[Category]]</f>
        <v>Office Rent</v>
      </c>
      <c r="H49" s="4"/>
      <c r="I49" s="4">
        <v>10000</v>
      </c>
      <c r="J49" s="24" t="s">
        <v>62</v>
      </c>
      <c r="K49" s="24">
        <f t="shared" si="9"/>
        <v>1</v>
      </c>
      <c r="L49" s="4">
        <f t="shared" si="8"/>
        <v>10000</v>
      </c>
      <c r="M49" s="4"/>
      <c r="N49" s="4"/>
      <c r="O49" s="4"/>
      <c r="P49" s="4"/>
      <c r="Q49" s="4"/>
      <c r="R49" s="4"/>
      <c r="S49" s="4"/>
      <c r="T49" s="4"/>
    </row>
    <row r="50" spans="1:20">
      <c r="A50" s="4"/>
      <c r="B50" s="4"/>
      <c r="C50" s="4"/>
      <c r="D50" s="4"/>
      <c r="E50" s="4"/>
      <c r="F50" s="23">
        <v>45666</v>
      </c>
      <c r="G50" s="4" t="str">
        <f>Table4[[#This Row],[Category]]</f>
        <v>Medicine</v>
      </c>
      <c r="H50" s="4"/>
      <c r="I50" s="4">
        <v>100</v>
      </c>
      <c r="J50" s="24" t="s">
        <v>63</v>
      </c>
      <c r="K50" s="24">
        <f t="shared" si="9"/>
        <v>3</v>
      </c>
      <c r="L50" s="4">
        <f t="shared" si="8"/>
        <v>100</v>
      </c>
      <c r="M50" s="4"/>
      <c r="N50" s="4"/>
      <c r="O50" s="4"/>
      <c r="P50" s="4"/>
      <c r="Q50" s="4"/>
      <c r="R50" s="4"/>
      <c r="S50" s="4"/>
      <c r="T50" s="4"/>
    </row>
    <row r="51" spans="1:20">
      <c r="A51" s="4"/>
      <c r="B51" s="4"/>
      <c r="C51" s="4"/>
      <c r="D51" s="4"/>
      <c r="E51" s="4"/>
      <c r="F51" s="23">
        <v>45667</v>
      </c>
      <c r="G51" s="24" t="str">
        <f>Table4[[#This Row],[Category]]</f>
        <v>Tour</v>
      </c>
      <c r="H51" s="4"/>
      <c r="I51" s="4">
        <f>I45</f>
        <v>200</v>
      </c>
      <c r="J51" s="24" t="s">
        <v>64</v>
      </c>
      <c r="K51" s="24">
        <f t="shared" si="9"/>
        <v>0</v>
      </c>
      <c r="L51" s="4">
        <f t="shared" si="8"/>
        <v>3200</v>
      </c>
      <c r="M51" s="4"/>
      <c r="N51" s="4"/>
      <c r="O51" s="4"/>
      <c r="P51" s="4"/>
      <c r="Q51" s="4"/>
      <c r="R51" s="4"/>
      <c r="S51" s="4"/>
      <c r="T51" s="4"/>
    </row>
    <row r="52" spans="1:20">
      <c r="A52" s="4"/>
      <c r="B52" s="4"/>
      <c r="C52" s="4"/>
      <c r="D52" s="4"/>
      <c r="E52" s="4"/>
      <c r="F52" s="23">
        <v>45668</v>
      </c>
      <c r="G52" s="24" t="s">
        <v>58</v>
      </c>
      <c r="H52" s="4"/>
      <c r="I52" s="4">
        <v>200</v>
      </c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20">
      <c r="A53" s="4"/>
      <c r="B53" s="4"/>
      <c r="C53" s="4"/>
      <c r="D53" s="4"/>
      <c r="E53" s="4"/>
      <c r="F53" s="23">
        <v>45669</v>
      </c>
      <c r="G53" s="24" t="s">
        <v>59</v>
      </c>
      <c r="H53" s="4"/>
      <c r="I53" s="4">
        <f>I46</f>
        <v>10000</v>
      </c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20">
      <c r="A54" s="4"/>
      <c r="B54" s="4"/>
      <c r="C54" s="4"/>
      <c r="D54" s="4"/>
      <c r="E54" s="4"/>
      <c r="F54" s="23">
        <v>45670</v>
      </c>
      <c r="G54" s="24" t="s">
        <v>61</v>
      </c>
      <c r="H54" s="4"/>
      <c r="I54" s="4">
        <f>I48</f>
        <v>300</v>
      </c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20">
      <c r="A55" s="4"/>
      <c r="B55" s="4"/>
      <c r="C55" s="4"/>
      <c r="D55" s="4"/>
      <c r="E55" s="4"/>
      <c r="F55" s="23">
        <v>45671</v>
      </c>
      <c r="G55" s="24" t="s">
        <v>58</v>
      </c>
      <c r="H55" s="4"/>
      <c r="I55" s="4">
        <f>I51</f>
        <v>200</v>
      </c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20">
      <c r="A56" s="4"/>
      <c r="B56" s="4"/>
      <c r="C56" s="4"/>
      <c r="D56" s="4"/>
      <c r="E56" s="4"/>
      <c r="F56" s="23">
        <v>45672</v>
      </c>
      <c r="G56" s="24" t="s">
        <v>60</v>
      </c>
      <c r="H56" s="4"/>
      <c r="I56" s="4">
        <f>I48</f>
        <v>300</v>
      </c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20">
      <c r="A57" s="4"/>
      <c r="B57" s="4"/>
      <c r="C57" s="4"/>
      <c r="D57" s="4"/>
      <c r="E57" s="4"/>
      <c r="F57" s="23">
        <v>45673</v>
      </c>
      <c r="G57" s="24" t="s">
        <v>64</v>
      </c>
      <c r="H57" s="4"/>
      <c r="I57" s="4">
        <v>1500</v>
      </c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0">
      <c r="A58" s="4"/>
      <c r="B58" s="4"/>
      <c r="C58" s="4"/>
      <c r="D58" s="4"/>
      <c r="E58" s="4"/>
      <c r="F58" s="23">
        <v>45674</v>
      </c>
      <c r="G58" s="24" t="s">
        <v>64</v>
      </c>
      <c r="H58" s="4"/>
      <c r="I58" s="4">
        <v>1500</v>
      </c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2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2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2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2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2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2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</sheetData>
  <mergeCells count="8">
    <mergeCell ref="F2:S3"/>
    <mergeCell ref="F18:N19"/>
    <mergeCell ref="Q16:S17"/>
    <mergeCell ref="C33:H33"/>
    <mergeCell ref="K42:K43"/>
    <mergeCell ref="L42:L43"/>
    <mergeCell ref="Q30:R30"/>
    <mergeCell ref="Q31:R31"/>
  </mergeCells>
  <pageMargins left="0.25" right="0.25" top="0.75" bottom="0.75" header="0.3" footer="0.3"/>
  <pageSetup paperSize="9" orientation="portrait" r:id="rId1"/>
  <headerFooter scaleWithDoc="0"/>
  <ignoredErrors>
    <ignoredError sqref="G52 G53:G58" calculatedColumn="1"/>
  </ignoredErrors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Rukunuzzaman Rony</dc:creator>
  <cp:lastModifiedBy>Rukunuzzaman Rony</cp:lastModifiedBy>
  <cp:lastPrinted>2025-01-08T13:11:43Z</cp:lastPrinted>
  <dcterms:created xsi:type="dcterms:W3CDTF">2025-01-04T08:35:00Z</dcterms:created>
  <dcterms:modified xsi:type="dcterms:W3CDTF">2025-01-16T11:41:29Z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D854C109503A47AA84DE569FB0F156D1_12</vt:lpwstr>
  </property>
  <property fmtid="{D5CDD505-2E9C-101B-9397-08002B2CF9AE}" pid="3" name="KSOProductBuildVer">
    <vt:lpwstr>1033-12.2.0.19805</vt:lpwstr>
  </property>
</Properties>
</file>