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e\"/>
    </mc:Choice>
  </mc:AlternateContent>
  <xr:revisionPtr revIDLastSave="0" documentId="8_{110D6135-A09A-4DBE-8195-EB7B3551FF7A}" xr6:coauthVersionLast="47" xr6:coauthVersionMax="47" xr10:uidLastSave="{00000000-0000-0000-0000-000000000000}"/>
  <bookViews>
    <workbookView xWindow="-120" yWindow="-120" windowWidth="24240" windowHeight="13020" xr2:uid="{FD34819A-065C-4F7E-9D67-33B80EA79CD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35" i="1"/>
  <c r="L35" i="1"/>
  <c r="M35" i="1"/>
  <c r="N35" i="1"/>
  <c r="F35" i="1"/>
  <c r="C35" i="1"/>
  <c r="G8" i="1"/>
  <c r="H8" i="1"/>
  <c r="I8" i="1"/>
  <c r="J8" i="1"/>
  <c r="L8" i="1"/>
  <c r="M8" i="1"/>
  <c r="G9" i="1"/>
  <c r="H9" i="1"/>
  <c r="I9" i="1"/>
  <c r="J9" i="1"/>
  <c r="L9" i="1"/>
  <c r="M9" i="1"/>
  <c r="G10" i="1"/>
  <c r="H10" i="1"/>
  <c r="I10" i="1"/>
  <c r="J10" i="1"/>
  <c r="L10" i="1"/>
  <c r="M10" i="1"/>
  <c r="G11" i="1"/>
  <c r="H11" i="1"/>
  <c r="I11" i="1"/>
  <c r="J11" i="1"/>
  <c r="L11" i="1"/>
  <c r="M11" i="1"/>
  <c r="G12" i="1"/>
  <c r="H12" i="1"/>
  <c r="I12" i="1"/>
  <c r="J12" i="1"/>
  <c r="L12" i="1"/>
  <c r="M12" i="1"/>
  <c r="G13" i="1"/>
  <c r="H13" i="1"/>
  <c r="I13" i="1"/>
  <c r="J13" i="1"/>
  <c r="L13" i="1"/>
  <c r="M13" i="1"/>
  <c r="G14" i="1"/>
  <c r="H14" i="1"/>
  <c r="I14" i="1"/>
  <c r="J14" i="1"/>
  <c r="L14" i="1"/>
  <c r="M14" i="1"/>
  <c r="G15" i="1"/>
  <c r="H15" i="1"/>
  <c r="I15" i="1"/>
  <c r="J15" i="1"/>
  <c r="L15" i="1"/>
  <c r="M15" i="1"/>
  <c r="G16" i="1"/>
  <c r="H16" i="1"/>
  <c r="I16" i="1"/>
  <c r="J16" i="1"/>
  <c r="L16" i="1"/>
  <c r="M16" i="1"/>
  <c r="G17" i="1"/>
  <c r="H17" i="1"/>
  <c r="I17" i="1"/>
  <c r="J17" i="1"/>
  <c r="L17" i="1"/>
  <c r="M17" i="1"/>
  <c r="G18" i="1"/>
  <c r="H18" i="1"/>
  <c r="I18" i="1"/>
  <c r="J18" i="1"/>
  <c r="L18" i="1"/>
  <c r="M18" i="1"/>
  <c r="G19" i="1"/>
  <c r="H19" i="1"/>
  <c r="I19" i="1"/>
  <c r="J19" i="1"/>
  <c r="L19" i="1"/>
  <c r="M19" i="1"/>
  <c r="G20" i="1"/>
  <c r="H20" i="1"/>
  <c r="I20" i="1"/>
  <c r="J20" i="1"/>
  <c r="L20" i="1"/>
  <c r="M20" i="1"/>
  <c r="G21" i="1"/>
  <c r="H21" i="1"/>
  <c r="I21" i="1"/>
  <c r="J21" i="1"/>
  <c r="L21" i="1"/>
  <c r="M21" i="1"/>
  <c r="G7" i="1"/>
  <c r="H7" i="1"/>
  <c r="I7" i="1"/>
  <c r="J7" i="1"/>
  <c r="L7" i="1"/>
  <c r="M7" i="1"/>
</calcChain>
</file>

<file path=xl/sharedStrings.xml><?xml version="1.0" encoding="utf-8"?>
<sst xmlns="http://schemas.openxmlformats.org/spreadsheetml/2006/main" count="95" uniqueCount="54">
  <si>
    <t>SL No.</t>
  </si>
  <si>
    <t>Employee Name</t>
  </si>
  <si>
    <t>Designation</t>
  </si>
  <si>
    <t>Basic Salary</t>
  </si>
  <si>
    <t>House Rent
40%</t>
  </si>
  <si>
    <t>Medical
10%</t>
  </si>
  <si>
    <t>Transport
5%</t>
  </si>
  <si>
    <t>Advanced
Amount</t>
  </si>
  <si>
    <t>Tax
5%</t>
  </si>
  <si>
    <t>Total Pay
Amount</t>
  </si>
  <si>
    <t>Mustain Billah</t>
  </si>
  <si>
    <t>Rukunuzzamn</t>
  </si>
  <si>
    <t>Ratul Islam</t>
  </si>
  <si>
    <t>Shafiul Islam</t>
  </si>
  <si>
    <t>Sujon Ahmed</t>
  </si>
  <si>
    <t>Shihab Shahin</t>
  </si>
  <si>
    <t>Jahid Islam</t>
  </si>
  <si>
    <t>Saimun Sadik</t>
  </si>
  <si>
    <t>Sadik Islam</t>
  </si>
  <si>
    <t>Ibrahim Khalil</t>
  </si>
  <si>
    <t>Jakirul Islam</t>
  </si>
  <si>
    <t>Harun Khan</t>
  </si>
  <si>
    <t>Akhterujjaman</t>
  </si>
  <si>
    <t>Barat Mia</t>
  </si>
  <si>
    <t>Junaid Ahmed</t>
  </si>
  <si>
    <t>Associate Professor</t>
  </si>
  <si>
    <t>Asistant Professor</t>
  </si>
  <si>
    <t>Lecturer</t>
  </si>
  <si>
    <t>Provident fund 7%</t>
  </si>
  <si>
    <r>
      <rPr>
        <b/>
        <sz val="26"/>
        <color theme="1"/>
        <rFont val="Calibri"/>
        <family val="2"/>
        <scheme val="minor"/>
      </rPr>
      <t>Salary Report - January 2025</t>
    </r>
    <r>
      <rPr>
        <sz val="26"/>
        <color theme="1"/>
        <rFont val="Calibri"/>
        <family val="2"/>
        <scheme val="minor"/>
      </rPr>
      <t xml:space="preserve">
</t>
    </r>
    <r>
      <rPr>
        <sz val="18"/>
        <color theme="1"/>
        <rFont val="Calibri"/>
        <family val="2"/>
        <scheme val="minor"/>
      </rPr>
      <t>Begum Rokeya University, Rangpur</t>
    </r>
  </si>
  <si>
    <t>Sales</t>
  </si>
  <si>
    <t>Date</t>
  </si>
  <si>
    <t>Products</t>
  </si>
  <si>
    <t>Quantity</t>
  </si>
  <si>
    <t>Stock</t>
  </si>
  <si>
    <t>Purchase</t>
  </si>
  <si>
    <t>Remarks</t>
  </si>
  <si>
    <t>Samsung</t>
  </si>
  <si>
    <t>Vivo</t>
  </si>
  <si>
    <t>Oppo</t>
  </si>
  <si>
    <t>Nokia</t>
  </si>
  <si>
    <t>Moto</t>
  </si>
  <si>
    <t>Itel</t>
  </si>
  <si>
    <t>Lava</t>
  </si>
  <si>
    <t>Poco</t>
  </si>
  <si>
    <t>Xioami</t>
  </si>
  <si>
    <t>Redmi</t>
  </si>
  <si>
    <t>Huwaei</t>
  </si>
  <si>
    <t>Huawei</t>
  </si>
  <si>
    <t>One Plus</t>
  </si>
  <si>
    <t>Honor</t>
  </si>
  <si>
    <t>Micromax</t>
  </si>
  <si>
    <t>Google</t>
  </si>
  <si>
    <t>Monthly Sales Report-2025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</si>
</sst>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7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41" fontId="0" fillId="0" borderId="5" xfId="1" applyFont="1" applyBorder="1"/>
    <xf numFmtId="41" fontId="0" fillId="0" borderId="7" xfId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1" fontId="0" fillId="0" borderId="1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right" vertical="center"/>
    </xf>
    <xf numFmtId="2" fontId="0" fillId="0" borderId="6" xfId="1" applyNumberFormat="1" applyFont="1" applyBorder="1" applyAlignment="1">
      <alignment horizontal="right" vertical="center"/>
    </xf>
    <xf numFmtId="2" fontId="0" fillId="0" borderId="8" xfId="1" applyNumberFormat="1" applyFont="1" applyBorder="1" applyAlignment="1">
      <alignment horizontal="right" vertical="center"/>
    </xf>
    <xf numFmtId="2" fontId="0" fillId="0" borderId="9" xfId="1" applyNumberFormat="1" applyFont="1" applyBorder="1" applyAlignment="1">
      <alignment horizontal="right" vertical="center"/>
    </xf>
    <xf numFmtId="0" fontId="6" fillId="4" borderId="0" xfId="0" applyFont="1" applyFill="1" applyAlignment="1">
      <alignment horizontal="center" vertical="center" wrapText="1"/>
    </xf>
    <xf numFmtId="14" fontId="3" fillId="0" borderId="1" xfId="0" applyNumberFormat="1" applyFont="1" applyBorder="1"/>
    <xf numFmtId="0" fontId="3" fillId="0" borderId="1" xfId="0" applyFont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/>
    <xf numFmtId="0" fontId="9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DB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A10D1F-81C4-492B-9E5F-36B949ADB556}" name="Table2" displayName="Table2" ref="C6:M21" totalsRowShown="0" headerRowDxfId="14" headerRowBorderDxfId="16" tableBorderDxfId="17" totalsRowBorderDxfId="15" dataCellStyle="Comma [0]">
  <autoFilter ref="C6:M21" xr:uid="{B4A10D1F-81C4-492B-9E5F-36B949ADB556}"/>
  <tableColumns count="11">
    <tableColumn id="1" xr3:uid="{B14D4A8A-9CC8-49B4-A568-AACD44DA79E0}" name="SL No." dataDxfId="13" dataCellStyle="Comma [0]"/>
    <tableColumn id="2" xr3:uid="{83979DD3-9384-4374-B8E8-B261DC690C08}" name="Employee Name" dataDxfId="12" dataCellStyle="Comma [0]"/>
    <tableColumn id="3" xr3:uid="{15BF8641-5785-4B70-9115-80C39675369A}" name="Designation" dataDxfId="11" dataCellStyle="Comma [0]"/>
    <tableColumn id="4" xr3:uid="{631352C5-F99C-493E-AF21-D70881A4DB01}" name="Basic Salary" dataDxfId="10" dataCellStyle="Comma [0]"/>
    <tableColumn id="5" xr3:uid="{773D639A-7594-47B5-8993-AFEE088CBA2D}" name="House Rent_x000a_40%" dataDxfId="9" dataCellStyle="Comma [0]">
      <calculatedColumnFormula>F7*40%</calculatedColumnFormula>
    </tableColumn>
    <tableColumn id="6" xr3:uid="{A8DC022D-51B7-4F9B-8DED-CD1E9425B1ED}" name="Medical_x000a_10%" dataDxfId="8" dataCellStyle="Comma [0]">
      <calculatedColumnFormula>F7*10%</calculatedColumnFormula>
    </tableColumn>
    <tableColumn id="7" xr3:uid="{38E2C508-3CCA-4E05-B4B0-8C95CCDA310C}" name="Transport_x000a_5%" dataDxfId="7" dataCellStyle="Comma [0]">
      <calculatedColumnFormula>F7*5%</calculatedColumnFormula>
    </tableColumn>
    <tableColumn id="8" xr3:uid="{BA23E4DE-E99C-4EFC-B590-106150419424}" name="Provident fund 7%" dataDxfId="6" dataCellStyle="Comma [0]">
      <calculatedColumnFormula>F7*7%</calculatedColumnFormula>
    </tableColumn>
    <tableColumn id="9" xr3:uid="{DAE2C09D-7A08-43A2-9B3B-432B740D6A12}" name="Advanced_x000a_Amount" dataDxfId="5" dataCellStyle="Comma [0]"/>
    <tableColumn id="10" xr3:uid="{FE8F96D0-8B3C-40D6-9F00-6AE8C8BA9F5C}" name="Tax_x000a_5%" dataDxfId="4" dataCellStyle="Comma [0]">
      <calculatedColumnFormula>F7*5%</calculatedColumnFormula>
    </tableColumn>
    <tableColumn id="11" xr3:uid="{1F734BAA-592B-4911-8C95-1839868F4222}" name="Total Pay_x000a_Amount" dataDxfId="3" dataCellStyle="Comma [0]">
      <calculatedColumnFormula>F7+G7+H7+I7-J7+K7+L7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6E9E-B3FC-4294-9E91-4AD8CCA76619}">
  <dimension ref="C2:N56"/>
  <sheetViews>
    <sheetView tabSelected="1" topLeftCell="B25" workbookViewId="0">
      <selection activeCell="E44" sqref="E44"/>
    </sheetView>
  </sheetViews>
  <sheetFormatPr defaultRowHeight="15" x14ac:dyDescent="0.25"/>
  <cols>
    <col min="3" max="3" width="15.28515625" customWidth="1"/>
    <col min="4" max="4" width="21" customWidth="1"/>
    <col min="5" max="5" width="20.7109375" customWidth="1"/>
    <col min="6" max="6" width="18" customWidth="1"/>
    <col min="7" max="7" width="16.85546875" customWidth="1"/>
    <col min="8" max="8" width="12.7109375" customWidth="1"/>
    <col min="9" max="9" width="12" customWidth="1"/>
    <col min="10" max="10" width="15.140625" customWidth="1"/>
    <col min="11" max="11" width="15.7109375" customWidth="1"/>
    <col min="12" max="12" width="11" customWidth="1"/>
    <col min="13" max="13" width="14.140625" customWidth="1"/>
    <col min="14" max="14" width="11.7109375" customWidth="1"/>
  </cols>
  <sheetData>
    <row r="2" spans="3:13" ht="33.75" customHeight="1" x14ac:dyDescent="0.25">
      <c r="C2" s="16" t="s">
        <v>29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3:13" ht="15" customHeight="1" x14ac:dyDescent="0.2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3:13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3:13" x14ac:dyDescent="0.25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3:13" ht="31.5" x14ac:dyDescent="0.25">
      <c r="C6" s="4" t="s">
        <v>0</v>
      </c>
      <c r="D6" s="5" t="s">
        <v>1</v>
      </c>
      <c r="E6" s="5" t="s">
        <v>2</v>
      </c>
      <c r="F6" s="6" t="s">
        <v>3</v>
      </c>
      <c r="G6" s="7" t="s">
        <v>4</v>
      </c>
      <c r="H6" s="7" t="s">
        <v>5</v>
      </c>
      <c r="I6" s="7" t="s">
        <v>6</v>
      </c>
      <c r="J6" s="8" t="s">
        <v>28</v>
      </c>
      <c r="K6" s="8" t="s">
        <v>7</v>
      </c>
      <c r="L6" s="8" t="s">
        <v>8</v>
      </c>
      <c r="M6" s="9" t="s">
        <v>9</v>
      </c>
    </row>
    <row r="7" spans="3:13" ht="20.100000000000001" customHeight="1" x14ac:dyDescent="0.25">
      <c r="C7" s="2">
        <v>1</v>
      </c>
      <c r="D7" s="10" t="s">
        <v>10</v>
      </c>
      <c r="E7" s="10" t="s">
        <v>25</v>
      </c>
      <c r="F7" s="12">
        <v>57400</v>
      </c>
      <c r="G7" s="12">
        <f>F7*40%</f>
        <v>22960</v>
      </c>
      <c r="H7" s="12">
        <f>F7*10%</f>
        <v>5740</v>
      </c>
      <c r="I7" s="12">
        <f>F7*5%</f>
        <v>2870</v>
      </c>
      <c r="J7" s="12">
        <f>F7*7%</f>
        <v>4018.0000000000005</v>
      </c>
      <c r="K7" s="12"/>
      <c r="L7" s="12">
        <f>F7*5%</f>
        <v>2870</v>
      </c>
      <c r="M7" s="13">
        <f>F7+G7+H7+I7-J7+K7+L7</f>
        <v>87822</v>
      </c>
    </row>
    <row r="8" spans="3:13" ht="20.100000000000001" customHeight="1" x14ac:dyDescent="0.25">
      <c r="C8" s="2">
        <v>2</v>
      </c>
      <c r="D8" s="10" t="s">
        <v>11</v>
      </c>
      <c r="E8" s="10" t="s">
        <v>25</v>
      </c>
      <c r="F8" s="12">
        <v>54600</v>
      </c>
      <c r="G8" s="12">
        <f t="shared" ref="G8:G21" si="0">F8*40%</f>
        <v>21840</v>
      </c>
      <c r="H8" s="12">
        <f t="shared" ref="H8:H21" si="1">F8*10%</f>
        <v>5460</v>
      </c>
      <c r="I8" s="12">
        <f t="shared" ref="I8:I21" si="2">F8*5%</f>
        <v>2730</v>
      </c>
      <c r="J8" s="12">
        <f t="shared" ref="J8:J21" si="3">F8*7%</f>
        <v>3822.0000000000005</v>
      </c>
      <c r="K8" s="12">
        <v>5000</v>
      </c>
      <c r="L8" s="12">
        <f t="shared" ref="L8:L21" si="4">F8*5%</f>
        <v>2730</v>
      </c>
      <c r="M8" s="13">
        <f t="shared" ref="M8:M21" si="5">F8+G8+H8+I8-J8+K8+L8</f>
        <v>88538</v>
      </c>
    </row>
    <row r="9" spans="3:13" ht="20.100000000000001" customHeight="1" x14ac:dyDescent="0.25">
      <c r="C9" s="2">
        <v>3</v>
      </c>
      <c r="D9" s="10" t="s">
        <v>12</v>
      </c>
      <c r="E9" s="10" t="s">
        <v>25</v>
      </c>
      <c r="F9" s="12">
        <v>56000</v>
      </c>
      <c r="G9" s="12">
        <f t="shared" si="0"/>
        <v>22400</v>
      </c>
      <c r="H9" s="12">
        <f t="shared" si="1"/>
        <v>5600</v>
      </c>
      <c r="I9" s="12">
        <f t="shared" si="2"/>
        <v>2800</v>
      </c>
      <c r="J9" s="12">
        <f t="shared" si="3"/>
        <v>3920.0000000000005</v>
      </c>
      <c r="K9" s="12"/>
      <c r="L9" s="12">
        <f t="shared" si="4"/>
        <v>2800</v>
      </c>
      <c r="M9" s="13">
        <f t="shared" si="5"/>
        <v>85680</v>
      </c>
    </row>
    <row r="10" spans="3:13" ht="20.100000000000001" customHeight="1" x14ac:dyDescent="0.25">
      <c r="C10" s="2">
        <v>4</v>
      </c>
      <c r="D10" s="10" t="s">
        <v>13</v>
      </c>
      <c r="E10" s="10" t="s">
        <v>25</v>
      </c>
      <c r="F10" s="12">
        <v>59360</v>
      </c>
      <c r="G10" s="12">
        <f t="shared" si="0"/>
        <v>23744</v>
      </c>
      <c r="H10" s="12">
        <f t="shared" si="1"/>
        <v>5936</v>
      </c>
      <c r="I10" s="12">
        <f t="shared" si="2"/>
        <v>2968</v>
      </c>
      <c r="J10" s="12">
        <f t="shared" si="3"/>
        <v>4155.2000000000007</v>
      </c>
      <c r="K10" s="12"/>
      <c r="L10" s="12">
        <f t="shared" si="4"/>
        <v>2968</v>
      </c>
      <c r="M10" s="13">
        <f t="shared" si="5"/>
        <v>90820.800000000003</v>
      </c>
    </row>
    <row r="11" spans="3:13" ht="20.100000000000001" customHeight="1" x14ac:dyDescent="0.25">
      <c r="C11" s="2">
        <v>5</v>
      </c>
      <c r="D11" s="10" t="s">
        <v>14</v>
      </c>
      <c r="E11" s="10" t="s">
        <v>26</v>
      </c>
      <c r="F11" s="12">
        <v>40630</v>
      </c>
      <c r="G11" s="12">
        <f t="shared" si="0"/>
        <v>16252</v>
      </c>
      <c r="H11" s="12">
        <f t="shared" si="1"/>
        <v>4063</v>
      </c>
      <c r="I11" s="12">
        <f t="shared" si="2"/>
        <v>2031.5</v>
      </c>
      <c r="J11" s="12">
        <f t="shared" si="3"/>
        <v>2844.1000000000004</v>
      </c>
      <c r="K11" s="12">
        <v>6500</v>
      </c>
      <c r="L11" s="12">
        <f t="shared" si="4"/>
        <v>2031.5</v>
      </c>
      <c r="M11" s="13">
        <f t="shared" si="5"/>
        <v>68663.899999999994</v>
      </c>
    </row>
    <row r="12" spans="3:13" ht="20.100000000000001" customHeight="1" x14ac:dyDescent="0.25">
      <c r="C12" s="2">
        <v>6</v>
      </c>
      <c r="D12" s="10" t="s">
        <v>15</v>
      </c>
      <c r="E12" s="10" t="s">
        <v>26</v>
      </c>
      <c r="F12" s="12">
        <v>40000</v>
      </c>
      <c r="G12" s="12">
        <f t="shared" si="0"/>
        <v>16000</v>
      </c>
      <c r="H12" s="12">
        <f t="shared" si="1"/>
        <v>4000</v>
      </c>
      <c r="I12" s="12">
        <f t="shared" si="2"/>
        <v>2000</v>
      </c>
      <c r="J12" s="12">
        <f t="shared" si="3"/>
        <v>2800.0000000000005</v>
      </c>
      <c r="K12" s="12"/>
      <c r="L12" s="12">
        <f t="shared" si="4"/>
        <v>2000</v>
      </c>
      <c r="M12" s="13">
        <f t="shared" si="5"/>
        <v>61200</v>
      </c>
    </row>
    <row r="13" spans="3:13" ht="20.100000000000001" customHeight="1" x14ac:dyDescent="0.25">
      <c r="C13" s="2">
        <v>7</v>
      </c>
      <c r="D13" s="10" t="s">
        <v>16</v>
      </c>
      <c r="E13" s="10" t="s">
        <v>26</v>
      </c>
      <c r="F13" s="12">
        <v>40370</v>
      </c>
      <c r="G13" s="12">
        <f t="shared" si="0"/>
        <v>16148</v>
      </c>
      <c r="H13" s="12">
        <f t="shared" si="1"/>
        <v>4037</v>
      </c>
      <c r="I13" s="12">
        <f t="shared" si="2"/>
        <v>2018.5</v>
      </c>
      <c r="J13" s="12">
        <f t="shared" si="3"/>
        <v>2825.9</v>
      </c>
      <c r="K13" s="12"/>
      <c r="L13" s="12">
        <f t="shared" si="4"/>
        <v>2018.5</v>
      </c>
      <c r="M13" s="13">
        <f t="shared" si="5"/>
        <v>61766.1</v>
      </c>
    </row>
    <row r="14" spans="3:13" ht="20.100000000000001" customHeight="1" x14ac:dyDescent="0.25">
      <c r="C14" s="2">
        <v>8</v>
      </c>
      <c r="D14" s="10" t="s">
        <v>17</v>
      </c>
      <c r="E14" s="10" t="s">
        <v>26</v>
      </c>
      <c r="F14" s="12">
        <v>49380</v>
      </c>
      <c r="G14" s="12">
        <f t="shared" si="0"/>
        <v>19752</v>
      </c>
      <c r="H14" s="12">
        <f t="shared" si="1"/>
        <v>4938</v>
      </c>
      <c r="I14" s="12">
        <f t="shared" si="2"/>
        <v>2469</v>
      </c>
      <c r="J14" s="12">
        <f t="shared" si="3"/>
        <v>3456.6000000000004</v>
      </c>
      <c r="K14" s="12"/>
      <c r="L14" s="12">
        <f t="shared" si="4"/>
        <v>2469</v>
      </c>
      <c r="M14" s="13">
        <f t="shared" si="5"/>
        <v>75551.399999999994</v>
      </c>
    </row>
    <row r="15" spans="3:13" ht="20.100000000000001" customHeight="1" x14ac:dyDescent="0.25">
      <c r="C15" s="2">
        <v>9</v>
      </c>
      <c r="D15" s="10" t="s">
        <v>18</v>
      </c>
      <c r="E15" s="10" t="s">
        <v>26</v>
      </c>
      <c r="F15" s="12">
        <v>49400</v>
      </c>
      <c r="G15" s="12">
        <f t="shared" si="0"/>
        <v>19760</v>
      </c>
      <c r="H15" s="12">
        <f t="shared" si="1"/>
        <v>4940</v>
      </c>
      <c r="I15" s="12">
        <f t="shared" si="2"/>
        <v>2470</v>
      </c>
      <c r="J15" s="12">
        <f t="shared" si="3"/>
        <v>3458.0000000000005</v>
      </c>
      <c r="K15" s="12">
        <v>2000</v>
      </c>
      <c r="L15" s="12">
        <f t="shared" si="4"/>
        <v>2470</v>
      </c>
      <c r="M15" s="13">
        <f t="shared" si="5"/>
        <v>77582</v>
      </c>
    </row>
    <row r="16" spans="3:13" ht="20.100000000000001" customHeight="1" x14ac:dyDescent="0.25">
      <c r="C16" s="2">
        <v>10</v>
      </c>
      <c r="D16" s="10" t="s">
        <v>19</v>
      </c>
      <c r="E16" s="10" t="s">
        <v>26</v>
      </c>
      <c r="F16" s="12">
        <v>43640</v>
      </c>
      <c r="G16" s="12">
        <f t="shared" si="0"/>
        <v>17456</v>
      </c>
      <c r="H16" s="12">
        <f t="shared" si="1"/>
        <v>4364</v>
      </c>
      <c r="I16" s="12">
        <f t="shared" si="2"/>
        <v>2182</v>
      </c>
      <c r="J16" s="12">
        <f t="shared" si="3"/>
        <v>3054.8</v>
      </c>
      <c r="K16" s="12">
        <v>5000</v>
      </c>
      <c r="L16" s="12">
        <f t="shared" si="4"/>
        <v>2182</v>
      </c>
      <c r="M16" s="13">
        <f t="shared" si="5"/>
        <v>71769.2</v>
      </c>
    </row>
    <row r="17" spans="3:14" ht="20.100000000000001" customHeight="1" x14ac:dyDescent="0.25">
      <c r="C17" s="2">
        <v>11</v>
      </c>
      <c r="D17" s="10" t="s">
        <v>20</v>
      </c>
      <c r="E17" s="10" t="s">
        <v>26</v>
      </c>
      <c r="F17" s="12">
        <v>43970</v>
      </c>
      <c r="G17" s="12">
        <f t="shared" si="0"/>
        <v>17588</v>
      </c>
      <c r="H17" s="12">
        <f t="shared" si="1"/>
        <v>4397</v>
      </c>
      <c r="I17" s="12">
        <f t="shared" si="2"/>
        <v>2198.5</v>
      </c>
      <c r="J17" s="12">
        <f t="shared" si="3"/>
        <v>3077.9</v>
      </c>
      <c r="K17" s="12"/>
      <c r="L17" s="12">
        <f t="shared" si="4"/>
        <v>2198.5</v>
      </c>
      <c r="M17" s="13">
        <f t="shared" si="5"/>
        <v>67274.100000000006</v>
      </c>
    </row>
    <row r="18" spans="3:14" ht="20.100000000000001" customHeight="1" x14ac:dyDescent="0.25">
      <c r="C18" s="2">
        <v>12</v>
      </c>
      <c r="D18" s="10" t="s">
        <v>21</v>
      </c>
      <c r="E18" s="10" t="s">
        <v>27</v>
      </c>
      <c r="F18" s="12">
        <v>30000</v>
      </c>
      <c r="G18" s="12">
        <f t="shared" si="0"/>
        <v>12000</v>
      </c>
      <c r="H18" s="12">
        <f t="shared" si="1"/>
        <v>3000</v>
      </c>
      <c r="I18" s="12">
        <f t="shared" si="2"/>
        <v>1500</v>
      </c>
      <c r="J18" s="12">
        <f t="shared" si="3"/>
        <v>2100</v>
      </c>
      <c r="K18" s="12">
        <v>7000</v>
      </c>
      <c r="L18" s="12">
        <f t="shared" si="4"/>
        <v>1500</v>
      </c>
      <c r="M18" s="13">
        <f t="shared" si="5"/>
        <v>52900</v>
      </c>
    </row>
    <row r="19" spans="3:14" ht="20.100000000000001" customHeight="1" x14ac:dyDescent="0.25">
      <c r="C19" s="2">
        <v>13</v>
      </c>
      <c r="D19" s="10" t="s">
        <v>22</v>
      </c>
      <c r="E19" s="10" t="s">
        <v>27</v>
      </c>
      <c r="F19" s="12">
        <v>32860</v>
      </c>
      <c r="G19" s="12">
        <f t="shared" si="0"/>
        <v>13144</v>
      </c>
      <c r="H19" s="12">
        <f t="shared" si="1"/>
        <v>3286</v>
      </c>
      <c r="I19" s="12">
        <f t="shared" si="2"/>
        <v>1643</v>
      </c>
      <c r="J19" s="12">
        <f t="shared" si="3"/>
        <v>2300.2000000000003</v>
      </c>
      <c r="K19" s="12"/>
      <c r="L19" s="12">
        <f t="shared" si="4"/>
        <v>1643</v>
      </c>
      <c r="M19" s="13">
        <f t="shared" si="5"/>
        <v>50275.8</v>
      </c>
    </row>
    <row r="20" spans="3:14" ht="20.100000000000001" customHeight="1" x14ac:dyDescent="0.25">
      <c r="C20" s="2">
        <v>14</v>
      </c>
      <c r="D20" s="10" t="s">
        <v>23</v>
      </c>
      <c r="E20" s="10" t="s">
        <v>27</v>
      </c>
      <c r="F20" s="12">
        <v>39776</v>
      </c>
      <c r="G20" s="12">
        <f t="shared" si="0"/>
        <v>15910.400000000001</v>
      </c>
      <c r="H20" s="12">
        <f t="shared" si="1"/>
        <v>3977.6000000000004</v>
      </c>
      <c r="I20" s="12">
        <f t="shared" si="2"/>
        <v>1988.8000000000002</v>
      </c>
      <c r="J20" s="12">
        <f t="shared" si="3"/>
        <v>2784.32</v>
      </c>
      <c r="K20" s="12"/>
      <c r="L20" s="12">
        <f t="shared" si="4"/>
        <v>1988.8000000000002</v>
      </c>
      <c r="M20" s="13">
        <f t="shared" si="5"/>
        <v>60857.280000000006</v>
      </c>
    </row>
    <row r="21" spans="3:14" ht="20.100000000000001" customHeight="1" x14ac:dyDescent="0.25">
      <c r="C21" s="3">
        <v>15</v>
      </c>
      <c r="D21" s="11" t="s">
        <v>24</v>
      </c>
      <c r="E21" s="11" t="s">
        <v>27</v>
      </c>
      <c r="F21" s="14">
        <v>30000</v>
      </c>
      <c r="G21" s="14">
        <f t="shared" si="0"/>
        <v>12000</v>
      </c>
      <c r="H21" s="14">
        <f t="shared" si="1"/>
        <v>3000</v>
      </c>
      <c r="I21" s="14">
        <f t="shared" si="2"/>
        <v>1500</v>
      </c>
      <c r="J21" s="14">
        <f t="shared" si="3"/>
        <v>2100</v>
      </c>
      <c r="K21" s="14">
        <v>1000</v>
      </c>
      <c r="L21" s="14">
        <f t="shared" si="4"/>
        <v>1500</v>
      </c>
      <c r="M21" s="15">
        <f t="shared" si="5"/>
        <v>46900</v>
      </c>
    </row>
    <row r="28" spans="3:14" ht="20.100000000000001" customHeight="1" x14ac:dyDescent="0.25">
      <c r="C28" s="25" t="s">
        <v>53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3:14" ht="15" customHeight="1" x14ac:dyDescent="0.25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3:14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3:14" x14ac:dyDescent="0.25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3:14" x14ac:dyDescent="0.25">
      <c r="C32" s="26" t="s">
        <v>35</v>
      </c>
      <c r="D32" s="26"/>
      <c r="E32" s="26"/>
      <c r="F32" s="27" t="s">
        <v>30</v>
      </c>
      <c r="G32" s="27"/>
      <c r="H32" s="27"/>
      <c r="I32" s="28" t="s">
        <v>34</v>
      </c>
      <c r="J32" s="28"/>
      <c r="K32" s="28"/>
      <c r="L32" s="28"/>
      <c r="M32" s="28"/>
      <c r="N32" s="28"/>
    </row>
    <row r="33" spans="3:14" ht="20.25" customHeight="1" x14ac:dyDescent="0.25">
      <c r="C33" s="26"/>
      <c r="D33" s="26"/>
      <c r="E33" s="26"/>
      <c r="F33" s="27"/>
      <c r="G33" s="27"/>
      <c r="H33" s="27"/>
      <c r="I33" s="28"/>
      <c r="J33" s="28"/>
      <c r="K33" s="28"/>
      <c r="L33" s="28"/>
      <c r="M33" s="28"/>
      <c r="N33" s="28"/>
    </row>
    <row r="34" spans="3:14" ht="21" x14ac:dyDescent="0.35">
      <c r="C34" s="20" t="s">
        <v>31</v>
      </c>
      <c r="D34" s="20" t="s">
        <v>32</v>
      </c>
      <c r="E34" s="20" t="s">
        <v>33</v>
      </c>
      <c r="F34" s="19" t="s">
        <v>31</v>
      </c>
      <c r="G34" s="19" t="s">
        <v>32</v>
      </c>
      <c r="H34" s="19" t="s">
        <v>33</v>
      </c>
      <c r="I34" s="21" t="s">
        <v>0</v>
      </c>
      <c r="J34" s="21" t="s">
        <v>32</v>
      </c>
      <c r="K34" s="21" t="s">
        <v>35</v>
      </c>
      <c r="L34" s="21" t="s">
        <v>30</v>
      </c>
      <c r="M34" s="21" t="s">
        <v>34</v>
      </c>
      <c r="N34" s="21" t="s">
        <v>36</v>
      </c>
    </row>
    <row r="35" spans="3:14" ht="18.75" x14ac:dyDescent="0.3">
      <c r="C35" s="22">
        <f ca="1">TODAY()</f>
        <v>45673</v>
      </c>
      <c r="D35" s="18" t="s">
        <v>38</v>
      </c>
      <c r="E35" s="18">
        <v>33</v>
      </c>
      <c r="F35" s="17">
        <f ca="1">TODAY()</f>
        <v>45673</v>
      </c>
      <c r="G35" s="18" t="s">
        <v>38</v>
      </c>
      <c r="H35" s="18">
        <v>30</v>
      </c>
      <c r="I35" s="24">
        <v>1</v>
      </c>
      <c r="J35" s="18" t="s">
        <v>37</v>
      </c>
      <c r="K35" s="18">
        <f>SUMIF($D$35:$D$50,J35,$E$35:$E$50)</f>
        <v>106</v>
      </c>
      <c r="L35" s="18">
        <f>SUMIF($G$35:$G$50,J35,$H$35:$H$50)</f>
        <v>0</v>
      </c>
      <c r="M35" s="18">
        <f>K35-L35</f>
        <v>106</v>
      </c>
      <c r="N35" s="18" t="str">
        <f>IF(M35&gt;=10,"Available", "Update")</f>
        <v>Available</v>
      </c>
    </row>
    <row r="36" spans="3:14" ht="18.75" x14ac:dyDescent="0.3">
      <c r="C36" s="22"/>
      <c r="D36" s="18" t="s">
        <v>39</v>
      </c>
      <c r="E36" s="18">
        <v>34</v>
      </c>
      <c r="F36" s="22">
        <v>45674</v>
      </c>
      <c r="G36" s="18" t="s">
        <v>39</v>
      </c>
      <c r="H36" s="18">
        <v>47</v>
      </c>
      <c r="I36" s="24">
        <v>2</v>
      </c>
      <c r="J36" s="18" t="s">
        <v>38</v>
      </c>
      <c r="K36" s="18">
        <f>SUMIF($D$35:$D$50,J36,$E$35:$E$50)</f>
        <v>33</v>
      </c>
      <c r="L36" s="18">
        <f>SUMIF($G$35:$G$50,J36,$H$35:$H$50)</f>
        <v>30</v>
      </c>
      <c r="M36" s="18">
        <f t="shared" ref="M36:M48" si="6">K36-L36</f>
        <v>3</v>
      </c>
      <c r="N36" s="18" t="str">
        <f t="shared" ref="N36:N48" si="7">IF(M36&gt;=10,"Available", "Update")</f>
        <v>Update</v>
      </c>
    </row>
    <row r="37" spans="3:14" ht="18.75" x14ac:dyDescent="0.3">
      <c r="C37" s="22"/>
      <c r="D37" s="18" t="s">
        <v>41</v>
      </c>
      <c r="E37" s="18">
        <v>34</v>
      </c>
      <c r="F37" s="22"/>
      <c r="G37" s="18" t="s">
        <v>41</v>
      </c>
      <c r="H37" s="18">
        <v>5</v>
      </c>
      <c r="I37" s="24">
        <v>3</v>
      </c>
      <c r="J37" s="18" t="s">
        <v>39</v>
      </c>
      <c r="K37" s="18">
        <f>SUMIF($D$35:$D$50,J37,$E$35:$E$50)</f>
        <v>97</v>
      </c>
      <c r="L37" s="18">
        <f>SUMIF($G$35:$G$50,J37,$H$35:$H$50)</f>
        <v>51</v>
      </c>
      <c r="M37" s="18">
        <f t="shared" si="6"/>
        <v>46</v>
      </c>
      <c r="N37" s="18" t="str">
        <f t="shared" si="7"/>
        <v>Available</v>
      </c>
    </row>
    <row r="38" spans="3:14" ht="18.75" x14ac:dyDescent="0.3">
      <c r="C38" s="22">
        <v>45674</v>
      </c>
      <c r="D38" s="18" t="s">
        <v>42</v>
      </c>
      <c r="E38" s="18">
        <v>64</v>
      </c>
      <c r="F38" s="22"/>
      <c r="G38" s="18" t="s">
        <v>42</v>
      </c>
      <c r="H38" s="18">
        <v>50</v>
      </c>
      <c r="I38" s="24">
        <v>4</v>
      </c>
      <c r="J38" s="18" t="s">
        <v>40</v>
      </c>
      <c r="K38" s="18">
        <f>SUMIF($D$35:$D$50,J38,$E$35:$E$50)</f>
        <v>50</v>
      </c>
      <c r="L38" s="18">
        <f>SUMIF($G$35:$G$50,J38,$H$35:$H$50)</f>
        <v>0</v>
      </c>
      <c r="M38" s="18">
        <f t="shared" si="6"/>
        <v>50</v>
      </c>
      <c r="N38" s="18" t="str">
        <f t="shared" si="7"/>
        <v>Available</v>
      </c>
    </row>
    <row r="39" spans="3:14" ht="18.75" x14ac:dyDescent="0.3">
      <c r="C39" s="22"/>
      <c r="D39" s="18" t="s">
        <v>47</v>
      </c>
      <c r="E39" s="18">
        <v>60</v>
      </c>
      <c r="F39" s="22"/>
      <c r="G39" s="18" t="s">
        <v>47</v>
      </c>
      <c r="H39" s="18">
        <v>47</v>
      </c>
      <c r="I39" s="24">
        <v>5</v>
      </c>
      <c r="J39" s="18" t="s">
        <v>41</v>
      </c>
      <c r="K39" s="18">
        <f>SUMIF($D$35:$D$50,J39,$E$35:$E$50)</f>
        <v>34</v>
      </c>
      <c r="L39" s="18">
        <f>SUMIF($G$35:$G$50,J39,$H$35:$H$50)</f>
        <v>5</v>
      </c>
      <c r="M39" s="18">
        <f t="shared" si="6"/>
        <v>29</v>
      </c>
      <c r="N39" s="18" t="str">
        <f t="shared" si="7"/>
        <v>Available</v>
      </c>
    </row>
    <row r="40" spans="3:14" ht="18.75" x14ac:dyDescent="0.3">
      <c r="C40" s="23">
        <v>45675</v>
      </c>
      <c r="D40" s="18" t="s">
        <v>42</v>
      </c>
      <c r="E40" s="18">
        <v>44</v>
      </c>
      <c r="F40" s="22"/>
      <c r="G40" s="18" t="s">
        <v>42</v>
      </c>
      <c r="H40" s="18">
        <v>47</v>
      </c>
      <c r="I40" s="24">
        <v>6</v>
      </c>
      <c r="J40" s="18" t="s">
        <v>42</v>
      </c>
      <c r="K40" s="18">
        <f>SUMIF($D$35:$D$50,J40,$E$35:$E$50)</f>
        <v>108</v>
      </c>
      <c r="L40" s="18">
        <f>SUMIF($G$35:$G$50,J40,$H$35:$H$50)</f>
        <v>97</v>
      </c>
      <c r="M40" s="18">
        <f t="shared" si="6"/>
        <v>11</v>
      </c>
      <c r="N40" s="18" t="str">
        <f t="shared" si="7"/>
        <v>Available</v>
      </c>
    </row>
    <row r="41" spans="3:14" ht="18.75" x14ac:dyDescent="0.3">
      <c r="C41" s="22">
        <v>45676</v>
      </c>
      <c r="D41" s="18" t="s">
        <v>39</v>
      </c>
      <c r="E41" s="18">
        <v>63</v>
      </c>
      <c r="F41" s="18"/>
      <c r="G41" s="18" t="s">
        <v>39</v>
      </c>
      <c r="H41" s="18">
        <v>4</v>
      </c>
      <c r="I41" s="24">
        <v>7</v>
      </c>
      <c r="J41" s="18" t="s">
        <v>43</v>
      </c>
      <c r="K41" s="18">
        <f>SUMIF($D$35:$D$50,J41,$E$35:$E$50)</f>
        <v>23</v>
      </c>
      <c r="L41" s="18">
        <f>SUMIF($G$35:$G$50,J41,$H$35:$H$50)</f>
        <v>20</v>
      </c>
      <c r="M41" s="18">
        <f t="shared" si="6"/>
        <v>3</v>
      </c>
      <c r="N41" s="18" t="str">
        <f t="shared" si="7"/>
        <v>Update</v>
      </c>
    </row>
    <row r="42" spans="3:14" ht="18.75" x14ac:dyDescent="0.3">
      <c r="C42" s="22"/>
      <c r="D42" s="18" t="s">
        <v>43</v>
      </c>
      <c r="E42" s="18">
        <v>23</v>
      </c>
      <c r="F42" s="18"/>
      <c r="G42" s="18" t="s">
        <v>43</v>
      </c>
      <c r="H42" s="18">
        <v>20</v>
      </c>
      <c r="I42" s="24">
        <v>8</v>
      </c>
      <c r="J42" s="18" t="s">
        <v>44</v>
      </c>
      <c r="K42" s="18">
        <f>SUMIF($D$35:$D$50,J42,$E$35:$E$50)</f>
        <v>0</v>
      </c>
      <c r="L42" s="18">
        <f>SUMIF($G$35:$G$50,J42,$H$35:$H$50)</f>
        <v>0</v>
      </c>
      <c r="M42" s="18">
        <f t="shared" si="6"/>
        <v>0</v>
      </c>
      <c r="N42" s="18" t="str">
        <f t="shared" si="7"/>
        <v>Update</v>
      </c>
    </row>
    <row r="43" spans="3:14" ht="18.75" x14ac:dyDescent="0.3">
      <c r="C43" s="22"/>
      <c r="D43" s="18" t="s">
        <v>37</v>
      </c>
      <c r="E43" s="18">
        <v>86</v>
      </c>
      <c r="F43" s="1"/>
      <c r="G43" s="18"/>
      <c r="H43" s="18"/>
      <c r="I43" s="24">
        <v>9</v>
      </c>
      <c r="J43" s="18" t="s">
        <v>45</v>
      </c>
      <c r="K43" s="18">
        <f>SUMIF($D$35:$D$50,J43,$E$35:$E$50)</f>
        <v>0</v>
      </c>
      <c r="L43" s="18">
        <f>SUMIF($G$35:$G$50,J43,$H$35:$H$50)</f>
        <v>0</v>
      </c>
      <c r="M43" s="18">
        <f t="shared" si="6"/>
        <v>0</v>
      </c>
      <c r="N43" s="18" t="str">
        <f t="shared" si="7"/>
        <v>Update</v>
      </c>
    </row>
    <row r="44" spans="3:14" ht="18.75" x14ac:dyDescent="0.3">
      <c r="C44" s="22"/>
      <c r="D44" s="18" t="s">
        <v>40</v>
      </c>
      <c r="E44" s="18">
        <v>50</v>
      </c>
      <c r="F44" s="1"/>
      <c r="G44" s="18"/>
      <c r="H44" s="18"/>
      <c r="I44" s="24">
        <v>10</v>
      </c>
      <c r="J44" s="18" t="s">
        <v>46</v>
      </c>
      <c r="K44" s="18">
        <f>SUMIF($D$35:$D$50,J44,$E$35:$E$50)</f>
        <v>0</v>
      </c>
      <c r="L44" s="18">
        <f>SUMIF($G$35:$G$50,J44,$H$35:$H$50)</f>
        <v>0</v>
      </c>
      <c r="M44" s="18">
        <f t="shared" si="6"/>
        <v>0</v>
      </c>
      <c r="N44" s="18" t="str">
        <f t="shared" si="7"/>
        <v>Update</v>
      </c>
    </row>
    <row r="45" spans="3:14" ht="18.75" x14ac:dyDescent="0.3">
      <c r="C45" s="23">
        <v>45677</v>
      </c>
      <c r="D45" s="18" t="s">
        <v>37</v>
      </c>
      <c r="E45" s="18">
        <v>20</v>
      </c>
      <c r="F45" s="1"/>
      <c r="G45" s="18"/>
      <c r="H45" s="18"/>
      <c r="I45" s="24">
        <v>11</v>
      </c>
      <c r="J45" s="18" t="s">
        <v>48</v>
      </c>
      <c r="K45" s="18">
        <f>SUMIF($D$35:$D$50,J45,$E$35:$E$50)</f>
        <v>15</v>
      </c>
      <c r="L45" s="18">
        <f>SUMIF($G$35:$G$50,J45,$H$35:$H$50)</f>
        <v>0</v>
      </c>
      <c r="M45" s="18">
        <f t="shared" si="6"/>
        <v>15</v>
      </c>
      <c r="N45" s="18" t="str">
        <f t="shared" si="7"/>
        <v>Available</v>
      </c>
    </row>
    <row r="46" spans="3:14" ht="18.75" x14ac:dyDescent="0.3">
      <c r="C46" s="22">
        <v>45678</v>
      </c>
      <c r="D46" s="18" t="s">
        <v>52</v>
      </c>
      <c r="E46" s="18">
        <v>30</v>
      </c>
      <c r="F46" s="1"/>
      <c r="G46" s="18"/>
      <c r="H46" s="18"/>
      <c r="I46" s="24">
        <v>12</v>
      </c>
      <c r="J46" s="18" t="s">
        <v>49</v>
      </c>
      <c r="K46" s="18">
        <f>SUMIF($D$35:$D$50,J46,$E$35:$E$50)</f>
        <v>0</v>
      </c>
      <c r="L46" s="18">
        <f>SUMIF($G$35:$G$50,J46,$H$35:$H$50)</f>
        <v>0</v>
      </c>
      <c r="M46" s="18">
        <f t="shared" si="6"/>
        <v>0</v>
      </c>
      <c r="N46" s="18" t="str">
        <f t="shared" si="7"/>
        <v>Update</v>
      </c>
    </row>
    <row r="47" spans="3:14" ht="18.75" x14ac:dyDescent="0.3">
      <c r="C47" s="22"/>
      <c r="D47" s="18" t="s">
        <v>51</v>
      </c>
      <c r="E47" s="18">
        <v>10</v>
      </c>
      <c r="F47" s="1"/>
      <c r="G47" s="18"/>
      <c r="H47" s="18"/>
      <c r="I47" s="24">
        <v>13</v>
      </c>
      <c r="J47" s="18" t="s">
        <v>50</v>
      </c>
      <c r="K47" s="18">
        <f>SUMIF($D$35:$D$50,J47,$E$35:$E$50)</f>
        <v>0</v>
      </c>
      <c r="L47" s="18">
        <f>SUMIF($G$35:$G$50,J47,$H$35:$H$50)</f>
        <v>0</v>
      </c>
      <c r="M47" s="18">
        <f t="shared" si="6"/>
        <v>0</v>
      </c>
      <c r="N47" s="18" t="str">
        <f t="shared" si="7"/>
        <v>Update</v>
      </c>
    </row>
    <row r="48" spans="3:14" ht="18.75" x14ac:dyDescent="0.3">
      <c r="C48" s="22"/>
      <c r="D48" s="18" t="s">
        <v>48</v>
      </c>
      <c r="E48" s="18">
        <v>15</v>
      </c>
      <c r="F48" s="1"/>
      <c r="G48" s="18"/>
      <c r="H48" s="18"/>
      <c r="I48" s="24">
        <v>14</v>
      </c>
      <c r="J48" s="18" t="s">
        <v>51</v>
      </c>
      <c r="K48" s="18">
        <f>SUMIF($D$35:$D$50,J48,$E$35:$E$50)</f>
        <v>10</v>
      </c>
      <c r="L48" s="18">
        <f>SUMIF($G$35:$G$50,J48,$H$35:$H$50)</f>
        <v>0</v>
      </c>
      <c r="M48" s="18">
        <f t="shared" si="6"/>
        <v>10</v>
      </c>
      <c r="N48" s="18" t="str">
        <f t="shared" si="7"/>
        <v>Available</v>
      </c>
    </row>
    <row r="49" spans="3:14" ht="18.75" x14ac:dyDescent="0.3">
      <c r="C49" s="22"/>
      <c r="D49" s="18"/>
      <c r="E49" s="18"/>
      <c r="F49" s="1"/>
      <c r="G49" s="18"/>
      <c r="H49" s="18"/>
      <c r="I49" s="24">
        <v>15</v>
      </c>
      <c r="J49" s="18" t="s">
        <v>52</v>
      </c>
      <c r="K49" s="18">
        <f>SUMIF($D$35:$D$50,J49,$E$35:$E$50)</f>
        <v>30</v>
      </c>
      <c r="L49" s="18">
        <f>SUMIF($G$35:$G$50,J49,$H$35:$H$50)</f>
        <v>0</v>
      </c>
      <c r="M49" s="18">
        <f>K49-L49</f>
        <v>30</v>
      </c>
      <c r="N49" s="18" t="str">
        <f>IF(M49&gt;=10,"Available", "Update")</f>
        <v>Available</v>
      </c>
    </row>
    <row r="50" spans="3:14" ht="18.75" x14ac:dyDescent="0.3">
      <c r="C50" s="22"/>
      <c r="D50" s="18"/>
      <c r="E50" s="18"/>
      <c r="F50" s="1"/>
      <c r="G50" s="18"/>
      <c r="H50" s="18"/>
    </row>
    <row r="51" spans="3:14" x14ac:dyDescent="0.25">
      <c r="C51" s="1"/>
      <c r="D51" s="1"/>
      <c r="E51" s="1"/>
      <c r="F51" s="1"/>
      <c r="G51" s="1"/>
      <c r="H51" s="1"/>
    </row>
    <row r="52" spans="3:14" x14ac:dyDescent="0.25">
      <c r="C52" s="1"/>
      <c r="D52" s="1"/>
      <c r="E52" s="1"/>
      <c r="F52" s="1"/>
      <c r="G52" s="1"/>
      <c r="H52" s="1"/>
    </row>
    <row r="53" spans="3:14" x14ac:dyDescent="0.25">
      <c r="C53" s="1"/>
      <c r="D53" s="1"/>
      <c r="E53" s="1"/>
      <c r="F53" s="1"/>
      <c r="G53" s="1"/>
      <c r="H53" s="1"/>
    </row>
    <row r="54" spans="3:14" x14ac:dyDescent="0.25">
      <c r="C54" s="1"/>
      <c r="D54" s="1"/>
      <c r="E54" s="1"/>
      <c r="F54" s="1"/>
      <c r="G54" s="1"/>
      <c r="H54" s="1"/>
    </row>
    <row r="55" spans="3:14" x14ac:dyDescent="0.25">
      <c r="C55" s="1"/>
      <c r="D55" s="1"/>
      <c r="E55" s="1"/>
      <c r="F55" s="1"/>
      <c r="G55" s="1"/>
      <c r="H55" s="1"/>
    </row>
    <row r="56" spans="3:14" x14ac:dyDescent="0.25">
      <c r="C56" s="1"/>
      <c r="D56" s="1"/>
      <c r="E56" s="1"/>
      <c r="F56" s="1"/>
      <c r="G56" s="1"/>
      <c r="H56" s="1"/>
    </row>
  </sheetData>
  <mergeCells count="10">
    <mergeCell ref="C46:C50"/>
    <mergeCell ref="F36:F40"/>
    <mergeCell ref="I32:N33"/>
    <mergeCell ref="F32:H33"/>
    <mergeCell ref="C32:E33"/>
    <mergeCell ref="C28:N31"/>
    <mergeCell ref="C35:C37"/>
    <mergeCell ref="C38:C39"/>
    <mergeCell ref="C41:C44"/>
    <mergeCell ref="C2:M5"/>
  </mergeCells>
  <conditionalFormatting sqref="N35:N49">
    <cfRule type="containsText" dxfId="1" priority="1" operator="containsText" text="Available">
      <formula>NOT(ISERROR(SEARCH("Available",N35)))</formula>
    </cfRule>
    <cfRule type="containsText" dxfId="0" priority="2" operator="containsText" text="Update">
      <formula>NOT(ISERROR(SEARCH("Update",N35)))</formula>
    </cfRule>
  </conditionalFormatting>
  <dataValidations count="2">
    <dataValidation type="list" allowBlank="1" showInputMessage="1" showErrorMessage="1" sqref="G35:G50" xr:uid="{EAC314B2-DEFE-4392-ABB7-21442C233885}">
      <formula1>$J$35:$J$45</formula1>
    </dataValidation>
    <dataValidation type="list" allowBlank="1" showInputMessage="1" showErrorMessage="1" sqref="D35:D50 J35:J49" xr:uid="{2E6D0B27-9120-43B5-A5A4-69E7EE7579FC}">
      <formula1>$J$35:$J$49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Rukunuzzaman Rony</dc:creator>
  <cp:lastModifiedBy>Rukunuzzaman Rony</cp:lastModifiedBy>
  <dcterms:created xsi:type="dcterms:W3CDTF">2025-01-16T02:13:39Z</dcterms:created>
  <dcterms:modified xsi:type="dcterms:W3CDTF">2025-01-16T09:22:21Z</dcterms:modified>
</cp:coreProperties>
</file>