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paul/Downloads/"/>
    </mc:Choice>
  </mc:AlternateContent>
  <xr:revisionPtr revIDLastSave="0" documentId="13_ncr:1_{7CAC01E7-1D3B-BC4D-9E88-40B34479281B}" xr6:coauthVersionLast="47" xr6:coauthVersionMax="47" xr10:uidLastSave="{00000000-0000-0000-0000-000000000000}"/>
  <bookViews>
    <workbookView xWindow="0" yWindow="500" windowWidth="61000" windowHeight="32800" xr2:uid="{369F4255-B872-F64D-ADD9-C180E5410B33}"/>
  </bookViews>
  <sheets>
    <sheet name="Controls" sheetId="1" r:id="rId1"/>
    <sheet name="Scoring" sheetId="2" r:id="rId2"/>
  </sheets>
  <definedNames>
    <definedName name="_xlchart.v1.0" hidden="1">Scoring!$A$17:$B$41</definedName>
    <definedName name="_xlchart.v1.1" hidden="1">Scoring!$C$17:$C$41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1" l="1"/>
  <c r="G47" i="2"/>
  <c r="G48" i="2"/>
  <c r="G46" i="2"/>
  <c r="F10" i="1"/>
  <c r="F11" i="1"/>
  <c r="F13" i="1"/>
  <c r="F14" i="1"/>
  <c r="F15" i="1"/>
  <c r="F16" i="1"/>
  <c r="F17" i="1"/>
  <c r="F18" i="1"/>
  <c r="F19" i="1"/>
  <c r="F20" i="1"/>
  <c r="F21" i="1"/>
  <c r="F22" i="1"/>
  <c r="F23" i="1"/>
  <c r="F24" i="1"/>
  <c r="F25" i="1"/>
  <c r="F26" i="1"/>
  <c r="F27" i="1"/>
  <c r="F28" i="1"/>
  <c r="F29" i="1"/>
  <c r="F30" i="1"/>
  <c r="F31" i="1"/>
  <c r="F32" i="1"/>
  <c r="F33" i="1"/>
  <c r="F34" i="1"/>
  <c r="F35" i="1"/>
  <c r="F37" i="1"/>
  <c r="F38" i="1"/>
  <c r="F39" i="1"/>
  <c r="F40" i="1"/>
  <c r="F41" i="1"/>
  <c r="F43" i="1"/>
  <c r="F44" i="1"/>
  <c r="F45" i="1"/>
  <c r="F46" i="1"/>
  <c r="F47" i="1"/>
  <c r="F48" i="1"/>
  <c r="F49" i="1"/>
  <c r="F51" i="1"/>
  <c r="F9" i="1"/>
  <c r="F5" i="1"/>
  <c r="F7" i="1"/>
  <c r="F6" i="1"/>
  <c r="F4" i="1"/>
  <c r="F3" i="1"/>
  <c r="F2" i="1"/>
  <c r="C37" i="2" l="1"/>
  <c r="C39" i="2"/>
  <c r="C40" i="2"/>
  <c r="C41" i="2"/>
  <c r="C38" i="2"/>
  <c r="C32" i="2"/>
  <c r="C33" i="2"/>
  <c r="C34" i="2"/>
  <c r="C35" i="2"/>
  <c r="C36" i="2"/>
  <c r="C22" i="2"/>
  <c r="C23" i="2"/>
  <c r="C24" i="2"/>
  <c r="C25" i="2"/>
  <c r="C26" i="2"/>
  <c r="C30" i="2"/>
  <c r="C31" i="2"/>
  <c r="C29" i="2"/>
  <c r="C27" i="2"/>
  <c r="C28" i="2"/>
  <c r="C18" i="2"/>
  <c r="C17" i="2"/>
  <c r="C19" i="2"/>
  <c r="C20" i="2"/>
  <c r="C21" i="2"/>
  <c r="G51" i="1" a="1"/>
  <c r="G51" i="1" s="1"/>
  <c r="C13" i="2" s="1"/>
  <c r="D46" i="2"/>
  <c r="C48" i="2"/>
  <c r="E46" i="2"/>
  <c r="B46" i="2"/>
  <c r="F46" i="2"/>
  <c r="C46" i="2"/>
  <c r="F48" i="2"/>
  <c r="E48" i="2"/>
  <c r="D48" i="2"/>
  <c r="B48" i="2"/>
  <c r="C47" i="2"/>
  <c r="E47" i="2"/>
  <c r="F47" i="2"/>
  <c r="D47" i="2"/>
  <c r="B47" i="2"/>
  <c r="B9" i="2" a="1"/>
  <c r="B9" i="2" s="1"/>
  <c r="B10" i="2" a="1"/>
  <c r="B10" i="2" s="1"/>
  <c r="B11" i="2" a="1"/>
  <c r="B11" i="2" s="1"/>
  <c r="B12" i="2" a="1"/>
  <c r="B12" i="2" s="1"/>
  <c r="B13" i="2" a="1"/>
  <c r="B13" i="2" s="1"/>
  <c r="D13" i="2" s="1"/>
  <c r="G43" i="1" a="1"/>
  <c r="G43" i="1" s="1"/>
  <c r="C12" i="2" s="1"/>
  <c r="G37" i="1" a="1"/>
  <c r="G37" i="1" s="1"/>
  <c r="C11" i="2" s="1"/>
  <c r="G9" i="1" a="1"/>
  <c r="G9" i="1" s="1"/>
  <c r="C10" i="2" s="1"/>
  <c r="G2" i="1" a="1"/>
  <c r="G2" i="1" s="1"/>
  <c r="C9" i="2" s="1"/>
  <c r="C49" i="2" l="1"/>
  <c r="F49" i="2"/>
  <c r="B49" i="2"/>
  <c r="E49" i="2"/>
  <c r="D49" i="2"/>
  <c r="D11" i="2"/>
  <c r="D12" i="2"/>
  <c r="D10" i="2"/>
  <c r="D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<sst xmlns="http://schemas.openxmlformats.org/spreadsheetml/2006/main" count="279" uniqueCount="131">
  <si>
    <t>Identify</t>
  </si>
  <si>
    <t>Ensure that appropriate levels of threat and risk assessment activities have been performed to help identify control weaknesses or gaps in across functions relative to production business processes and data.</t>
  </si>
  <si>
    <t>Ensure that data with privacy, compliance, or other regulatory protections that may result in adverse effects to the organization even if the data is recoverable are protected with sufficient controls based on organizational risk planning.</t>
  </si>
  <si>
    <t>Ensure that vendor alerts are subscribed to for systems and services handling production data or workloads to enable proactive vulnerability mitigation based on vendor announcements and patch or workaround release. At a minimum, all exposed systems/services and perimeter infrastructure must be included.</t>
  </si>
  <si>
    <t>Incorporate scenario planning for a complete environment ransomware event, such that all systems and services, including backup systems and software, are unavailable.</t>
  </si>
  <si>
    <t>Operate a comprehensive patch management program that addresses all devices, systems, appliances, and other equipment — anything network connected or connectable — in the environment.</t>
  </si>
  <si>
    <t>Ensure that all systems are protected by a centrally managed antivirus platform, ideally coupled with EDR capabilities that include behavioral assessment and threat-mitigation capabilities.</t>
  </si>
  <si>
    <t>Ensure that network-based IDS/IPS solutions are in place to monitor traffic related to production assets for concerns or threats.</t>
  </si>
  <si>
    <t>Deploy host-based intrusion detection and prevention capabilities on high-risk/critical assets.</t>
  </si>
  <si>
    <t>Enforce periodic data retention procedures to remove data that is retained past its defined retention period to reduce both risk and recovery efforts.</t>
  </si>
  <si>
    <t>Enforce egress controls to limit or prohibit direct outbound access for systems where there is no business or technical need for such connectivity.</t>
  </si>
  <si>
    <t>Enforce strong segmentation and traffic filtering between higher-risk production assets handling sensitive data and other resources in the environment to the absolute minimum necessary.</t>
  </si>
  <si>
    <t>Use a malicious DNS blocking service for all external queries to minimize the threat of compromise due to visiting known malicious sites, as well as to render command &amp; control traffic less likely to succeed.</t>
  </si>
  <si>
    <t>Perform periodic reviews to ensure that only the minimum necessary access is permitted related to exposed services, partner connections, and client VPN connections.</t>
  </si>
  <si>
    <t>Ensure that procedures exist and that there is tracking of performance of those procedures for core security monitoring functions (critical system log reviews, vulnerability announcements, patch compliance, AV/EDR alerts, IDS/IPS alerts, backup failures, etc.)</t>
  </si>
  <si>
    <t>Require that production backup failures create a ticket that requires human intervention to resolve.</t>
  </si>
  <si>
    <t>Perform full-network vulnerability scans to identify gaps in patch compliance at least monthly.</t>
  </si>
  <si>
    <t>Ensure that alerts are configured for all access to critical backup service and data protection layers by interactive means (RDP, etc.)</t>
  </si>
  <si>
    <t>Ensure that ransomware-detection capabilities in particular generate mandatory rapid-response actions regardless of the source of alert (IDS/IPS, AV/EDR, etc.) and generate a ticket.</t>
  </si>
  <si>
    <t>Respond</t>
  </si>
  <si>
    <t>Ensure that there is an accurate and current incident response process that is distributed to essential team members, and that has been practiced/drilled, ideally including a large-scale ransomware scenario.</t>
  </si>
  <si>
    <t>Define starting point/reference structures for scalable response structures based on the National Incident Management System Incident Command System (NIMS ICS) structure as part of preparation efforts.</t>
  </si>
  <si>
    <t xml:space="preserve">Task a subset of likely incident response leaders and key participants with completion of the freely available NIMS ICS 100 and ICS 200 certifications to gain familiarity with NIMS ICS-based response methods. </t>
  </si>
  <si>
    <t>Prepare an incident “go bag” (or bags) for organizational incident response. Often supported by or based on an incident response kit, this should include online tools, services, or platforms that can facilitate improved incident response coordination, in addition to things such as Wi-Fi hotspots, two-way radios, or other suitability equipment based on incident response planning.</t>
  </si>
  <si>
    <t>Perform inventories and refreshes of prepared incident response support material (response kits, contact information, service readiness reviews, etc.) at least biannually.</t>
  </si>
  <si>
    <t>Recover</t>
  </si>
  <si>
    <t>Detect</t>
  </si>
  <si>
    <t>Protect</t>
  </si>
  <si>
    <t>Det-1</t>
  </si>
  <si>
    <t>Det-2</t>
  </si>
  <si>
    <t>Det-3</t>
  </si>
  <si>
    <t>Det-4</t>
  </si>
  <si>
    <t>Det-5</t>
  </si>
  <si>
    <t>RSP-1</t>
  </si>
  <si>
    <t>RSP-2</t>
  </si>
  <si>
    <t>RSP-3</t>
  </si>
  <si>
    <t>RSP-4</t>
  </si>
  <si>
    <t>RSP-5</t>
  </si>
  <si>
    <t>RSP-6</t>
  </si>
  <si>
    <t>RSP-7</t>
  </si>
  <si>
    <t>REC-1</t>
  </si>
  <si>
    <t>PRO-1</t>
  </si>
  <si>
    <t>PRO-2</t>
  </si>
  <si>
    <t>PRO-3</t>
  </si>
  <si>
    <t>PRO-4</t>
  </si>
  <si>
    <t>PRO-5</t>
  </si>
  <si>
    <t>PRO-6</t>
  </si>
  <si>
    <t>PRO-7</t>
  </si>
  <si>
    <t>PRO-8</t>
  </si>
  <si>
    <t>PRO-9</t>
  </si>
  <si>
    <t>PRO-10</t>
  </si>
  <si>
    <t>PRO-11</t>
  </si>
  <si>
    <t>PRO-12</t>
  </si>
  <si>
    <t>PRO-13</t>
  </si>
  <si>
    <t>PRO-14</t>
  </si>
  <si>
    <t>PRO-15</t>
  </si>
  <si>
    <t>PRO-16</t>
  </si>
  <si>
    <t>PRO-17</t>
  </si>
  <si>
    <t>PRO-18</t>
  </si>
  <si>
    <t>PRO-19</t>
  </si>
  <si>
    <t>PRO-20</t>
  </si>
  <si>
    <t>PRO-21</t>
  </si>
  <si>
    <t>PRO-22</t>
  </si>
  <si>
    <t>PRO-23</t>
  </si>
  <si>
    <t>PRO-24</t>
  </si>
  <si>
    <t>PRO-25</t>
  </si>
  <si>
    <t>IDN-1</t>
  </si>
  <si>
    <t>IDN-2</t>
  </si>
  <si>
    <t>IDN-3</t>
  </si>
  <si>
    <t>IDN-4</t>
  </si>
  <si>
    <t>IDN-5</t>
  </si>
  <si>
    <t>IDN-6</t>
  </si>
  <si>
    <t>Control Type</t>
  </si>
  <si>
    <t>Backup &amp; Recovery Survivability</t>
  </si>
  <si>
    <t>ID</t>
  </si>
  <si>
    <t>Function</t>
  </si>
  <si>
    <t>Function Grade</t>
  </si>
  <si>
    <t>Control Grade</t>
  </si>
  <si>
    <t>High Coverage / Good Capabilities</t>
  </si>
  <si>
    <t xml:space="preserve">Moderate Coverage / Some Capabilities </t>
  </si>
  <si>
    <t>Limited Coverage / Few Capabilities</t>
  </si>
  <si>
    <t>Critical Coverage Gaps / No Capabilities</t>
  </si>
  <si>
    <t>Complete Coverage / Strong Capabilities</t>
  </si>
  <si>
    <t>F</t>
  </si>
  <si>
    <t>D</t>
  </si>
  <si>
    <t>C</t>
  </si>
  <si>
    <t>B</t>
  </si>
  <si>
    <t>A</t>
  </si>
  <si>
    <t>Radar Chart</t>
  </si>
  <si>
    <t>Totals</t>
  </si>
  <si>
    <t>Column Chart</t>
  </si>
  <si>
    <t>Sunburst Chart</t>
  </si>
  <si>
    <t>IDN-*</t>
  </si>
  <si>
    <t>DET-*</t>
  </si>
  <si>
    <t>REC-*</t>
  </si>
  <si>
    <t>RSP-*</t>
  </si>
  <si>
    <t>PRO-*</t>
  </si>
  <si>
    <t>PRO-27</t>
  </si>
  <si>
    <t>Control Status</t>
  </si>
  <si>
    <t>Control Detail</t>
  </si>
  <si>
    <t>Plan, Inventory &amp; Process Maintenance</t>
  </si>
  <si>
    <t>Threat Monitoring, Mitigation &amp; Reduction</t>
  </si>
  <si>
    <t>IDENTIFY                                  IDENTIFY</t>
  </si>
  <si>
    <t>PROTECT                                  PROTECT                                  PROTECT                                  PROTECT                                  PROTECT                                  PROTECT                                  PROTECT</t>
  </si>
  <si>
    <t>DETECT</t>
  </si>
  <si>
    <t>RESPOND                                  RESPOND                                  RESPOND</t>
  </si>
  <si>
    <t>RECOVER</t>
  </si>
  <si>
    <t>Ensure that an accurate inventory of systems, services, and data assets is maintained, and that an up-to-date copy of this inventory is maintained outside of the environment being protected.</t>
  </si>
  <si>
    <t>Access to backup servers and backup applications should require multi-factor authentication for access (including RDP access on internal networks).</t>
  </si>
  <si>
    <t>Understand the level of risk introduced by partners with elevated levels of connectivity to the organization, and ensure that suitable “quick disconnect” plans exist to mitigate threats associated with partner compromise to prevent spread.</t>
  </si>
  <si>
    <t>Use unique accounts for on-disk data access and modification of backup data on backup infrastructure and services.</t>
  </si>
  <si>
    <t>Prohibit general user and administrative groups from accessing (not to mention writing or modifying) data on volumes where backups are stored. This includes ensuring domain administrator or equivalent access is limited.</t>
  </si>
  <si>
    <t>Take offline or unmount data volumes storing backup data when not in use.</t>
  </si>
  <si>
    <t>Backup infrastructure is segmented from general network access, and does not present SMB/CIFS shares to networks (including administrative shares). This includes isolating network-based storage connectivity.</t>
  </si>
  <si>
    <t>Backups include point-in-time recovery options that span at least several week and month periods (a single, most-recent backup is generally not considered sufficient).</t>
  </si>
  <si>
    <t>Where possible, create backups by pulling from, versus pushing to, backup/storage infrastructure, to limit access to backup infrastructure services.</t>
  </si>
  <si>
    <t>Configure volume shadow copies and other system-level controls, which may provide recovery options in some scenarios but should not be depended on (as they are often targeted for deletion by malicious software).</t>
  </si>
  <si>
    <t>Vigilantly patch backup software and supporting operating systems, and protect them with an antivirus solution.</t>
  </si>
  <si>
    <t>Use snapshots of backup data and/or critical systems to supplement backups.</t>
  </si>
  <si>
    <t>Use off-site backups in some form, such as cloud or tape, to provide a last resort recovery path/capability for production data and data with defined retention requirements.</t>
  </si>
  <si>
    <t xml:space="preserve">Ensure all off-site backups have sufficient controls in place to prevent unauthorized modification or removal in the event of control failures within the primary operating and backup environment. </t>
  </si>
  <si>
    <t>Store physical backup copies and archives in a secured facility with appropriate access controls, climate controls, and independence from primary storage facilities or personnel.</t>
  </si>
  <si>
    <t>Store cloud storage backups and/or replication data in a manner that completely separates logical controls and access from the primary environment. Access should be bound to a service layer over a secure transport, and storage must leverage a mechanism to provide time-based immutability of written data for at least 30 days. Technologies such as object storage with object locking can be used to meet this objective.</t>
  </si>
  <si>
    <t>Periodically inventory data for criticality and cross-check with current backup procedures to verify inclusion, on at least a monthly basis.</t>
  </si>
  <si>
    <t xml:space="preserve">Where backups are encrypted, maintain decryption keys in a secure location with no dependency on environment access, and ideally in multiple locations, with one location off-site. </t>
  </si>
  <si>
    <t>Similar to encryption keys, maintain a reasonable amount of “bootstrap” software and license key information in an isolated environment/location in order to support more rapid recovery in the event of a significant ransomware event.</t>
  </si>
  <si>
    <t>Depending on recovery time and point objectives (RTOs and RPOs), ensure an appropriate amount of cold spare infrastructure to better position the organization to tolerate adverse events exists. This is likely to include some amount of server, storage, and client compute capability</t>
  </si>
  <si>
    <t>Document key contact information in an out-of-band channel to the environment the response would be for, in the event it is needed during an incident.</t>
  </si>
  <si>
    <t>Ensure that backup recovery methods are tested at least quarterly, including both local and cloud recovery methods (as defined in disaster recovery and business continuity planning).</t>
  </si>
  <si>
    <t>Pre-establish a lightweight secondary business communication service using separate domains, accounts, and passwords — i.e., completely separate from the production environment. This is advisable as a low-cost and quick-to-scale readiness method, but is dependent on organizational size, complexity, methods of work (local/remote), RTOs, and RPOs. For example, if an organization uses M365, this would result in creating a separate tenant with a different DNS domain. 
This environment would be used to coordinate recovery and restoration efforts. Inclusion of chat functionality such as Teams or Slack is advisable.</t>
  </si>
  <si>
    <r>
      <rPr>
        <b/>
        <sz val="24"/>
        <color theme="1"/>
        <rFont val="Calibri (Body)"/>
      </rPr>
      <t xml:space="preserve">Rule4 Ransomware Readiness Tool 
</t>
    </r>
    <r>
      <rPr>
        <i/>
        <sz val="16"/>
        <color theme="1"/>
        <rFont val="Calibri (Body)"/>
      </rPr>
      <t>Overview</t>
    </r>
    <r>
      <rPr>
        <b/>
        <sz val="12"/>
        <color theme="1"/>
        <rFont val="Calibri (Body)"/>
      </rPr>
      <t xml:space="preserve">
</t>
    </r>
    <r>
      <rPr>
        <sz val="12"/>
        <color theme="1"/>
        <rFont val="Calibri (Body)"/>
      </rPr>
      <t>This tool is intended to serve as a guide to general ransomware readiness by providing grade-based assessments on a scale specifically developed for this tool. Controls are referenced in relation to the NIST Cybersecurity Framework (CSF) functions, but are not intended to be explicit mappings to the CSF. The Control ID, Control Type, and Control Detail columns provide a set of controls that when operated at a high level of maturity should help to greatly reduce both the likelihood and impact of a ransomware event. Controls are classified as one of three general types, which are:</t>
    </r>
    <r>
      <rPr>
        <b/>
        <sz val="12"/>
        <color theme="1"/>
        <rFont val="Calibri (Body)"/>
      </rPr>
      <t xml:space="preserve">
 - Plan, Inventory &amp; Process Maintenance: </t>
    </r>
    <r>
      <rPr>
        <sz val="12"/>
        <color theme="1"/>
        <rFont val="Calibri (Body)"/>
      </rPr>
      <t>Controls and mechanisms to reduce ransomware risk tied to preparation and planning</t>
    </r>
    <r>
      <rPr>
        <b/>
        <sz val="12"/>
        <color theme="1"/>
        <rFont val="Calibri (Body)"/>
      </rPr>
      <t xml:space="preserve">
 - Threat Monitoring, Mitigation &amp; Reduction: </t>
    </r>
    <r>
      <rPr>
        <sz val="12"/>
        <color theme="1"/>
        <rFont val="Calibri (Body)"/>
      </rPr>
      <t>Controls intended to reduce or identify and react to threats common to ransomware</t>
    </r>
    <r>
      <rPr>
        <b/>
        <sz val="12"/>
        <color theme="1"/>
        <rFont val="Calibri (Body)"/>
      </rPr>
      <t xml:space="preserve">
 - Backup &amp; Recovery Survivability: </t>
    </r>
    <r>
      <rPr>
        <sz val="12"/>
        <color theme="1"/>
        <rFont val="Calibri (Body)"/>
      </rPr>
      <t xml:space="preserve">Controls that are closely coupled with backup solution design and operation to reduce ransomware risk
</t>
    </r>
    <r>
      <rPr>
        <b/>
        <sz val="12"/>
        <color theme="1"/>
        <rFont val="Calibri (Body)"/>
      </rPr>
      <t xml:space="preserve">
</t>
    </r>
    <r>
      <rPr>
        <sz val="12"/>
        <color theme="1"/>
        <rFont val="Calibri (Body)"/>
      </rPr>
      <t xml:space="preserve">It is suggested this tool be used as a starting point for organizations, and that they perform their own risk rating and adjustments if deemed appropriate relative to their environment. To use the tool, simply score each yellow cell in the yellow Control Status column (E). 
</t>
    </r>
    <r>
      <rPr>
        <i/>
        <sz val="16"/>
        <color theme="1"/>
        <rFont val="Calibri (Body)"/>
      </rPr>
      <t>Attribution</t>
    </r>
    <r>
      <rPr>
        <sz val="12"/>
        <color theme="1"/>
        <rFont val="Calibri (Body)"/>
      </rPr>
      <t xml:space="preserve">
</t>
    </r>
    <r>
      <rPr>
        <b/>
        <sz val="11"/>
        <color theme="1"/>
        <rFont val="Calibri (Body)"/>
      </rPr>
      <t>© 2021 Rule4, Inc. All rights reserved.</t>
    </r>
    <r>
      <rPr>
        <sz val="11"/>
        <color theme="1"/>
        <rFont val="Calibri (Body)"/>
      </rPr>
      <t xml:space="preserve">
Redistribution and use, with or without modification, </t>
    </r>
    <r>
      <rPr>
        <u/>
        <sz val="11"/>
        <color theme="1"/>
        <rFont val="Calibri (Body)"/>
      </rPr>
      <t>are permitted provided that the following conditions are met</t>
    </r>
    <r>
      <rPr>
        <sz val="11"/>
        <color theme="1"/>
        <rFont val="Calibri (Body)"/>
      </rPr>
      <t>:
  1. Redistributions must retain the above copyright notice, this list of conditions, and the following disclaimer: "THIS TOOL IS PROVIDED BY RULE4 AS IS AND ANY EXPRESS OR IMPLIED WARRANTIES, INCLUDING, BUT NOT LIMITED TO, THE IMPLIED WARRANTIES OF MERCHANTABILITY AND FITNESS FOR A PARTICULAR PURPOSE ARE DISCLAIMED. IN NO EVENT SHALL RULE4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TOOL, EVEN IF ADVISED OF THE POSSIBILITY OF SUCH DAMAGE."
  2. All advertising materials mentioning features or use of this tool must display the following acknowledgement: "This product includes a tool developed by Rule4."
  3. Neither the name of Rule4 nor the names of its contributors may be used to endorse or promote products derived from this tool without specific prior written permission.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</si>
</sst>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2"/>
      <color theme="1"/>
      <name val="Calibri"/>
      <family val="2"/>
      <scheme val="minor"/>
    </font>
    <font>
      <b/>
      <sz val="12"/>
      <color theme="1"/>
      <name val="Calibri"/>
      <family val="2"/>
      <scheme val="minor"/>
    </font>
    <font>
      <sz val="8"/>
      <name val="Calibri"/>
      <family val="2"/>
      <scheme val="minor"/>
    </font>
    <font>
      <b/>
      <sz val="16"/>
      <color theme="1"/>
      <name val="Calibri"/>
      <family val="2"/>
      <scheme val="minor"/>
    </font>
    <font>
      <b/>
      <sz val="72"/>
      <color theme="0" tint="-4.9989318521683403E-2"/>
      <name val="Calibri"/>
      <family val="2"/>
      <scheme val="minor"/>
    </font>
    <font>
      <b/>
      <sz val="20"/>
      <color theme="0"/>
      <name val="Calibri"/>
      <family val="2"/>
      <scheme val="minor"/>
    </font>
    <font>
      <b/>
      <sz val="22"/>
      <color theme="1" tint="0.34998626667073579"/>
      <name val="Calibri"/>
      <family val="2"/>
      <scheme val="minor"/>
    </font>
    <font>
      <b/>
      <sz val="12"/>
      <color rgb="FF000000"/>
      <name val="Calibri"/>
      <family val="2"/>
      <scheme val="minor"/>
    </font>
    <font>
      <b/>
      <sz val="12"/>
      <color theme="1"/>
      <name val="Calibri (Body)"/>
    </font>
    <font>
      <sz val="12"/>
      <color theme="1"/>
      <name val="Calibri (Body)"/>
    </font>
    <font>
      <b/>
      <sz val="24"/>
      <color theme="1"/>
      <name val="Calibri (Body)"/>
    </font>
    <font>
      <i/>
      <sz val="16"/>
      <color theme="1"/>
      <name val="Calibri (Body)"/>
    </font>
    <font>
      <b/>
      <sz val="11"/>
      <color theme="1"/>
      <name val="Calibri (Body)"/>
    </font>
    <font>
      <sz val="11"/>
      <color theme="1"/>
      <name val="Calibri (Body)"/>
    </font>
    <font>
      <u/>
      <sz val="11"/>
      <color theme="1"/>
      <name val="Calibri (Body)"/>
    </font>
  </fonts>
  <fills count="10">
    <fill>
      <patternFill patternType="none"/>
    </fill>
    <fill>
      <patternFill patternType="gray125"/>
    </fill>
    <fill>
      <patternFill patternType="solid">
        <fgColor rgb="FF9B59CD"/>
        <bgColor indexed="64"/>
      </patternFill>
    </fill>
    <fill>
      <patternFill patternType="solid">
        <fgColor rgb="FFFFC000"/>
        <bgColor indexed="64"/>
      </patternFill>
    </fill>
    <fill>
      <patternFill patternType="solid">
        <fgColor rgb="FF92D050"/>
        <bgColor indexed="64"/>
      </patternFill>
    </fill>
    <fill>
      <patternFill patternType="solid">
        <fgColor rgb="FFFC5A51"/>
        <bgColor indexed="64"/>
      </patternFill>
    </fill>
    <fill>
      <patternFill patternType="solid">
        <fgColor theme="2" tint="-0.249977111117893"/>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8"/>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8">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horizontal="center"/>
    </xf>
    <xf numFmtId="0" fontId="0" fillId="0" borderId="0" xfId="0" applyAlignment="1">
      <alignment horizontal="center" vertical="top" wrapText="1"/>
    </xf>
    <xf numFmtId="0" fontId="1" fillId="0" borderId="0" xfId="0" applyFont="1"/>
    <xf numFmtId="164" fontId="0" fillId="0" borderId="0" xfId="0" applyNumberFormat="1" applyAlignment="1">
      <alignment horizontal="center"/>
    </xf>
    <xf numFmtId="0" fontId="1" fillId="6" borderId="5" xfId="0" applyFont="1" applyFill="1" applyBorder="1" applyAlignment="1">
      <alignment vertical="top"/>
    </xf>
    <xf numFmtId="0" fontId="0" fillId="0" borderId="0" xfId="0" applyAlignment="1">
      <alignment horizontal="left"/>
    </xf>
    <xf numFmtId="0" fontId="1" fillId="0" borderId="1" xfId="0" applyFont="1" applyBorder="1" applyAlignment="1" applyProtection="1">
      <alignment horizontal="center" vertical="top"/>
    </xf>
    <xf numFmtId="0" fontId="0" fillId="0" borderId="1" xfId="0" applyFont="1" applyBorder="1" applyAlignment="1" applyProtection="1">
      <alignment horizontal="left" vertical="top" wrapText="1"/>
    </xf>
    <xf numFmtId="0" fontId="0" fillId="0" borderId="1" xfId="0" applyBorder="1" applyAlignment="1" applyProtection="1">
      <alignment vertical="top" wrapText="1"/>
    </xf>
    <xf numFmtId="0" fontId="1" fillId="0" borderId="2" xfId="0" applyFont="1" applyBorder="1" applyAlignment="1" applyProtection="1">
      <alignment horizontal="center" vertical="top"/>
    </xf>
    <xf numFmtId="0" fontId="0" fillId="0" borderId="2" xfId="0" applyFont="1" applyBorder="1" applyAlignment="1" applyProtection="1">
      <alignment horizontal="left" vertical="top" wrapText="1"/>
    </xf>
    <xf numFmtId="0" fontId="0" fillId="0" borderId="2" xfId="0" applyBorder="1" applyAlignment="1" applyProtection="1">
      <alignment vertical="top" wrapText="1"/>
    </xf>
    <xf numFmtId="0" fontId="1" fillId="6" borderId="4" xfId="0" applyFont="1" applyFill="1" applyBorder="1" applyAlignment="1" applyProtection="1">
      <alignment vertical="top"/>
    </xf>
    <xf numFmtId="0" fontId="1" fillId="6" borderId="5" xfId="0" applyFont="1" applyFill="1" applyBorder="1" applyAlignment="1" applyProtection="1">
      <alignment vertical="top"/>
    </xf>
    <xf numFmtId="0" fontId="1" fillId="0" borderId="3" xfId="0" applyFont="1" applyBorder="1" applyAlignment="1" applyProtection="1">
      <alignment horizontal="center" vertical="top"/>
    </xf>
    <xf numFmtId="0" fontId="0" fillId="0" borderId="3" xfId="0" applyFont="1" applyBorder="1" applyAlignment="1" applyProtection="1">
      <alignment horizontal="left" vertical="top" wrapText="1"/>
    </xf>
    <xf numFmtId="0" fontId="0" fillId="0" borderId="3" xfId="0" applyBorder="1" applyAlignment="1" applyProtection="1">
      <alignment vertical="top" wrapText="1"/>
    </xf>
    <xf numFmtId="0" fontId="0" fillId="0" borderId="1" xfId="0" applyFill="1" applyBorder="1" applyAlignment="1" applyProtection="1">
      <alignment vertical="top" wrapText="1"/>
    </xf>
    <xf numFmtId="0" fontId="5" fillId="4" borderId="1" xfId="0" applyFont="1" applyFill="1" applyBorder="1" applyAlignment="1" applyProtection="1">
      <alignment horizontal="center" vertical="center" textRotation="90"/>
    </xf>
    <xf numFmtId="0" fontId="1" fillId="0" borderId="0" xfId="0" applyFont="1" applyAlignment="1" applyProtection="1">
      <alignment vertical="top"/>
    </xf>
    <xf numFmtId="0" fontId="1" fillId="0" borderId="0" xfId="0" applyFont="1" applyAlignment="1" applyProtection="1">
      <alignment horizontal="center" vertical="top"/>
    </xf>
    <xf numFmtId="0" fontId="1" fillId="0" borderId="0" xfId="0" applyFont="1" applyAlignment="1" applyProtection="1">
      <alignment horizontal="left" vertical="top" wrapText="1"/>
    </xf>
    <xf numFmtId="0" fontId="0" fillId="0" borderId="0" xfId="0" applyAlignment="1" applyProtection="1">
      <alignment vertical="top"/>
    </xf>
    <xf numFmtId="0" fontId="6" fillId="0" borderId="1" xfId="0" applyFont="1" applyFill="1" applyBorder="1" applyAlignment="1" applyProtection="1">
      <alignment horizontal="center" vertical="top"/>
    </xf>
    <xf numFmtId="0" fontId="6" fillId="0" borderId="2" xfId="0" applyFont="1" applyFill="1" applyBorder="1" applyAlignment="1" applyProtection="1">
      <alignment horizontal="center" vertical="top"/>
    </xf>
    <xf numFmtId="0" fontId="6" fillId="0" borderId="3" xfId="0" applyFont="1" applyFill="1" applyBorder="1" applyAlignment="1" applyProtection="1">
      <alignment horizontal="center" vertical="top"/>
    </xf>
    <xf numFmtId="0" fontId="4" fillId="0" borderId="1" xfId="0" applyFont="1" applyBorder="1" applyAlignment="1" applyProtection="1">
      <alignment horizontal="center" vertical="top"/>
    </xf>
    <xf numFmtId="0" fontId="7" fillId="0" borderId="1" xfId="0" applyFont="1" applyBorder="1" applyAlignment="1">
      <alignment horizontal="center" vertical="top"/>
    </xf>
    <xf numFmtId="0" fontId="7" fillId="0" borderId="3" xfId="0" applyFont="1" applyBorder="1" applyAlignment="1">
      <alignment horizontal="center" vertical="top"/>
    </xf>
    <xf numFmtId="0" fontId="0" fillId="7" borderId="1" xfId="0" applyFill="1" applyBorder="1" applyAlignment="1" applyProtection="1">
      <alignment horizontal="center" vertical="top" wrapText="1"/>
      <protection locked="0"/>
    </xf>
    <xf numFmtId="0" fontId="3" fillId="6" borderId="1" xfId="0" applyFont="1" applyFill="1" applyBorder="1" applyAlignment="1" applyProtection="1">
      <alignment wrapText="1"/>
    </xf>
    <xf numFmtId="0" fontId="3" fillId="6" borderId="1" xfId="0" applyFont="1" applyFill="1" applyBorder="1" applyAlignment="1" applyProtection="1">
      <alignment horizontal="center" wrapText="1"/>
    </xf>
    <xf numFmtId="0" fontId="3" fillId="6" borderId="1" xfId="0" applyFont="1" applyFill="1" applyBorder="1" applyAlignment="1" applyProtection="1">
      <alignment horizontal="left" wrapText="1"/>
    </xf>
    <xf numFmtId="0" fontId="3" fillId="6" borderId="1" xfId="0" applyFont="1" applyFill="1" applyBorder="1" applyAlignment="1">
      <alignment horizontal="center" wrapText="1"/>
    </xf>
    <xf numFmtId="0" fontId="1" fillId="0" borderId="0" xfId="0" applyFont="1" applyAlignment="1"/>
    <xf numFmtId="0" fontId="8" fillId="8" borderId="0" xfId="0" applyFont="1" applyFill="1" applyAlignment="1">
      <alignment horizontal="left" vertical="top" wrapText="1"/>
    </xf>
    <xf numFmtId="0" fontId="5" fillId="5" borderId="1" xfId="0" applyFont="1" applyFill="1" applyBorder="1" applyAlignment="1" applyProtection="1">
      <alignment horizontal="center" vertical="center" textRotation="90"/>
    </xf>
    <xf numFmtId="0" fontId="5" fillId="9" borderId="1" xfId="0" applyFont="1" applyFill="1" applyBorder="1" applyAlignment="1" applyProtection="1">
      <alignment horizontal="center" vertical="center" textRotation="90"/>
    </xf>
    <xf numFmtId="0" fontId="5" fillId="9" borderId="2" xfId="0" applyFont="1" applyFill="1" applyBorder="1" applyAlignment="1" applyProtection="1">
      <alignment horizontal="center" vertical="center" textRotation="90"/>
    </xf>
    <xf numFmtId="0" fontId="5" fillId="2" borderId="3" xfId="0" applyFont="1" applyFill="1" applyBorder="1" applyAlignment="1" applyProtection="1">
      <alignment horizontal="center" vertical="center" textRotation="90"/>
    </xf>
    <xf numFmtId="0" fontId="5" fillId="2" borderId="1" xfId="0" applyFont="1" applyFill="1" applyBorder="1" applyAlignment="1" applyProtection="1">
      <alignment horizontal="center" vertical="center" textRotation="90"/>
    </xf>
    <xf numFmtId="0" fontId="5" fillId="3" borderId="1" xfId="0" applyFont="1" applyFill="1" applyBorder="1" applyAlignment="1" applyProtection="1">
      <alignment horizontal="center" vertical="center" textRotation="90"/>
    </xf>
    <xf numFmtId="0" fontId="4" fillId="0" borderId="1" xfId="0" applyFont="1" applyBorder="1" applyAlignment="1" applyProtection="1">
      <alignment horizontal="center" vertical="top"/>
    </xf>
    <xf numFmtId="0" fontId="4" fillId="0" borderId="2" xfId="0" applyFont="1" applyBorder="1" applyAlignment="1" applyProtection="1">
      <alignment horizontal="center" vertical="top"/>
    </xf>
    <xf numFmtId="0" fontId="4" fillId="0" borderId="3" xfId="0" applyFont="1" applyBorder="1" applyAlignment="1" applyProtection="1">
      <alignment horizontal="center" vertical="top"/>
    </xf>
  </cellXfs>
  <cellStyles count="1">
    <cellStyle name="Normal" xfId="0" builtinId="0"/>
  </cellStyles>
  <dxfs count="25">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s>
  <tableStyles count="0" defaultTableStyle="TableStyleMedium2" defaultPivotStyle="PivotStyleLight16"/>
  <colors>
    <mruColors>
      <color rgb="FFDD4359"/>
      <color rgb="FFFFA222"/>
      <color rgb="FF9B59CD"/>
      <color rgb="FFDA0CFF"/>
      <color rgb="FFFF3D37"/>
      <color rgb="FFFF2600"/>
      <color rgb="FFF64941"/>
      <color rgb="FFFF9300"/>
      <color rgb="FFE94869"/>
      <color rgb="FFFC5A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1" i="0" u="none" strike="noStrike" kern="1200" cap="none" spc="50" baseline="0">
                <a:solidFill>
                  <a:schemeClr val="lt1">
                    <a:lumMod val="85000"/>
                  </a:schemeClr>
                </a:solidFill>
                <a:latin typeface="+mn-lt"/>
                <a:ea typeface="+mn-ea"/>
                <a:cs typeface="+mn-cs"/>
              </a:defRPr>
            </a:pPr>
            <a:r>
              <a:rPr lang="en-US" sz="1800" b="1"/>
              <a:t>Ransomware</a:t>
            </a:r>
            <a:r>
              <a:rPr lang="en-US" sz="1800" b="1" baseline="0"/>
              <a:t> Readiness</a:t>
            </a:r>
          </a:p>
          <a:p>
            <a:pPr algn="l">
              <a:defRPr sz="1800" b="1"/>
            </a:pPr>
            <a:r>
              <a:rPr lang="en-US" sz="1800" b="1" baseline="0"/>
              <a:t>NIST CSF Function-Mapped</a:t>
            </a:r>
          </a:p>
          <a:p>
            <a:pPr algn="l">
              <a:defRPr sz="1800" b="1"/>
            </a:pPr>
            <a:r>
              <a:rPr lang="en-US" sz="1800" b="1" baseline="0"/>
              <a:t>Custom Grade Scale</a:t>
            </a:r>
            <a:endParaRPr lang="en-US" sz="1800" b="1"/>
          </a:p>
        </c:rich>
      </c:tx>
      <c:layout>
        <c:manualLayout>
          <c:xMode val="edge"/>
          <c:yMode val="edge"/>
          <c:x val="4.9128194393996308E-2"/>
          <c:y val="5.2124055251498567E-2"/>
        </c:manualLayout>
      </c:layout>
      <c:overlay val="0"/>
      <c:spPr>
        <a:noFill/>
        <a:ln>
          <a:noFill/>
        </a:ln>
        <a:effectLst/>
      </c:spPr>
      <c:txPr>
        <a:bodyPr rot="0" spcFirstLastPara="1" vertOverflow="ellipsis" vert="horz" wrap="square" anchor="ctr" anchorCtr="1"/>
        <a:lstStyle/>
        <a:p>
          <a:pPr algn="l">
            <a:defRPr sz="1800" b="1" i="0" u="none" strike="noStrike" kern="1200" cap="none" spc="50" baseline="0">
              <a:solidFill>
                <a:schemeClr val="lt1">
                  <a:lumMod val="85000"/>
                </a:schemeClr>
              </a:solidFill>
              <a:latin typeface="+mn-lt"/>
              <a:ea typeface="+mn-ea"/>
              <a:cs typeface="+mn-cs"/>
            </a:defRPr>
          </a:pPr>
          <a:endParaRPr lang="en-US"/>
        </a:p>
      </c:txPr>
    </c:title>
    <c:autoTitleDeleted val="0"/>
    <c:plotArea>
      <c:layout/>
      <c:radarChart>
        <c:radarStyle val="marker"/>
        <c:varyColors val="0"/>
        <c:ser>
          <c:idx val="0"/>
          <c:order val="0"/>
          <c:tx>
            <c:v>Points</c:v>
          </c:tx>
          <c:spPr>
            <a:ln w="38100" cap="rnd">
              <a:solidFill>
                <a:schemeClr val="accent2"/>
              </a:solidFill>
            </a:ln>
            <a:effectLst>
              <a:glow rad="76200">
                <a:schemeClr val="accent1">
                  <a:satMod val="175000"/>
                  <a:alpha val="34000"/>
                </a:schemeClr>
              </a:glow>
            </a:effectLst>
          </c:spPr>
          <c:marker>
            <c:symbol val="none"/>
          </c:marker>
          <c:dLbls>
            <c:dLbl>
              <c:idx val="0"/>
              <c:layout>
                <c:manualLayout>
                  <c:x val="8.6004691164972641E-2"/>
                  <c:y val="-8.8610893927547535E-2"/>
                </c:manualLayout>
              </c:layout>
              <c:tx>
                <c:rich>
                  <a:bodyPr/>
                  <a:lstStyle/>
                  <a:p>
                    <a:fld id="{38871738-D91D-C047-882E-4AFE9CBC018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AA7C-EA4A-9E49-762AD1B79F7B}"/>
                </c:ext>
              </c:extLst>
            </c:dLbl>
            <c:dLbl>
              <c:idx val="1"/>
              <c:layout>
                <c:manualLayout>
                  <c:x val="8.6004691164972641E-2"/>
                  <c:y val="4.1699244201198755E-2"/>
                </c:manualLayout>
              </c:layout>
              <c:tx>
                <c:rich>
                  <a:bodyPr/>
                  <a:lstStyle/>
                  <a:p>
                    <a:fld id="{E1EF992B-5681-6D44-A48B-DE0974E055B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A7C-EA4A-9E49-762AD1B79F7B}"/>
                </c:ext>
              </c:extLst>
            </c:dLbl>
            <c:dLbl>
              <c:idx val="2"/>
              <c:layout>
                <c:manualLayout>
                  <c:x val="5.4730258014073496E-2"/>
                  <c:y val="-2.6062027625751195E-3"/>
                </c:manualLayout>
              </c:layout>
              <c:tx>
                <c:rich>
                  <a:bodyPr/>
                  <a:lstStyle/>
                  <a:p>
                    <a:fld id="{1026E509-5DF9-1645-A52E-FEB4C23C580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A7C-EA4A-9E49-762AD1B79F7B}"/>
                </c:ext>
              </c:extLst>
            </c:dLbl>
            <c:dLbl>
              <c:idx val="3"/>
              <c:layout>
                <c:manualLayout>
                  <c:x val="-8.2877247849882776E-2"/>
                  <c:y val="0.2032838154808444"/>
                </c:manualLayout>
              </c:layout>
              <c:tx>
                <c:rich>
                  <a:bodyPr/>
                  <a:lstStyle/>
                  <a:p>
                    <a:fld id="{2D45069F-D1EF-6941-93F4-85C46A54267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AA7C-EA4A-9E49-762AD1B79F7B}"/>
                </c:ext>
              </c:extLst>
            </c:dLbl>
            <c:dLbl>
              <c:idx val="4"/>
              <c:layout>
                <c:manualLayout>
                  <c:x val="-4.0656763096168884E-2"/>
                  <c:y val="5.9942663539223354E-2"/>
                </c:manualLayout>
              </c:layout>
              <c:tx>
                <c:rich>
                  <a:bodyPr/>
                  <a:lstStyle/>
                  <a:p>
                    <a:fld id="{22D06F27-2CC8-B64B-88CD-ACE89BE3D2E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AA7C-EA4A-9E49-762AD1B79F7B}"/>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Scoring!$A$9:$A$13</c:f>
              <c:strCache>
                <c:ptCount val="5"/>
                <c:pt idx="0">
                  <c:v>Identify</c:v>
                </c:pt>
                <c:pt idx="1">
                  <c:v>Protect</c:v>
                </c:pt>
                <c:pt idx="2">
                  <c:v>Detect</c:v>
                </c:pt>
                <c:pt idx="3">
                  <c:v>Respond</c:v>
                </c:pt>
                <c:pt idx="4">
                  <c:v>Recover</c:v>
                </c:pt>
              </c:strCache>
            </c:strRef>
          </c:cat>
          <c:val>
            <c:numRef>
              <c:f>Scoring!$B$9:$B$13</c:f>
              <c:numCache>
                <c:formatCode>0.0</c:formatCode>
                <c:ptCount val="5"/>
                <c:pt idx="0">
                  <c:v>0</c:v>
                </c:pt>
                <c:pt idx="1">
                  <c:v>0</c:v>
                </c:pt>
                <c:pt idx="2">
                  <c:v>0</c:v>
                </c:pt>
                <c:pt idx="3">
                  <c:v>0</c:v>
                </c:pt>
                <c:pt idx="4">
                  <c:v>0</c:v>
                </c:pt>
              </c:numCache>
            </c:numRef>
          </c:val>
          <c:extLst>
            <c:ext xmlns:c15="http://schemas.microsoft.com/office/drawing/2012/chart" uri="{02D57815-91ED-43cb-92C2-25804820EDAC}">
              <c15:datalabelsRange>
                <c15:f>Scoring!$D$9:$D$13</c15:f>
                <c15:dlblRangeCache>
                  <c:ptCount val="5"/>
                  <c:pt idx="0">
                    <c:v>Grade: F  (0/4.0)</c:v>
                  </c:pt>
                  <c:pt idx="1">
                    <c:v>Grade: F  (0/4.0)</c:v>
                  </c:pt>
                  <c:pt idx="2">
                    <c:v>Grade: F  (0/4.0)</c:v>
                  </c:pt>
                  <c:pt idx="3">
                    <c:v>Grade: F  (0/4.0)</c:v>
                  </c:pt>
                  <c:pt idx="4">
                    <c:v>Grade: F  (0/4.0)</c:v>
                  </c:pt>
                </c15:dlblRangeCache>
              </c15:datalabelsRange>
            </c:ext>
            <c:ext xmlns:c16="http://schemas.microsoft.com/office/drawing/2014/chart" uri="{C3380CC4-5D6E-409C-BE32-E72D297353CC}">
              <c16:uniqueId val="{00000005-AA7C-EA4A-9E49-762AD1B79F7B}"/>
            </c:ext>
          </c:extLst>
        </c:ser>
        <c:ser>
          <c:idx val="1"/>
          <c:order val="1"/>
          <c:tx>
            <c:v>Grade</c:v>
          </c:tx>
          <c:spPr>
            <a:ln w="28575" cap="rnd">
              <a:solidFill>
                <a:schemeClr val="accent2"/>
              </a:solidFill>
            </a:ln>
            <a:effectLst>
              <a:glow rad="76200">
                <a:schemeClr val="accent2">
                  <a:satMod val="175000"/>
                  <a:alpha val="34000"/>
                </a:schemeClr>
              </a:glow>
            </a:effectLst>
          </c:spPr>
          <c:marker>
            <c:symbol val="none"/>
          </c:marker>
          <c:val>
            <c:numRef>
              <c:f>Scoring!$C$9:$C$13</c:f>
              <c:numCache>
                <c:formatCode>0.0</c:formatCode>
                <c:ptCount val="5"/>
                <c:pt idx="0">
                  <c:v>0</c:v>
                </c:pt>
                <c:pt idx="1">
                  <c:v>0</c:v>
                </c:pt>
                <c:pt idx="2">
                  <c:v>0</c:v>
                </c:pt>
                <c:pt idx="3">
                  <c:v>0</c:v>
                </c:pt>
                <c:pt idx="4">
                  <c:v>0</c:v>
                </c:pt>
              </c:numCache>
            </c:numRef>
          </c:val>
          <c:extLst>
            <c:ext xmlns:c16="http://schemas.microsoft.com/office/drawing/2014/chart" uri="{C3380CC4-5D6E-409C-BE32-E72D297353CC}">
              <c16:uniqueId val="{00000006-AA7C-EA4A-9E49-762AD1B79F7B}"/>
            </c:ext>
          </c:extLst>
        </c:ser>
        <c:dLbls>
          <c:showLegendKey val="0"/>
          <c:showVal val="0"/>
          <c:showCatName val="0"/>
          <c:showSerName val="0"/>
          <c:showPercent val="0"/>
          <c:showBubbleSize val="0"/>
        </c:dLbls>
        <c:axId val="1758961072"/>
        <c:axId val="1765128336"/>
      </c:radarChart>
      <c:catAx>
        <c:axId val="1758961072"/>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lt1">
                    <a:lumMod val="75000"/>
                  </a:schemeClr>
                </a:solidFill>
                <a:latin typeface="+mn-lt"/>
                <a:ea typeface="+mn-ea"/>
                <a:cs typeface="+mn-cs"/>
              </a:defRPr>
            </a:pPr>
            <a:endParaRPr lang="en-US"/>
          </a:p>
        </c:txPr>
        <c:crossAx val="1765128336"/>
        <c:crosses val="autoZero"/>
        <c:auto val="1"/>
        <c:lblAlgn val="ctr"/>
        <c:lblOffset val="100"/>
        <c:noMultiLvlLbl val="0"/>
      </c:catAx>
      <c:valAx>
        <c:axId val="1765128336"/>
        <c:scaling>
          <c:orientation val="minMax"/>
          <c:max val="4"/>
        </c:scaling>
        <c:delete val="0"/>
        <c:axPos val="l"/>
        <c:majorGridlines>
          <c:spPr>
            <a:ln w="9525" cap="flat" cmpd="sng" algn="ctr">
              <a:solidFill>
                <a:schemeClr val="lt1">
                  <a:alpha val="20000"/>
                </a:schemeClr>
              </a:solidFill>
              <a:round/>
            </a:ln>
            <a:effectLst/>
          </c:spPr>
        </c:majorGridlines>
        <c:numFmt formatCode="0.0"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8961072"/>
        <c:crosses val="autoZero"/>
        <c:crossBetween val="between"/>
        <c:minorUnit val="0.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200"/>
              <a:t>Ransomware Readiness Functional</a:t>
            </a:r>
            <a:r>
              <a:rPr lang="en-US" sz="2200" baseline="0"/>
              <a:t> Area Grade Breakdown</a:t>
            </a:r>
            <a:endParaRPr lang="en-US" sz="2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Scoring!$B$45</c:f>
              <c:strCache>
                <c:ptCount val="1"/>
                <c:pt idx="0">
                  <c:v>A</c:v>
                </c:pt>
              </c:strCache>
            </c:strRef>
          </c:tx>
          <c:spPr>
            <a:solidFill>
              <a:schemeClr val="accent6">
                <a:lumMod val="60000"/>
                <a:lumOff val="40000"/>
              </a:schemeClr>
            </a:solidFill>
            <a:ln>
              <a:noFill/>
            </a:ln>
            <a:effectLst>
              <a:outerShdw blurRad="57150" dist="19050" dir="5400000" algn="ctr" rotWithShape="0">
                <a:srgbClr val="000000">
                  <a:alpha val="63000"/>
                </a:srgbClr>
              </a:outerShdw>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dLblPos val="outEnd"/>
            <c:showLegendKey val="0"/>
            <c:showVal val="0"/>
            <c:showCatName val="0"/>
            <c:showSerName val="1"/>
            <c:showPercent val="0"/>
            <c:showBubbleSize val="0"/>
            <c:separator>, </c:separator>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Scoring!$A$46:$A$48</c:f>
              <c:strCache>
                <c:ptCount val="3"/>
                <c:pt idx="0">
                  <c:v>Backup &amp; Recovery Survivability</c:v>
                </c:pt>
                <c:pt idx="1">
                  <c:v>Plan, Inventory &amp; Process Maintenance</c:v>
                </c:pt>
                <c:pt idx="2">
                  <c:v>Threat Monitoring, Mitigation &amp; Reduction</c:v>
                </c:pt>
              </c:strCache>
            </c:strRef>
          </c:cat>
          <c:val>
            <c:numRef>
              <c:f>Scoring!$B$46:$B$48</c:f>
              <c:numCache>
                <c:formatCode>General</c:formatCode>
                <c:ptCount val="3"/>
                <c:pt idx="0">
                  <c:v>0</c:v>
                </c:pt>
                <c:pt idx="1">
                  <c:v>0</c:v>
                </c:pt>
                <c:pt idx="2">
                  <c:v>0</c:v>
                </c:pt>
              </c:numCache>
            </c:numRef>
          </c:val>
          <c:extLst>
            <c:ext xmlns:c16="http://schemas.microsoft.com/office/drawing/2014/chart" uri="{C3380CC4-5D6E-409C-BE32-E72D297353CC}">
              <c16:uniqueId val="{00000000-84FF-A743-A0E5-0A51713FE3C3}"/>
            </c:ext>
          </c:extLst>
        </c:ser>
        <c:ser>
          <c:idx val="1"/>
          <c:order val="1"/>
          <c:tx>
            <c:strRef>
              <c:f>Scoring!$C$45</c:f>
              <c:strCache>
                <c:ptCount val="1"/>
                <c:pt idx="0">
                  <c:v>B</c:v>
                </c:pt>
              </c:strCache>
            </c:strRef>
          </c:tx>
          <c:spPr>
            <a:solidFill>
              <a:schemeClr val="accent4">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Scoring!$A$46:$A$48</c:f>
              <c:strCache>
                <c:ptCount val="3"/>
                <c:pt idx="0">
                  <c:v>Backup &amp; Recovery Survivability</c:v>
                </c:pt>
                <c:pt idx="1">
                  <c:v>Plan, Inventory &amp; Process Maintenance</c:v>
                </c:pt>
                <c:pt idx="2">
                  <c:v>Threat Monitoring, Mitigation &amp; Reduction</c:v>
                </c:pt>
              </c:strCache>
            </c:strRef>
          </c:cat>
          <c:val>
            <c:numRef>
              <c:f>Scoring!$C$46:$C$48</c:f>
              <c:numCache>
                <c:formatCode>General</c:formatCode>
                <c:ptCount val="3"/>
                <c:pt idx="0">
                  <c:v>0</c:v>
                </c:pt>
                <c:pt idx="1">
                  <c:v>0</c:v>
                </c:pt>
                <c:pt idx="2">
                  <c:v>0</c:v>
                </c:pt>
              </c:numCache>
            </c:numRef>
          </c:val>
          <c:extLst>
            <c:ext xmlns:c16="http://schemas.microsoft.com/office/drawing/2014/chart" uri="{C3380CC4-5D6E-409C-BE32-E72D297353CC}">
              <c16:uniqueId val="{00000001-84FF-A743-A0E5-0A51713FE3C3}"/>
            </c:ext>
          </c:extLst>
        </c:ser>
        <c:ser>
          <c:idx val="2"/>
          <c:order val="2"/>
          <c:tx>
            <c:strRef>
              <c:f>Scoring!$D$45</c:f>
              <c:strCache>
                <c:ptCount val="1"/>
                <c:pt idx="0">
                  <c:v>C</c:v>
                </c:pt>
              </c:strCache>
            </c:strRef>
          </c:tx>
          <c:spPr>
            <a:solidFill>
              <a:srgbClr val="FF93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Scoring!$A$46:$A$48</c:f>
              <c:strCache>
                <c:ptCount val="3"/>
                <c:pt idx="0">
                  <c:v>Backup &amp; Recovery Survivability</c:v>
                </c:pt>
                <c:pt idx="1">
                  <c:v>Plan, Inventory &amp; Process Maintenance</c:v>
                </c:pt>
                <c:pt idx="2">
                  <c:v>Threat Monitoring, Mitigation &amp; Reduction</c:v>
                </c:pt>
              </c:strCache>
            </c:strRef>
          </c:cat>
          <c:val>
            <c:numRef>
              <c:f>Scoring!$D$46:$D$48</c:f>
              <c:numCache>
                <c:formatCode>General</c:formatCode>
                <c:ptCount val="3"/>
                <c:pt idx="0">
                  <c:v>0</c:v>
                </c:pt>
                <c:pt idx="1">
                  <c:v>0</c:v>
                </c:pt>
                <c:pt idx="2">
                  <c:v>0</c:v>
                </c:pt>
              </c:numCache>
            </c:numRef>
          </c:val>
          <c:extLst>
            <c:ext xmlns:c16="http://schemas.microsoft.com/office/drawing/2014/chart" uri="{C3380CC4-5D6E-409C-BE32-E72D297353CC}">
              <c16:uniqueId val="{00000002-84FF-A743-A0E5-0A51713FE3C3}"/>
            </c:ext>
          </c:extLst>
        </c:ser>
        <c:ser>
          <c:idx val="3"/>
          <c:order val="3"/>
          <c:tx>
            <c:strRef>
              <c:f>Scoring!$E$45</c:f>
              <c:strCache>
                <c:ptCount val="1"/>
                <c:pt idx="0">
                  <c:v>D</c:v>
                </c:pt>
              </c:strCache>
            </c:strRef>
          </c:tx>
          <c:spPr>
            <a:solidFill>
              <a:srgbClr val="FF3D37"/>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Scoring!$A$46:$A$48</c:f>
              <c:strCache>
                <c:ptCount val="3"/>
                <c:pt idx="0">
                  <c:v>Backup &amp; Recovery Survivability</c:v>
                </c:pt>
                <c:pt idx="1">
                  <c:v>Plan, Inventory &amp; Process Maintenance</c:v>
                </c:pt>
                <c:pt idx="2">
                  <c:v>Threat Monitoring, Mitigation &amp; Reduction</c:v>
                </c:pt>
              </c:strCache>
            </c:strRef>
          </c:cat>
          <c:val>
            <c:numRef>
              <c:f>Scoring!$E$46:$E$48</c:f>
              <c:numCache>
                <c:formatCode>General</c:formatCode>
                <c:ptCount val="3"/>
                <c:pt idx="0">
                  <c:v>0</c:v>
                </c:pt>
                <c:pt idx="1">
                  <c:v>0</c:v>
                </c:pt>
                <c:pt idx="2">
                  <c:v>0</c:v>
                </c:pt>
              </c:numCache>
            </c:numRef>
          </c:val>
          <c:extLst>
            <c:ext xmlns:c16="http://schemas.microsoft.com/office/drawing/2014/chart" uri="{C3380CC4-5D6E-409C-BE32-E72D297353CC}">
              <c16:uniqueId val="{00000003-84FF-A743-A0E5-0A51713FE3C3}"/>
            </c:ext>
          </c:extLst>
        </c:ser>
        <c:ser>
          <c:idx val="4"/>
          <c:order val="4"/>
          <c:tx>
            <c:strRef>
              <c:f>Scoring!$F$45</c:f>
              <c:strCache>
                <c:ptCount val="1"/>
                <c:pt idx="0">
                  <c:v>F</c:v>
                </c:pt>
              </c:strCache>
            </c:strRef>
          </c:tx>
          <c:spPr>
            <a:solidFill>
              <a:srgbClr val="DA0CFF"/>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Scoring!$A$46:$A$48</c:f>
              <c:strCache>
                <c:ptCount val="3"/>
                <c:pt idx="0">
                  <c:v>Backup &amp; Recovery Survivability</c:v>
                </c:pt>
                <c:pt idx="1">
                  <c:v>Plan, Inventory &amp; Process Maintenance</c:v>
                </c:pt>
                <c:pt idx="2">
                  <c:v>Threat Monitoring, Mitigation &amp; Reduction</c:v>
                </c:pt>
              </c:strCache>
            </c:strRef>
          </c:cat>
          <c:val>
            <c:numRef>
              <c:f>Scoring!$F$46:$F$48</c:f>
              <c:numCache>
                <c:formatCode>General</c:formatCode>
                <c:ptCount val="3"/>
                <c:pt idx="0">
                  <c:v>21</c:v>
                </c:pt>
                <c:pt idx="1">
                  <c:v>14</c:v>
                </c:pt>
                <c:pt idx="2">
                  <c:v>11</c:v>
                </c:pt>
              </c:numCache>
            </c:numRef>
          </c:val>
          <c:extLst>
            <c:ext xmlns:c16="http://schemas.microsoft.com/office/drawing/2014/chart" uri="{C3380CC4-5D6E-409C-BE32-E72D297353CC}">
              <c16:uniqueId val="{00000004-84FF-A743-A0E5-0A51713FE3C3}"/>
            </c:ext>
          </c:extLst>
        </c:ser>
        <c:dLbls>
          <c:showLegendKey val="0"/>
          <c:showVal val="0"/>
          <c:showCatName val="0"/>
          <c:showSerName val="0"/>
          <c:showPercent val="0"/>
          <c:showBubbleSize val="0"/>
        </c:dLbls>
        <c:gapWidth val="100"/>
        <c:overlap val="-24"/>
        <c:axId val="1825732224"/>
        <c:axId val="510075887"/>
      </c:barChart>
      <c:catAx>
        <c:axId val="18257322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2000" b="1" i="0" u="none" strike="noStrike" kern="1200" baseline="0">
                <a:solidFill>
                  <a:schemeClr val="lt1">
                    <a:lumMod val="85000"/>
                  </a:schemeClr>
                </a:solidFill>
                <a:latin typeface="+mn-lt"/>
                <a:ea typeface="+mn-ea"/>
                <a:cs typeface="+mn-cs"/>
              </a:defRPr>
            </a:pPr>
            <a:endParaRPr lang="en-US"/>
          </a:p>
        </c:txPr>
        <c:crossAx val="510075887"/>
        <c:crosses val="autoZero"/>
        <c:auto val="1"/>
        <c:lblAlgn val="ctr"/>
        <c:lblOffset val="100"/>
        <c:noMultiLvlLbl val="0"/>
      </c:catAx>
      <c:valAx>
        <c:axId val="5100758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5732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Sunburst of Per-CSF Function Control Grading</cx:v>
        </cx:txData>
      </cx:tx>
      <cx:txPr>
        <a:bodyPr spcFirstLastPara="1" vertOverflow="ellipsis" horzOverflow="overflow" wrap="square" lIns="0" tIns="0" rIns="0" bIns="0" anchor="ctr" anchorCtr="1"/>
        <a:lstStyle/>
        <a:p>
          <a:pPr algn="ctr" rtl="0">
            <a:defRPr sz="2000"/>
          </a:pPr>
          <a:r>
            <a:rPr lang="en-US" sz="20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Sunburst of Per-CSF Function Control Grading</a:t>
          </a:r>
        </a:p>
      </cx:txPr>
    </cx:title>
    <cx:plotArea>
      <cx:plotAreaRegion>
        <cx:series layoutId="sunburst" uniqueId="{9B5ECC7B-F1B5-544F-A8D3-9313B647279C}">
          <cx:dataPt idx="0">
            <cx:spPr>
              <a:solidFill>
                <a:srgbClr val="4472C4">
                  <a:lumMod val="40000"/>
                  <a:lumOff val="60000"/>
                </a:srgbClr>
              </a:solidFill>
            </cx:spPr>
          </cx:dataPt>
          <cx:dataPt idx="5"/>
          <cx:dataPt idx="6">
            <cx:spPr>
              <a:solidFill>
                <a:srgbClr val="9B59CD"/>
              </a:solidFill>
            </cx:spPr>
          </cx:dataPt>
          <cx:dataPt idx="12">
            <cx:spPr>
              <a:solidFill>
                <a:srgbClr val="FFA222"/>
              </a:solidFill>
            </cx:spPr>
          </cx:dataPt>
          <cx:dataPt idx="18">
            <cx:spPr>
              <a:solidFill>
                <a:srgbClr val="DD4359"/>
              </a:solidFill>
            </cx:spPr>
          </cx:dataPt>
          <cx:dataPt idx="24">
            <cx:spPr>
              <a:solidFill>
                <a:srgbClr val="92D050"/>
              </a:solidFill>
            </cx:spPr>
          </cx:dataPt>
          <cx:dataPt idx="27"/>
          <cx:dataLabels>
            <cx:txPr>
              <a:bodyPr spcFirstLastPara="1" vertOverflow="ellipsis" horzOverflow="overflow" wrap="square" lIns="0" tIns="0" rIns="0" bIns="0" anchor="ctr" anchorCtr="1"/>
              <a:lstStyle/>
              <a:p>
                <a:pPr algn="ctr" rtl="0">
                  <a:defRPr sz="1600">
                    <a:solidFill>
                      <a:schemeClr val="bg1"/>
                    </a:solidFill>
                  </a:defRPr>
                </a:pPr>
                <a:endParaRPr lang="en-US" sz="1600" b="0" i="0" u="none" strike="noStrike" baseline="0">
                  <a:solidFill>
                    <a:schemeClr val="bg1"/>
                  </a:solidFill>
                  <a:latin typeface="Calibri" panose="020F0502020204030204"/>
                </a:endParaRPr>
              </a:p>
            </cx:txPr>
            <cx:visibility seriesName="0" categoryName="1" value="1"/>
            <cx:separator>| </cx:separator>
          </cx:dataLabels>
          <cx:dataId val="0"/>
        </cx:series>
      </cx:plotAreaRegion>
    </cx:plotArea>
    <cx:legend pos="r" align="ctr" overlay="0">
      <cx:txPr>
        <a:bodyPr spcFirstLastPara="1" vertOverflow="ellipsis" horzOverflow="overflow" wrap="square" lIns="0" tIns="0" rIns="0" bIns="0" anchor="ctr" anchorCtr="1"/>
        <a:lstStyle/>
        <a:p>
          <a:pPr algn="ctr" rtl="0">
            <a:defRPr sz="2000"/>
          </a:pPr>
          <a:endParaRPr lang="en-US" sz="2000" b="0" i="0" u="none" strike="noStrike" baseline="0">
            <a:solidFill>
              <a:sysClr val="window" lastClr="FFFFFF">
                <a:lumMod val="9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11547</xdr:colOff>
      <xdr:row>9</xdr:row>
      <xdr:rowOff>11540</xdr:rowOff>
    </xdr:from>
    <xdr:to>
      <xdr:col>20</xdr:col>
      <xdr:colOff>23093</xdr:colOff>
      <xdr:row>17</xdr:row>
      <xdr:rowOff>207813</xdr:rowOff>
    </xdr:to>
    <xdr:graphicFrame macro="">
      <xdr:nvGraphicFramePr>
        <xdr:cNvPr id="3" name="Chart 2">
          <a:extLst>
            <a:ext uri="{FF2B5EF4-FFF2-40B4-BE49-F238E27FC236}">
              <a16:creationId xmlns:a16="http://schemas.microsoft.com/office/drawing/2014/main" id="{EFDA970E-64AF-C54B-BA1A-497A2DBC9E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11545</xdr:colOff>
      <xdr:row>29</xdr:row>
      <xdr:rowOff>11538</xdr:rowOff>
    </xdr:from>
    <xdr:to>
      <xdr:col>20</xdr:col>
      <xdr:colOff>12123</xdr:colOff>
      <xdr:row>34</xdr:row>
      <xdr:rowOff>1096818</xdr:rowOff>
    </xdr:to>
    <xdr:graphicFrame macro="">
      <xdr:nvGraphicFramePr>
        <xdr:cNvPr id="4" name="Chart 3">
          <a:extLst>
            <a:ext uri="{FF2B5EF4-FFF2-40B4-BE49-F238E27FC236}">
              <a16:creationId xmlns:a16="http://schemas.microsoft.com/office/drawing/2014/main" id="{F3C50D14-17EB-7344-8380-55730628B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18</xdr:row>
      <xdr:rowOff>11539</xdr:rowOff>
    </xdr:from>
    <xdr:to>
      <xdr:col>20</xdr:col>
      <xdr:colOff>11546</xdr:colOff>
      <xdr:row>27</xdr:row>
      <xdr:rowOff>646545</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75BF6B52-6CA1-174D-BA58-5AA4E8704C7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188700" y="13664039"/>
              <a:ext cx="10374746" cy="63627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30019</xdr:colOff>
      <xdr:row>0</xdr:row>
      <xdr:rowOff>56573</xdr:rowOff>
    </xdr:from>
    <xdr:to>
      <xdr:col>9</xdr:col>
      <xdr:colOff>349828</xdr:colOff>
      <xdr:row>0</xdr:row>
      <xdr:rowOff>491505</xdr:rowOff>
    </xdr:to>
    <xdr:pic>
      <xdr:nvPicPr>
        <xdr:cNvPr id="2" name="Picture 1">
          <a:extLst>
            <a:ext uri="{FF2B5EF4-FFF2-40B4-BE49-F238E27FC236}">
              <a16:creationId xmlns:a16="http://schemas.microsoft.com/office/drawing/2014/main" id="{DEFFA744-8B75-764B-BA5C-F7DD91E47CE9}"/>
            </a:ext>
          </a:extLst>
        </xdr:cNvPr>
        <xdr:cNvPicPr>
          <a:picLocks noChangeAspect="1"/>
        </xdr:cNvPicPr>
      </xdr:nvPicPr>
      <xdr:blipFill>
        <a:blip xmlns:r="http://schemas.openxmlformats.org/officeDocument/2006/relationships" r:embed="rId4"/>
        <a:stretch>
          <a:fillRect/>
        </a:stretch>
      </xdr:blipFill>
      <xdr:spPr>
        <a:xfrm>
          <a:off x="11218719" y="56573"/>
          <a:ext cx="1183409" cy="4349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41052-58E3-2B49-AD78-CBBF5E3BD64E}">
  <dimension ref="A1:T51"/>
  <sheetViews>
    <sheetView tabSelected="1" zoomScaleNormal="100" workbookViewId="0">
      <pane ySplit="1" topLeftCell="A2" activePane="bottomLeft" state="frozen"/>
      <selection pane="bottomLeft" activeCell="I2" sqref="I2:T7"/>
    </sheetView>
  </sheetViews>
  <sheetFormatPr baseColWidth="10" defaultRowHeight="16" x14ac:dyDescent="0.2"/>
  <cols>
    <col min="1" max="1" width="11.1640625" style="22" customWidth="1"/>
    <col min="2" max="2" width="8.6640625" style="23" customWidth="1"/>
    <col min="3" max="3" width="21.6640625" style="24" customWidth="1"/>
    <col min="4" max="4" width="50.6640625" style="25" customWidth="1"/>
    <col min="5" max="5" width="20.5" style="4" customWidth="1"/>
    <col min="6" max="6" width="14" style="23" customWidth="1"/>
    <col min="7" max="7" width="14" style="22" customWidth="1"/>
    <col min="8" max="8" width="6.1640625" style="2" customWidth="1"/>
    <col min="9" max="20" width="11.33203125" style="2" customWidth="1"/>
    <col min="21" max="16384" width="10.83203125" style="2"/>
  </cols>
  <sheetData>
    <row r="1" spans="1:20" s="1" customFormat="1" ht="44" x14ac:dyDescent="0.25">
      <c r="A1" s="33" t="s">
        <v>75</v>
      </c>
      <c r="B1" s="34" t="s">
        <v>74</v>
      </c>
      <c r="C1" s="35" t="s">
        <v>72</v>
      </c>
      <c r="D1" s="33" t="s">
        <v>99</v>
      </c>
      <c r="E1" s="36" t="s">
        <v>98</v>
      </c>
      <c r="F1" s="34" t="s">
        <v>77</v>
      </c>
      <c r="G1" s="34" t="s">
        <v>76</v>
      </c>
      <c r="K1" s="37"/>
    </row>
    <row r="2" spans="1:20" ht="68" customHeight="1" x14ac:dyDescent="0.2">
      <c r="A2" s="40" t="s">
        <v>102</v>
      </c>
      <c r="B2" s="9" t="s">
        <v>66</v>
      </c>
      <c r="C2" s="10" t="s">
        <v>100</v>
      </c>
      <c r="D2" s="11" t="s">
        <v>107</v>
      </c>
      <c r="E2" s="32" t="s">
        <v>81</v>
      </c>
      <c r="F2" s="26" t="str">
        <f>_xlfn.XLOOKUP(Controls!E2,Scoring!$A$1:$A$5,Scoring!$B$1:$B$5)</f>
        <v>F</v>
      </c>
      <c r="G2" s="45" t="str" cm="1">
        <f t="array" ref="G2">_xlfn.XLOOKUP(ROUND(SUM(AVERAGE(VLOOKUP(Controls!F2:F7,Scoring!$B$1:$C$5,2,FALSE))),0),Scoring!C1:C5,Scoring!B1:B5)</f>
        <v>F</v>
      </c>
      <c r="I2" s="38" t="s">
        <v>130</v>
      </c>
      <c r="J2" s="38"/>
      <c r="K2" s="38"/>
      <c r="L2" s="38"/>
      <c r="M2" s="38"/>
      <c r="N2" s="38"/>
      <c r="O2" s="38"/>
      <c r="P2" s="38"/>
      <c r="Q2" s="38"/>
      <c r="R2" s="38"/>
      <c r="S2" s="38"/>
      <c r="T2" s="38"/>
    </row>
    <row r="3" spans="1:20" ht="68" customHeight="1" x14ac:dyDescent="0.2">
      <c r="A3" s="40"/>
      <c r="B3" s="9" t="s">
        <v>67</v>
      </c>
      <c r="C3" s="10" t="s">
        <v>100</v>
      </c>
      <c r="D3" s="11" t="s">
        <v>1</v>
      </c>
      <c r="E3" s="32" t="s">
        <v>81</v>
      </c>
      <c r="F3" s="26" t="str">
        <f>_xlfn.XLOOKUP(Controls!E3,Scoring!$A$1:$A$5,Scoring!$B$1:$B$5)</f>
        <v>F</v>
      </c>
      <c r="G3" s="45"/>
      <c r="I3" s="38"/>
      <c r="J3" s="38"/>
      <c r="K3" s="38"/>
      <c r="L3" s="38"/>
      <c r="M3" s="38"/>
      <c r="N3" s="38"/>
      <c r="O3" s="38"/>
      <c r="P3" s="38"/>
      <c r="Q3" s="38"/>
      <c r="R3" s="38"/>
      <c r="S3" s="38"/>
      <c r="T3" s="38"/>
    </row>
    <row r="4" spans="1:20" ht="85" x14ac:dyDescent="0.2">
      <c r="A4" s="40"/>
      <c r="B4" s="9" t="s">
        <v>68</v>
      </c>
      <c r="C4" s="10" t="s">
        <v>100</v>
      </c>
      <c r="D4" s="11" t="s">
        <v>2</v>
      </c>
      <c r="E4" s="32" t="s">
        <v>81</v>
      </c>
      <c r="F4" s="26" t="str">
        <f>_xlfn.XLOOKUP(Controls!E4,Scoring!$A$1:$A$5,Scoring!$B$1:$B$5)</f>
        <v>F</v>
      </c>
      <c r="G4" s="45"/>
      <c r="I4" s="38"/>
      <c r="J4" s="38"/>
      <c r="K4" s="38"/>
      <c r="L4" s="38"/>
      <c r="M4" s="38"/>
      <c r="N4" s="38"/>
      <c r="O4" s="38"/>
      <c r="P4" s="38"/>
      <c r="Q4" s="38"/>
      <c r="R4" s="38"/>
      <c r="S4" s="38"/>
      <c r="T4" s="38"/>
    </row>
    <row r="5" spans="1:20" ht="85" x14ac:dyDescent="0.2">
      <c r="A5" s="40"/>
      <c r="B5" s="9" t="s">
        <v>69</v>
      </c>
      <c r="C5" s="10" t="s">
        <v>100</v>
      </c>
      <c r="D5" s="11" t="s">
        <v>109</v>
      </c>
      <c r="E5" s="32" t="s">
        <v>81</v>
      </c>
      <c r="F5" s="26" t="str">
        <f>_xlfn.XLOOKUP(Controls!E5,Scoring!$A$1:$A$5,Scoring!$B$1:$B$5)</f>
        <v>F</v>
      </c>
      <c r="G5" s="45"/>
      <c r="I5" s="38"/>
      <c r="J5" s="38"/>
      <c r="K5" s="38"/>
      <c r="L5" s="38"/>
      <c r="M5" s="38"/>
      <c r="N5" s="38"/>
      <c r="O5" s="38"/>
      <c r="P5" s="38"/>
      <c r="Q5" s="38"/>
      <c r="R5" s="38"/>
      <c r="S5" s="38"/>
      <c r="T5" s="38"/>
    </row>
    <row r="6" spans="1:20" ht="102" x14ac:dyDescent="0.2">
      <c r="A6" s="40"/>
      <c r="B6" s="9" t="s">
        <v>70</v>
      </c>
      <c r="C6" s="10" t="s">
        <v>101</v>
      </c>
      <c r="D6" s="11" t="s">
        <v>3</v>
      </c>
      <c r="E6" s="32" t="s">
        <v>81</v>
      </c>
      <c r="F6" s="26" t="str">
        <f>_xlfn.XLOOKUP(Controls!E6,Scoring!$A$1:$A$5,Scoring!$B$1:$B$5)</f>
        <v>F</v>
      </c>
      <c r="G6" s="45"/>
      <c r="I6" s="38"/>
      <c r="J6" s="38"/>
      <c r="K6" s="38"/>
      <c r="L6" s="38"/>
      <c r="M6" s="38"/>
      <c r="N6" s="38"/>
      <c r="O6" s="38"/>
      <c r="P6" s="38"/>
      <c r="Q6" s="38"/>
      <c r="R6" s="38"/>
      <c r="S6" s="38"/>
      <c r="T6" s="38"/>
    </row>
    <row r="7" spans="1:20" ht="51" customHeight="1" x14ac:dyDescent="0.2">
      <c r="A7" s="41"/>
      <c r="B7" s="12" t="s">
        <v>71</v>
      </c>
      <c r="C7" s="13" t="s">
        <v>100</v>
      </c>
      <c r="D7" s="14" t="s">
        <v>4</v>
      </c>
      <c r="E7" s="32" t="s">
        <v>81</v>
      </c>
      <c r="F7" s="27" t="str">
        <f>_xlfn.XLOOKUP(Controls!E7,Scoring!$A$1:$A$5,Scoring!$B$1:$B$5)</f>
        <v>F</v>
      </c>
      <c r="G7" s="46"/>
      <c r="I7" s="38"/>
      <c r="J7" s="38"/>
      <c r="K7" s="38"/>
      <c r="L7" s="38"/>
      <c r="M7" s="38"/>
      <c r="N7" s="38"/>
      <c r="O7" s="38"/>
      <c r="P7" s="38"/>
      <c r="Q7" s="38"/>
      <c r="R7" s="38"/>
      <c r="S7" s="38"/>
      <c r="T7" s="38"/>
    </row>
    <row r="8" spans="1:20" ht="11" customHeight="1" x14ac:dyDescent="0.2">
      <c r="A8" s="15"/>
      <c r="B8" s="16"/>
      <c r="C8" s="16"/>
      <c r="D8" s="16"/>
      <c r="E8" s="7"/>
      <c r="F8" s="16"/>
      <c r="G8" s="16"/>
    </row>
    <row r="9" spans="1:20" ht="68" customHeight="1" x14ac:dyDescent="0.2">
      <c r="A9" s="42" t="s">
        <v>103</v>
      </c>
      <c r="B9" s="17" t="s">
        <v>41</v>
      </c>
      <c r="C9" s="18" t="s">
        <v>100</v>
      </c>
      <c r="D9" s="19" t="s">
        <v>5</v>
      </c>
      <c r="E9" s="32" t="s">
        <v>81</v>
      </c>
      <c r="F9" s="28" t="str">
        <f>_xlfn.XLOOKUP(Controls!E9,Scoring!$A$1:$A$5,Scoring!$B$1:$B$5)</f>
        <v>F</v>
      </c>
      <c r="G9" s="47" t="str" cm="1">
        <f t="array" ref="G9">_xlfn.XLOOKUP(ROUND(SUM(AVERAGE(VLOOKUP(Controls!F9:F35,Scoring!$B$1:$C$5,2,FALSE))),0),Scoring!C1:C5,Scoring!B1:B5)</f>
        <v>F</v>
      </c>
    </row>
    <row r="10" spans="1:20" ht="68" customHeight="1" x14ac:dyDescent="0.2">
      <c r="A10" s="43"/>
      <c r="B10" s="9" t="s">
        <v>42</v>
      </c>
      <c r="C10" s="10" t="s">
        <v>101</v>
      </c>
      <c r="D10" s="11" t="s">
        <v>6</v>
      </c>
      <c r="E10" s="32" t="s">
        <v>81</v>
      </c>
      <c r="F10" s="26" t="str">
        <f>_xlfn.XLOOKUP(Controls!E10,Scoring!$A$1:$A$5,Scoring!$B$1:$B$5)</f>
        <v>F</v>
      </c>
      <c r="G10" s="45"/>
    </row>
    <row r="11" spans="1:20" ht="51" customHeight="1" x14ac:dyDescent="0.2">
      <c r="A11" s="43"/>
      <c r="B11" s="9" t="s">
        <v>43</v>
      </c>
      <c r="C11" s="10" t="s">
        <v>101</v>
      </c>
      <c r="D11" s="11" t="s">
        <v>7</v>
      </c>
      <c r="E11" s="32" t="s">
        <v>81</v>
      </c>
      <c r="F11" s="26" t="str">
        <f>_xlfn.XLOOKUP(Controls!E11,Scoring!$A$1:$A$5,Scoring!$B$1:$B$5)</f>
        <v>F</v>
      </c>
      <c r="G11" s="45"/>
    </row>
    <row r="12" spans="1:20" ht="51" customHeight="1" x14ac:dyDescent="0.2">
      <c r="A12" s="43"/>
      <c r="B12" s="30" t="s">
        <v>44</v>
      </c>
      <c r="C12" s="10" t="s">
        <v>101</v>
      </c>
      <c r="D12" s="11" t="s">
        <v>108</v>
      </c>
      <c r="E12" s="32" t="s">
        <v>81</v>
      </c>
      <c r="F12" s="26" t="str">
        <f>_xlfn.XLOOKUP(Controls!E12,Scoring!$A$1:$A$5,Scoring!$B$1:$B$5)</f>
        <v>F</v>
      </c>
      <c r="G12" s="45"/>
    </row>
    <row r="13" spans="1:20" ht="34" customHeight="1" x14ac:dyDescent="0.2">
      <c r="A13" s="43"/>
      <c r="B13" s="31" t="s">
        <v>45</v>
      </c>
      <c r="C13" s="10" t="s">
        <v>101</v>
      </c>
      <c r="D13" s="11" t="s">
        <v>8</v>
      </c>
      <c r="E13" s="32" t="s">
        <v>81</v>
      </c>
      <c r="F13" s="26" t="str">
        <f>_xlfn.XLOOKUP(Controls!E13,Scoring!$A$1:$A$5,Scoring!$B$1:$B$5)</f>
        <v>F</v>
      </c>
      <c r="G13" s="45"/>
    </row>
    <row r="14" spans="1:20" ht="51" customHeight="1" x14ac:dyDescent="0.2">
      <c r="A14" s="43"/>
      <c r="B14" s="31" t="s">
        <v>46</v>
      </c>
      <c r="C14" s="10" t="s">
        <v>100</v>
      </c>
      <c r="D14" s="11" t="s">
        <v>9</v>
      </c>
      <c r="E14" s="32" t="s">
        <v>81</v>
      </c>
      <c r="F14" s="26" t="str">
        <f>_xlfn.XLOOKUP(Controls!E14,Scoring!$A$1:$A$5,Scoring!$B$1:$B$5)</f>
        <v>F</v>
      </c>
      <c r="G14" s="45"/>
    </row>
    <row r="15" spans="1:20" ht="51" customHeight="1" x14ac:dyDescent="0.2">
      <c r="A15" s="43"/>
      <c r="B15" s="31" t="s">
        <v>47</v>
      </c>
      <c r="C15" s="10" t="s">
        <v>101</v>
      </c>
      <c r="D15" s="20" t="s">
        <v>10</v>
      </c>
      <c r="E15" s="32" t="s">
        <v>81</v>
      </c>
      <c r="F15" s="26" t="str">
        <f>_xlfn.XLOOKUP(Controls!E15,Scoring!$A$1:$A$5,Scoring!$B$1:$B$5)</f>
        <v>F</v>
      </c>
      <c r="G15" s="45"/>
    </row>
    <row r="16" spans="1:20" ht="68" customHeight="1" x14ac:dyDescent="0.2">
      <c r="A16" s="43"/>
      <c r="B16" s="31" t="s">
        <v>48</v>
      </c>
      <c r="C16" s="10" t="s">
        <v>101</v>
      </c>
      <c r="D16" s="20" t="s">
        <v>11</v>
      </c>
      <c r="E16" s="32" t="s">
        <v>81</v>
      </c>
      <c r="F16" s="26" t="str">
        <f>_xlfn.XLOOKUP(Controls!E16,Scoring!$A$1:$A$5,Scoring!$B$1:$B$5)</f>
        <v>F</v>
      </c>
      <c r="G16" s="45"/>
    </row>
    <row r="17" spans="1:7" ht="68" customHeight="1" x14ac:dyDescent="0.2">
      <c r="A17" s="43"/>
      <c r="B17" s="31" t="s">
        <v>49</v>
      </c>
      <c r="C17" s="10" t="s">
        <v>101</v>
      </c>
      <c r="D17" s="20" t="s">
        <v>12</v>
      </c>
      <c r="E17" s="32" t="s">
        <v>81</v>
      </c>
      <c r="F17" s="26" t="str">
        <f>_xlfn.XLOOKUP(Controls!E17,Scoring!$A$1:$A$5,Scoring!$B$1:$B$5)</f>
        <v>F</v>
      </c>
      <c r="G17" s="45"/>
    </row>
    <row r="18" spans="1:7" ht="51" customHeight="1" x14ac:dyDescent="0.2">
      <c r="A18" s="43"/>
      <c r="B18" s="31" t="s">
        <v>50</v>
      </c>
      <c r="C18" s="10" t="s">
        <v>100</v>
      </c>
      <c r="D18" s="20" t="s">
        <v>13</v>
      </c>
      <c r="E18" s="32" t="s">
        <v>81</v>
      </c>
      <c r="F18" s="26" t="str">
        <f>_xlfn.XLOOKUP(Controls!E18,Scoring!$A$1:$A$5,Scoring!$B$1:$B$5)</f>
        <v>F</v>
      </c>
      <c r="G18" s="45"/>
    </row>
    <row r="19" spans="1:7" ht="36" customHeight="1" x14ac:dyDescent="0.2">
      <c r="A19" s="43"/>
      <c r="B19" s="31" t="s">
        <v>51</v>
      </c>
      <c r="C19" s="10" t="s">
        <v>73</v>
      </c>
      <c r="D19" s="20" t="s">
        <v>110</v>
      </c>
      <c r="E19" s="32" t="s">
        <v>81</v>
      </c>
      <c r="F19" s="26" t="str">
        <f>_xlfn.XLOOKUP(Controls!E19,Scoring!$A$1:$A$5,Scoring!$B$1:$B$5)</f>
        <v>F</v>
      </c>
      <c r="G19" s="45"/>
    </row>
    <row r="20" spans="1:7" ht="70" customHeight="1" x14ac:dyDescent="0.2">
      <c r="A20" s="43"/>
      <c r="B20" s="31" t="s">
        <v>52</v>
      </c>
      <c r="C20" s="10" t="s">
        <v>73</v>
      </c>
      <c r="D20" s="20" t="s">
        <v>111</v>
      </c>
      <c r="E20" s="32" t="s">
        <v>81</v>
      </c>
      <c r="F20" s="26" t="str">
        <f>_xlfn.XLOOKUP(Controls!E20,Scoring!$A$1:$A$5,Scoring!$B$1:$B$5)</f>
        <v>F</v>
      </c>
      <c r="G20" s="45"/>
    </row>
    <row r="21" spans="1:7" ht="34" customHeight="1" x14ac:dyDescent="0.2">
      <c r="A21" s="43"/>
      <c r="B21" s="31" t="s">
        <v>53</v>
      </c>
      <c r="C21" s="10" t="s">
        <v>73</v>
      </c>
      <c r="D21" s="20" t="s">
        <v>112</v>
      </c>
      <c r="E21" s="32" t="s">
        <v>81</v>
      </c>
      <c r="F21" s="26" t="str">
        <f>_xlfn.XLOOKUP(Controls!E21,Scoring!$A$1:$A$5,Scoring!$B$1:$B$5)</f>
        <v>F</v>
      </c>
      <c r="G21" s="45"/>
    </row>
    <row r="22" spans="1:7" ht="68" customHeight="1" x14ac:dyDescent="0.2">
      <c r="A22" s="43"/>
      <c r="B22" s="31" t="s">
        <v>54</v>
      </c>
      <c r="C22" s="10" t="s">
        <v>73</v>
      </c>
      <c r="D22" s="20" t="s">
        <v>113</v>
      </c>
      <c r="E22" s="32" t="s">
        <v>81</v>
      </c>
      <c r="F22" s="26" t="str">
        <f>_xlfn.XLOOKUP(Controls!E22,Scoring!$A$1:$A$5,Scoring!$B$1:$B$5)</f>
        <v>F</v>
      </c>
      <c r="G22" s="45"/>
    </row>
    <row r="23" spans="1:7" ht="51" customHeight="1" x14ac:dyDescent="0.2">
      <c r="A23" s="43"/>
      <c r="B23" s="31" t="s">
        <v>55</v>
      </c>
      <c r="C23" s="10" t="s">
        <v>73</v>
      </c>
      <c r="D23" s="20" t="s">
        <v>114</v>
      </c>
      <c r="E23" s="32" t="s">
        <v>81</v>
      </c>
      <c r="F23" s="26" t="str">
        <f>_xlfn.XLOOKUP(Controls!E23,Scoring!$A$1:$A$5,Scoring!$B$1:$B$5)</f>
        <v>F</v>
      </c>
      <c r="G23" s="45"/>
    </row>
    <row r="24" spans="1:7" ht="51" customHeight="1" x14ac:dyDescent="0.2">
      <c r="A24" s="43"/>
      <c r="B24" s="31" t="s">
        <v>56</v>
      </c>
      <c r="C24" s="10" t="s">
        <v>73</v>
      </c>
      <c r="D24" s="20" t="s">
        <v>115</v>
      </c>
      <c r="E24" s="32" t="s">
        <v>81</v>
      </c>
      <c r="F24" s="26" t="str">
        <f>_xlfn.XLOOKUP(Controls!E24,Scoring!$A$1:$A$5,Scoring!$B$1:$B$5)</f>
        <v>F</v>
      </c>
      <c r="G24" s="45"/>
    </row>
    <row r="25" spans="1:7" ht="68" customHeight="1" x14ac:dyDescent="0.2">
      <c r="A25" s="43"/>
      <c r="B25" s="31" t="s">
        <v>57</v>
      </c>
      <c r="C25" s="10" t="s">
        <v>73</v>
      </c>
      <c r="D25" s="20" t="s">
        <v>116</v>
      </c>
      <c r="E25" s="32" t="s">
        <v>81</v>
      </c>
      <c r="F25" s="26" t="str">
        <f>_xlfn.XLOOKUP(Controls!E25,Scoring!$A$1:$A$5,Scoring!$B$1:$B$5)</f>
        <v>F</v>
      </c>
      <c r="G25" s="45"/>
    </row>
    <row r="26" spans="1:7" ht="39" customHeight="1" x14ac:dyDescent="0.2">
      <c r="A26" s="43"/>
      <c r="B26" s="31" t="s">
        <v>58</v>
      </c>
      <c r="C26" s="10" t="s">
        <v>73</v>
      </c>
      <c r="D26" s="20" t="s">
        <v>117</v>
      </c>
      <c r="E26" s="32" t="s">
        <v>81</v>
      </c>
      <c r="F26" s="26" t="str">
        <f>_xlfn.XLOOKUP(Controls!E26,Scoring!$A$1:$A$5,Scoring!$B$1:$B$5)</f>
        <v>F</v>
      </c>
      <c r="G26" s="45"/>
    </row>
    <row r="27" spans="1:7" ht="34" customHeight="1" x14ac:dyDescent="0.2">
      <c r="A27" s="43"/>
      <c r="B27" s="31" t="s">
        <v>59</v>
      </c>
      <c r="C27" s="10" t="s">
        <v>73</v>
      </c>
      <c r="D27" s="20" t="s">
        <v>118</v>
      </c>
      <c r="E27" s="32" t="s">
        <v>81</v>
      </c>
      <c r="F27" s="26" t="str">
        <f>_xlfn.XLOOKUP(Controls!E27,Scoring!$A$1:$A$5,Scoring!$B$1:$B$5)</f>
        <v>F</v>
      </c>
      <c r="G27" s="45"/>
    </row>
    <row r="28" spans="1:7" ht="51" customHeight="1" x14ac:dyDescent="0.2">
      <c r="A28" s="43"/>
      <c r="B28" s="31" t="s">
        <v>60</v>
      </c>
      <c r="C28" s="10" t="s">
        <v>73</v>
      </c>
      <c r="D28" s="20" t="s">
        <v>119</v>
      </c>
      <c r="E28" s="32" t="s">
        <v>81</v>
      </c>
      <c r="F28" s="26" t="str">
        <f>_xlfn.XLOOKUP(Controls!E28,Scoring!$A$1:$A$5,Scoring!$B$1:$B$5)</f>
        <v>F</v>
      </c>
      <c r="G28" s="45"/>
    </row>
    <row r="29" spans="1:7" ht="68" customHeight="1" x14ac:dyDescent="0.2">
      <c r="A29" s="43"/>
      <c r="B29" s="31" t="s">
        <v>61</v>
      </c>
      <c r="C29" s="10" t="s">
        <v>73</v>
      </c>
      <c r="D29" s="20" t="s">
        <v>120</v>
      </c>
      <c r="E29" s="32" t="s">
        <v>81</v>
      </c>
      <c r="F29" s="26" t="str">
        <f>_xlfn.XLOOKUP(Controls!E29,Scoring!$A$1:$A$5,Scoring!$B$1:$B$5)</f>
        <v>F</v>
      </c>
      <c r="G29" s="45"/>
    </row>
    <row r="30" spans="1:7" ht="52" customHeight="1" x14ac:dyDescent="0.2">
      <c r="A30" s="43"/>
      <c r="B30" s="31" t="s">
        <v>62</v>
      </c>
      <c r="C30" s="10" t="s">
        <v>73</v>
      </c>
      <c r="D30" s="20" t="s">
        <v>121</v>
      </c>
      <c r="E30" s="32" t="s">
        <v>81</v>
      </c>
      <c r="F30" s="26" t="str">
        <f>_xlfn.XLOOKUP(Controls!E30,Scoring!$A$1:$A$5,Scoring!$B$1:$B$5)</f>
        <v>F</v>
      </c>
      <c r="G30" s="45"/>
    </row>
    <row r="31" spans="1:7" ht="136" x14ac:dyDescent="0.2">
      <c r="A31" s="43"/>
      <c r="B31" s="31" t="s">
        <v>63</v>
      </c>
      <c r="C31" s="10" t="s">
        <v>73</v>
      </c>
      <c r="D31" s="20" t="s">
        <v>122</v>
      </c>
      <c r="E31" s="32" t="s">
        <v>81</v>
      </c>
      <c r="F31" s="26" t="str">
        <f>_xlfn.XLOOKUP(Controls!E31,Scoring!$A$1:$A$5,Scoring!$B$1:$B$5)</f>
        <v>F</v>
      </c>
      <c r="G31" s="45"/>
    </row>
    <row r="32" spans="1:7" ht="51" customHeight="1" x14ac:dyDescent="0.2">
      <c r="A32" s="43"/>
      <c r="B32" s="31" t="s">
        <v>64</v>
      </c>
      <c r="C32" s="10" t="s">
        <v>73</v>
      </c>
      <c r="D32" s="20" t="s">
        <v>123</v>
      </c>
      <c r="E32" s="32" t="s">
        <v>81</v>
      </c>
      <c r="F32" s="26" t="str">
        <f>_xlfn.XLOOKUP(Controls!E32,Scoring!$A$1:$A$5,Scoring!$B$1:$B$5)</f>
        <v>F</v>
      </c>
      <c r="G32" s="45"/>
    </row>
    <row r="33" spans="1:7" ht="52" customHeight="1" x14ac:dyDescent="0.2">
      <c r="A33" s="43"/>
      <c r="B33" s="31" t="s">
        <v>65</v>
      </c>
      <c r="C33" s="10" t="s">
        <v>73</v>
      </c>
      <c r="D33" s="20" t="s">
        <v>124</v>
      </c>
      <c r="E33" s="32" t="s">
        <v>81</v>
      </c>
      <c r="F33" s="26" t="str">
        <f>_xlfn.XLOOKUP(Controls!E33,Scoring!$A$1:$A$5,Scoring!$B$1:$B$5)</f>
        <v>F</v>
      </c>
      <c r="G33" s="45"/>
    </row>
    <row r="34" spans="1:7" ht="67" customHeight="1" x14ac:dyDescent="0.2">
      <c r="A34" s="43"/>
      <c r="B34" s="31" t="s">
        <v>97</v>
      </c>
      <c r="C34" s="10" t="s">
        <v>73</v>
      </c>
      <c r="D34" s="20" t="s">
        <v>125</v>
      </c>
      <c r="E34" s="32" t="s">
        <v>81</v>
      </c>
      <c r="F34" s="26" t="str">
        <f>_xlfn.XLOOKUP(Controls!E34,Scoring!$A$1:$A$5,Scoring!$B$1:$B$5)</f>
        <v>F</v>
      </c>
      <c r="G34" s="45"/>
    </row>
    <row r="35" spans="1:7" ht="87" customHeight="1" x14ac:dyDescent="0.2">
      <c r="A35" s="43"/>
      <c r="B35" s="9" t="s">
        <v>97</v>
      </c>
      <c r="C35" s="10" t="s">
        <v>73</v>
      </c>
      <c r="D35" s="20" t="s">
        <v>126</v>
      </c>
      <c r="E35" s="32" t="s">
        <v>81</v>
      </c>
      <c r="F35" s="26" t="str">
        <f>_xlfn.XLOOKUP(Controls!E35,Scoring!$A$1:$A$5,Scoring!$B$1:$B$5)</f>
        <v>F</v>
      </c>
      <c r="G35" s="45"/>
    </row>
    <row r="36" spans="1:7" ht="11" customHeight="1" x14ac:dyDescent="0.2">
      <c r="A36" s="15"/>
      <c r="B36" s="16"/>
      <c r="C36" s="16"/>
      <c r="D36" s="16"/>
      <c r="E36" s="7"/>
      <c r="F36" s="16"/>
      <c r="G36" s="16"/>
    </row>
    <row r="37" spans="1:7" ht="85" customHeight="1" x14ac:dyDescent="0.2">
      <c r="A37" s="44" t="s">
        <v>104</v>
      </c>
      <c r="B37" s="9" t="s">
        <v>28</v>
      </c>
      <c r="C37" s="10" t="s">
        <v>101</v>
      </c>
      <c r="D37" s="20" t="s">
        <v>14</v>
      </c>
      <c r="E37" s="32" t="s">
        <v>81</v>
      </c>
      <c r="F37" s="26" t="str">
        <f>_xlfn.XLOOKUP(Controls!E37,Scoring!$A$1:$A$5,Scoring!$B$1:$B$5)</f>
        <v>F</v>
      </c>
      <c r="G37" s="45" t="str" cm="1">
        <f t="array" ref="G37">_xlfn.XLOOKUP(ROUND(SUM(AVERAGE(VLOOKUP(Controls!F37:F41,Scoring!$B$1:$C$5,2,FALSE))),0),Scoring!C1:C5,Scoring!B1:B5)</f>
        <v>F</v>
      </c>
    </row>
    <row r="38" spans="1:7" ht="34" customHeight="1" x14ac:dyDescent="0.2">
      <c r="A38" s="44"/>
      <c r="B38" s="9" t="s">
        <v>29</v>
      </c>
      <c r="C38" s="10" t="s">
        <v>73</v>
      </c>
      <c r="D38" s="11" t="s">
        <v>15</v>
      </c>
      <c r="E38" s="32" t="s">
        <v>81</v>
      </c>
      <c r="F38" s="26" t="str">
        <f>_xlfn.XLOOKUP(Controls!E38,Scoring!$A$1:$A$5,Scoring!$B$1:$B$5)</f>
        <v>F</v>
      </c>
      <c r="G38" s="45"/>
    </row>
    <row r="39" spans="1:7" ht="34" customHeight="1" x14ac:dyDescent="0.2">
      <c r="A39" s="44"/>
      <c r="B39" s="9" t="s">
        <v>30</v>
      </c>
      <c r="C39" s="10" t="s">
        <v>101</v>
      </c>
      <c r="D39" s="11" t="s">
        <v>16</v>
      </c>
      <c r="E39" s="32" t="s">
        <v>81</v>
      </c>
      <c r="F39" s="26" t="str">
        <f>_xlfn.XLOOKUP(Controls!E39,Scoring!$A$1:$A$5,Scoring!$B$1:$B$5)</f>
        <v>F</v>
      </c>
      <c r="G39" s="45"/>
    </row>
    <row r="40" spans="1:7" ht="51" customHeight="1" x14ac:dyDescent="0.2">
      <c r="A40" s="44"/>
      <c r="B40" s="9" t="s">
        <v>31</v>
      </c>
      <c r="C40" s="10" t="s">
        <v>73</v>
      </c>
      <c r="D40" s="11" t="s">
        <v>17</v>
      </c>
      <c r="E40" s="32" t="s">
        <v>81</v>
      </c>
      <c r="F40" s="26" t="str">
        <f>_xlfn.XLOOKUP(Controls!E40,Scoring!$A$1:$A$5,Scoring!$B$1:$B$5)</f>
        <v>F</v>
      </c>
      <c r="G40" s="45"/>
    </row>
    <row r="41" spans="1:7" ht="52" customHeight="1" x14ac:dyDescent="0.2">
      <c r="A41" s="44"/>
      <c r="B41" s="9" t="s">
        <v>32</v>
      </c>
      <c r="C41" s="10" t="s">
        <v>101</v>
      </c>
      <c r="D41" s="11" t="s">
        <v>18</v>
      </c>
      <c r="E41" s="32" t="s">
        <v>81</v>
      </c>
      <c r="F41" s="26" t="str">
        <f>_xlfn.XLOOKUP(Controls!E41,Scoring!$A$1:$A$5,Scoring!$B$1:$B$5)</f>
        <v>F</v>
      </c>
      <c r="G41" s="45"/>
    </row>
    <row r="42" spans="1:7" ht="11" customHeight="1" x14ac:dyDescent="0.2">
      <c r="A42" s="15"/>
      <c r="B42" s="16"/>
      <c r="C42" s="16"/>
      <c r="D42" s="16"/>
      <c r="E42" s="7"/>
      <c r="F42" s="16"/>
      <c r="G42" s="16"/>
    </row>
    <row r="43" spans="1:7" ht="68" customHeight="1" x14ac:dyDescent="0.2">
      <c r="A43" s="39" t="s">
        <v>105</v>
      </c>
      <c r="B43" s="9" t="s">
        <v>33</v>
      </c>
      <c r="C43" s="10" t="s">
        <v>100</v>
      </c>
      <c r="D43" s="11" t="s">
        <v>20</v>
      </c>
      <c r="E43" s="32" t="s">
        <v>81</v>
      </c>
      <c r="F43" s="26" t="str">
        <f>_xlfn.XLOOKUP(Controls!E43,Scoring!$A$1:$A$5,Scoring!$B$1:$B$5)</f>
        <v>F</v>
      </c>
      <c r="G43" s="45" t="str" cm="1">
        <f t="array" ref="G43">_xlfn.XLOOKUP(ROUND(SUM(AVERAGE(VLOOKUP(Controls!F43:F49,Scoring!$B$1:$C$5,2,FALSE))),0),Scoring!C1:C5,Scoring!B1:B5)</f>
        <v>F</v>
      </c>
    </row>
    <row r="44" spans="1:7" ht="51" customHeight="1" x14ac:dyDescent="0.2">
      <c r="A44" s="39"/>
      <c r="B44" s="9" t="s">
        <v>34</v>
      </c>
      <c r="C44" s="10" t="s">
        <v>100</v>
      </c>
      <c r="D44" s="11" t="s">
        <v>127</v>
      </c>
      <c r="E44" s="32" t="s">
        <v>81</v>
      </c>
      <c r="F44" s="26" t="str">
        <f>_xlfn.XLOOKUP(Controls!E44,Scoring!$A$1:$A$5,Scoring!$B$1:$B$5)</f>
        <v>F</v>
      </c>
      <c r="G44" s="45"/>
    </row>
    <row r="45" spans="1:7" ht="68" customHeight="1" x14ac:dyDescent="0.2">
      <c r="A45" s="39"/>
      <c r="B45" s="9" t="s">
        <v>35</v>
      </c>
      <c r="C45" s="10" t="s">
        <v>100</v>
      </c>
      <c r="D45" s="11" t="s">
        <v>21</v>
      </c>
      <c r="E45" s="32" t="s">
        <v>81</v>
      </c>
      <c r="F45" s="26" t="str">
        <f>_xlfn.XLOOKUP(Controls!E45,Scoring!$A$1:$A$5,Scoring!$B$1:$B$5)</f>
        <v>F</v>
      </c>
      <c r="G45" s="45"/>
    </row>
    <row r="46" spans="1:7" ht="68" customHeight="1" x14ac:dyDescent="0.2">
      <c r="A46" s="39"/>
      <c r="B46" s="9" t="s">
        <v>36</v>
      </c>
      <c r="C46" s="10" t="s">
        <v>100</v>
      </c>
      <c r="D46" s="11" t="s">
        <v>22</v>
      </c>
      <c r="E46" s="32" t="s">
        <v>81</v>
      </c>
      <c r="F46" s="26" t="str">
        <f>_xlfn.XLOOKUP(Controls!E46,Scoring!$A$1:$A$5,Scoring!$B$1:$B$5)</f>
        <v>F</v>
      </c>
      <c r="G46" s="45"/>
    </row>
    <row r="47" spans="1:7" ht="119" x14ac:dyDescent="0.2">
      <c r="A47" s="39"/>
      <c r="B47" s="9" t="s">
        <v>37</v>
      </c>
      <c r="C47" s="10" t="s">
        <v>100</v>
      </c>
      <c r="D47" s="11" t="s">
        <v>23</v>
      </c>
      <c r="E47" s="32" t="s">
        <v>81</v>
      </c>
      <c r="F47" s="26" t="str">
        <f>_xlfn.XLOOKUP(Controls!E47,Scoring!$A$1:$A$5,Scoring!$B$1:$B$5)</f>
        <v>F</v>
      </c>
      <c r="G47" s="45"/>
    </row>
    <row r="48" spans="1:7" ht="68" x14ac:dyDescent="0.2">
      <c r="A48" s="39"/>
      <c r="B48" s="9" t="s">
        <v>38</v>
      </c>
      <c r="C48" s="10" t="s">
        <v>100</v>
      </c>
      <c r="D48" s="11" t="s">
        <v>24</v>
      </c>
      <c r="E48" s="32" t="s">
        <v>81</v>
      </c>
      <c r="F48" s="26" t="str">
        <f>_xlfn.XLOOKUP(Controls!E48,Scoring!$A$1:$A$5,Scoring!$B$1:$B$5)</f>
        <v>F</v>
      </c>
      <c r="G48" s="45"/>
    </row>
    <row r="49" spans="1:7" ht="204" x14ac:dyDescent="0.2">
      <c r="A49" s="39"/>
      <c r="B49" s="9" t="s">
        <v>39</v>
      </c>
      <c r="C49" s="10" t="s">
        <v>73</v>
      </c>
      <c r="D49" s="20" t="s">
        <v>129</v>
      </c>
      <c r="E49" s="32" t="s">
        <v>81</v>
      </c>
      <c r="F49" s="26" t="str">
        <f>_xlfn.XLOOKUP(Controls!E49,Scoring!$A$1:$A$5,Scoring!$B$1:$B$5)</f>
        <v>F</v>
      </c>
      <c r="G49" s="45"/>
    </row>
    <row r="50" spans="1:7" ht="11" customHeight="1" x14ac:dyDescent="0.2">
      <c r="A50" s="15"/>
      <c r="B50" s="16"/>
      <c r="C50" s="16"/>
      <c r="D50" s="16"/>
      <c r="E50" s="7"/>
      <c r="F50" s="16"/>
      <c r="G50" s="16"/>
    </row>
    <row r="51" spans="1:7" ht="92" x14ac:dyDescent="0.2">
      <c r="A51" s="21" t="s">
        <v>106</v>
      </c>
      <c r="B51" s="9" t="s">
        <v>40</v>
      </c>
      <c r="C51" s="10" t="s">
        <v>73</v>
      </c>
      <c r="D51" s="20" t="s">
        <v>128</v>
      </c>
      <c r="E51" s="32" t="s">
        <v>81</v>
      </c>
      <c r="F51" s="26" t="str">
        <f>_xlfn.XLOOKUP(Controls!E51,Scoring!$A$1:$A$5,Scoring!$B$1:$B$5)</f>
        <v>F</v>
      </c>
      <c r="G51" s="29" t="str" cm="1">
        <f t="array" ref="G51">_xlfn.XLOOKUP(ROUND(SUM(AVERAGE(VLOOKUP(Controls!F51:F51,Scoring!$B$1:$C$5,2,FALSE))),0),Scoring!C1:C5,Scoring!B1:B5)</f>
        <v>F</v>
      </c>
    </row>
  </sheetData>
  <sheetProtection sheet="1" objects="1" scenarios="1"/>
  <mergeCells count="9">
    <mergeCell ref="I2:T7"/>
    <mergeCell ref="A43:A49"/>
    <mergeCell ref="A2:A7"/>
    <mergeCell ref="A9:A35"/>
    <mergeCell ref="A37:A41"/>
    <mergeCell ref="G2:G7"/>
    <mergeCell ref="G9:G35"/>
    <mergeCell ref="G37:G41"/>
    <mergeCell ref="G43:G49"/>
  </mergeCells>
  <phoneticPr fontId="2" type="noConversion"/>
  <conditionalFormatting sqref="G43">
    <cfRule type="cellIs" dxfId="24" priority="26" operator="equal">
      <formula>"F"</formula>
    </cfRule>
    <cfRule type="cellIs" dxfId="23" priority="27" operator="equal">
      <formula>"D"</formula>
    </cfRule>
    <cfRule type="cellIs" dxfId="22" priority="28" operator="equal">
      <formula>"C"</formula>
    </cfRule>
    <cfRule type="cellIs" dxfId="21" priority="29" operator="equal">
      <formula>"B"</formula>
    </cfRule>
    <cfRule type="cellIs" dxfId="20" priority="30" operator="equal">
      <formula>"A"</formula>
    </cfRule>
  </conditionalFormatting>
  <conditionalFormatting sqref="G51">
    <cfRule type="cellIs" dxfId="19" priority="21" operator="equal">
      <formula>"F"</formula>
    </cfRule>
    <cfRule type="cellIs" dxfId="18" priority="22" operator="equal">
      <formula>"D"</formula>
    </cfRule>
    <cfRule type="cellIs" dxfId="17" priority="23" operator="equal">
      <formula>"C"</formula>
    </cfRule>
    <cfRule type="cellIs" dxfId="16" priority="24" operator="equal">
      <formula>"B"</formula>
    </cfRule>
    <cfRule type="cellIs" dxfId="15" priority="25" operator="equal">
      <formula>"A"</formula>
    </cfRule>
  </conditionalFormatting>
  <conditionalFormatting sqref="G37">
    <cfRule type="cellIs" dxfId="14" priority="16" operator="equal">
      <formula>"F"</formula>
    </cfRule>
    <cfRule type="cellIs" dxfId="13" priority="17" operator="equal">
      <formula>"D"</formula>
    </cfRule>
    <cfRule type="cellIs" dxfId="12" priority="18" operator="equal">
      <formula>"C"</formula>
    </cfRule>
    <cfRule type="cellIs" dxfId="11" priority="19" operator="equal">
      <formula>"B"</formula>
    </cfRule>
    <cfRule type="cellIs" dxfId="10" priority="20" operator="equal">
      <formula>"A"</formula>
    </cfRule>
  </conditionalFormatting>
  <conditionalFormatting sqref="G9">
    <cfRule type="cellIs" dxfId="9" priority="11" operator="equal">
      <formula>"F"</formula>
    </cfRule>
    <cfRule type="cellIs" dxfId="8" priority="12" operator="equal">
      <formula>"D"</formula>
    </cfRule>
    <cfRule type="cellIs" dxfId="7" priority="13" operator="equal">
      <formula>"C"</formula>
    </cfRule>
    <cfRule type="cellIs" dxfId="6" priority="14" operator="equal">
      <formula>"B"</formula>
    </cfRule>
    <cfRule type="cellIs" dxfId="5" priority="15" operator="equal">
      <formula>"A"</formula>
    </cfRule>
  </conditionalFormatting>
  <conditionalFormatting sqref="G2">
    <cfRule type="cellIs" dxfId="4" priority="6" operator="equal">
      <formula>"F"</formula>
    </cfRule>
    <cfRule type="cellIs" dxfId="3" priority="7" operator="equal">
      <formula>"D"</formula>
    </cfRule>
    <cfRule type="cellIs" dxfId="2" priority="8" operator="equal">
      <formula>"C"</formula>
    </cfRule>
    <cfRule type="cellIs" dxfId="1" priority="9" operator="equal">
      <formula>"B"</formula>
    </cfRule>
    <cfRule type="cellIs" dxfId="0" priority="10" operator="equal">
      <formula>"A"</formula>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5791D7D8-34F8-594B-A149-D08AFAE92E48}">
          <x14:formula1>
            <xm:f>Scoring!$A$1:$A$5</xm:f>
          </x14:formula1>
          <xm:sqref>E2:E7 E37:E41 E9:E35 E43:E49 E51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71E90-21C9-B14E-B879-9DCD33F58C0B}">
  <dimension ref="A1:G49"/>
  <sheetViews>
    <sheetView workbookViewId="0">
      <selection activeCell="F39" sqref="F39"/>
    </sheetView>
  </sheetViews>
  <sheetFormatPr baseColWidth="10" defaultRowHeight="16" x14ac:dyDescent="0.2"/>
  <cols>
    <col min="1" max="1" width="37.83203125" bestFit="1" customWidth="1"/>
    <col min="2" max="3" width="10.83203125" style="3" customWidth="1"/>
    <col min="4" max="6" width="10.83203125" customWidth="1"/>
    <col min="7" max="7" width="10.83203125" style="8"/>
  </cols>
  <sheetData>
    <row r="1" spans="1:4" x14ac:dyDescent="0.2">
      <c r="A1" t="s">
        <v>81</v>
      </c>
      <c r="B1" s="3" t="s">
        <v>83</v>
      </c>
      <c r="C1" s="3">
        <v>0</v>
      </c>
    </row>
    <row r="2" spans="1:4" x14ac:dyDescent="0.2">
      <c r="A2" t="s">
        <v>80</v>
      </c>
      <c r="B2" s="3" t="s">
        <v>84</v>
      </c>
      <c r="C2" s="3">
        <v>1</v>
      </c>
    </row>
    <row r="3" spans="1:4" x14ac:dyDescent="0.2">
      <c r="A3" t="s">
        <v>79</v>
      </c>
      <c r="B3" s="3" t="s">
        <v>85</v>
      </c>
      <c r="C3" s="3">
        <v>2</v>
      </c>
    </row>
    <row r="4" spans="1:4" x14ac:dyDescent="0.2">
      <c r="A4" t="s">
        <v>78</v>
      </c>
      <c r="B4" s="3" t="s">
        <v>86</v>
      </c>
      <c r="C4" s="3">
        <v>3</v>
      </c>
    </row>
    <row r="5" spans="1:4" x14ac:dyDescent="0.2">
      <c r="A5" t="s">
        <v>82</v>
      </c>
      <c r="B5" s="3" t="s">
        <v>87</v>
      </c>
      <c r="C5" s="3">
        <v>4</v>
      </c>
    </row>
    <row r="8" spans="1:4" x14ac:dyDescent="0.2">
      <c r="A8" s="5" t="s">
        <v>88</v>
      </c>
    </row>
    <row r="9" spans="1:4" x14ac:dyDescent="0.2">
      <c r="A9" t="s">
        <v>0</v>
      </c>
      <c r="B9" s="6" cm="1">
        <f t="array" ref="B9">SUM(AVERAGE(VLOOKUP(Controls!F2:F7,Scoring!$B$1:$C$5,2,FALSE)))</f>
        <v>0</v>
      </c>
      <c r="C9" s="6" t="str">
        <f>Controls!G2</f>
        <v>F</v>
      </c>
      <c r="D9" t="str">
        <f>_xlfn.CONCAT("Grade: ",C9, "  (",ROUND(B9,1),"/4.0)")</f>
        <v>Grade: F  (0/4.0)</v>
      </c>
    </row>
    <row r="10" spans="1:4" x14ac:dyDescent="0.2">
      <c r="A10" t="s">
        <v>27</v>
      </c>
      <c r="B10" s="6" cm="1">
        <f t="array" ref="B10">SUM(AVERAGE(VLOOKUP(Controls!F9:F35,Scoring!$B$1:$C$5,2,FALSE)))</f>
        <v>0</v>
      </c>
      <c r="C10" s="6" t="str">
        <f>Controls!G9</f>
        <v>F</v>
      </c>
      <c r="D10" t="str">
        <f t="shared" ref="D10:D13" si="0">_xlfn.CONCAT("Grade: ",C10, "  (",ROUND(B10,1),"/4.0)")</f>
        <v>Grade: F  (0/4.0)</v>
      </c>
    </row>
    <row r="11" spans="1:4" x14ac:dyDescent="0.2">
      <c r="A11" t="s">
        <v>26</v>
      </c>
      <c r="B11" s="6" cm="1">
        <f t="array" ref="B11">SUM(AVERAGE(VLOOKUP(Controls!F37:F41,Scoring!$B$1:$C$5,2,FALSE)))</f>
        <v>0</v>
      </c>
      <c r="C11" s="6" t="str">
        <f>Controls!G37</f>
        <v>F</v>
      </c>
      <c r="D11" t="str">
        <f t="shared" si="0"/>
        <v>Grade: F  (0/4.0)</v>
      </c>
    </row>
    <row r="12" spans="1:4" x14ac:dyDescent="0.2">
      <c r="A12" t="s">
        <v>19</v>
      </c>
      <c r="B12" s="6" cm="1">
        <f t="array" ref="B12">SUM(AVERAGE(VLOOKUP(Controls!F43:F49,Scoring!$B$1:$C$5,2,FALSE)))</f>
        <v>0</v>
      </c>
      <c r="C12" s="6" t="str">
        <f>Controls!G43</f>
        <v>F</v>
      </c>
      <c r="D12" t="str">
        <f t="shared" si="0"/>
        <v>Grade: F  (0/4.0)</v>
      </c>
    </row>
    <row r="13" spans="1:4" x14ac:dyDescent="0.2">
      <c r="A13" t="s">
        <v>25</v>
      </c>
      <c r="B13" s="6" cm="1">
        <f t="array" ref="B13">SUM(AVERAGE(VLOOKUP(Controls!F51:F51,Scoring!$B$1:$C$5,2,FALSE)))</f>
        <v>0</v>
      </c>
      <c r="C13" s="6" t="str">
        <f>Controls!G51</f>
        <v>F</v>
      </c>
      <c r="D13" t="str">
        <f t="shared" si="0"/>
        <v>Grade: F  (0/4.0)</v>
      </c>
    </row>
    <row r="14" spans="1:4" x14ac:dyDescent="0.2">
      <c r="B14" s="6"/>
      <c r="C14" s="6"/>
    </row>
    <row r="15" spans="1:4" x14ac:dyDescent="0.2">
      <c r="B15" s="6"/>
      <c r="C15" s="6"/>
    </row>
    <row r="16" spans="1:4" x14ac:dyDescent="0.2">
      <c r="A16" s="5" t="s">
        <v>91</v>
      </c>
      <c r="B16" s="6"/>
      <c r="C16" s="6"/>
    </row>
    <row r="17" spans="1:6" x14ac:dyDescent="0.2">
      <c r="A17" t="s">
        <v>0</v>
      </c>
      <c r="B17" s="6" t="s">
        <v>87</v>
      </c>
      <c r="C17" s="3">
        <f>COUNTIFS(Controls!$B$2:$B$51,$D17,Controls!$F$2:$F$51,$B17)</f>
        <v>0</v>
      </c>
      <c r="D17" s="8" t="s">
        <v>92</v>
      </c>
      <c r="E17" s="6"/>
      <c r="F17" s="6"/>
    </row>
    <row r="18" spans="1:6" x14ac:dyDescent="0.2">
      <c r="B18" s="6" t="s">
        <v>86</v>
      </c>
      <c r="C18" s="3">
        <f>COUNTIFS(Controls!$B$2:$B$51,$D18,Controls!$F$2:$F$51,$B18)</f>
        <v>0</v>
      </c>
      <c r="D18" s="8" t="s">
        <v>92</v>
      </c>
      <c r="E18" s="6"/>
      <c r="F18" s="6"/>
    </row>
    <row r="19" spans="1:6" x14ac:dyDescent="0.2">
      <c r="B19" s="6" t="s">
        <v>85</v>
      </c>
      <c r="C19" s="3">
        <f>COUNTIFS(Controls!$B$2:$B$51,$D19,Controls!$F$2:$F$51,$B19)</f>
        <v>0</v>
      </c>
      <c r="D19" s="8" t="s">
        <v>92</v>
      </c>
      <c r="E19" s="6"/>
      <c r="F19" s="6"/>
    </row>
    <row r="20" spans="1:6" x14ac:dyDescent="0.2">
      <c r="B20" s="6" t="s">
        <v>84</v>
      </c>
      <c r="C20" s="3">
        <f>COUNTIFS(Controls!$B$2:$B$51,$D20,Controls!$F$2:$F$51,$B20)</f>
        <v>0</v>
      </c>
      <c r="D20" s="8" t="s">
        <v>92</v>
      </c>
      <c r="E20" s="6"/>
      <c r="F20" s="6"/>
    </row>
    <row r="21" spans="1:6" x14ac:dyDescent="0.2">
      <c r="B21" s="6" t="s">
        <v>83</v>
      </c>
      <c r="C21" s="3">
        <f>COUNTIFS(Controls!$B$2:$B$51,$D21,Controls!$F$2:$F$51,$B21)</f>
        <v>6</v>
      </c>
      <c r="D21" s="8" t="s">
        <v>92</v>
      </c>
      <c r="E21" s="6"/>
      <c r="F21" s="6"/>
    </row>
    <row r="22" spans="1:6" x14ac:dyDescent="0.2">
      <c r="A22" t="s">
        <v>27</v>
      </c>
      <c r="B22" s="6" t="s">
        <v>87</v>
      </c>
      <c r="C22" s="3">
        <f>COUNTIFS(Controls!$B$2:$B$51,$D22,Controls!$F$2:$F$51,$B22)</f>
        <v>0</v>
      </c>
      <c r="D22" s="8" t="s">
        <v>93</v>
      </c>
      <c r="E22" s="6"/>
      <c r="F22" s="6"/>
    </row>
    <row r="23" spans="1:6" x14ac:dyDescent="0.2">
      <c r="B23" s="6" t="s">
        <v>86</v>
      </c>
      <c r="C23" s="3">
        <f>COUNTIFS(Controls!$B$2:$B$51,$D23,Controls!$F$2:$F$51,$B23)</f>
        <v>0</v>
      </c>
      <c r="D23" s="8" t="s">
        <v>93</v>
      </c>
      <c r="E23" s="6"/>
      <c r="F23" s="6"/>
    </row>
    <row r="24" spans="1:6" x14ac:dyDescent="0.2">
      <c r="B24" s="6" t="s">
        <v>85</v>
      </c>
      <c r="C24" s="3">
        <f>COUNTIFS(Controls!$B$2:$B$51,$D24,Controls!$F$2:$F$51,$B24)</f>
        <v>0</v>
      </c>
      <c r="D24" s="8" t="s">
        <v>93</v>
      </c>
      <c r="E24" s="6"/>
      <c r="F24" s="6"/>
    </row>
    <row r="25" spans="1:6" x14ac:dyDescent="0.2">
      <c r="B25" s="6" t="s">
        <v>84</v>
      </c>
      <c r="C25" s="3">
        <f>COUNTIFS(Controls!$B$2:$B$51,$D25,Controls!$F$2:$F$51,$B25)</f>
        <v>0</v>
      </c>
      <c r="D25" s="8" t="s">
        <v>93</v>
      </c>
      <c r="E25" s="6"/>
      <c r="F25" s="6"/>
    </row>
    <row r="26" spans="1:6" x14ac:dyDescent="0.2">
      <c r="B26" s="6" t="s">
        <v>83</v>
      </c>
      <c r="C26" s="3">
        <f>COUNTIFS(Controls!$B$2:$B$51,$D26,Controls!$F$2:$F$51,$B26)</f>
        <v>5</v>
      </c>
      <c r="D26" s="8" t="s">
        <v>93</v>
      </c>
      <c r="E26" s="6"/>
      <c r="F26" s="6"/>
    </row>
    <row r="27" spans="1:6" x14ac:dyDescent="0.2">
      <c r="A27" t="s">
        <v>26</v>
      </c>
      <c r="B27" s="6" t="s">
        <v>87</v>
      </c>
      <c r="C27" s="3">
        <f>COUNTIFS(Controls!$B$2:$B$51,$D27,Controls!$F$2:$F$51,$B27)</f>
        <v>0</v>
      </c>
      <c r="D27" s="8" t="s">
        <v>96</v>
      </c>
      <c r="E27" s="6"/>
      <c r="F27" s="6"/>
    </row>
    <row r="28" spans="1:6" x14ac:dyDescent="0.2">
      <c r="B28" s="6" t="s">
        <v>86</v>
      </c>
      <c r="C28" s="3">
        <f>COUNTIFS(Controls!$B$2:$B$51,$D28,Controls!$F$2:$F$51,$B28)</f>
        <v>0</v>
      </c>
      <c r="D28" s="8" t="s">
        <v>96</v>
      </c>
      <c r="E28" s="6"/>
      <c r="F28" s="6"/>
    </row>
    <row r="29" spans="1:6" x14ac:dyDescent="0.2">
      <c r="B29" s="6" t="s">
        <v>85</v>
      </c>
      <c r="C29" s="3">
        <f>COUNTIFS(Controls!$B$2:$B$51,$D29,Controls!$F$2:$F$51,$B29)</f>
        <v>0</v>
      </c>
      <c r="D29" s="8" t="s">
        <v>96</v>
      </c>
      <c r="E29" s="6"/>
      <c r="F29" s="6"/>
    </row>
    <row r="30" spans="1:6" x14ac:dyDescent="0.2">
      <c r="B30" s="6" t="s">
        <v>84</v>
      </c>
      <c r="C30" s="3">
        <f>COUNTIFS(Controls!$B$2:$B$51,$D30,Controls!$F$2:$F$51,$B30)</f>
        <v>0</v>
      </c>
      <c r="D30" s="8" t="s">
        <v>96</v>
      </c>
      <c r="E30" s="6"/>
      <c r="F30" s="6"/>
    </row>
    <row r="31" spans="1:6" x14ac:dyDescent="0.2">
      <c r="B31" s="6" t="s">
        <v>83</v>
      </c>
      <c r="C31" s="3">
        <f>COUNTIFS(Controls!$B$2:$B$51,$D31,Controls!$F$2:$F$51,$B31)</f>
        <v>27</v>
      </c>
      <c r="D31" s="8" t="s">
        <v>96</v>
      </c>
      <c r="E31" s="6"/>
      <c r="F31" s="6"/>
    </row>
    <row r="32" spans="1:6" x14ac:dyDescent="0.2">
      <c r="A32" t="s">
        <v>19</v>
      </c>
      <c r="B32" s="6" t="s">
        <v>87</v>
      </c>
      <c r="C32" s="3">
        <f>COUNTIFS(Controls!$B$2:$B$51,$D32,Controls!$F$2:$F$51,$B32)</f>
        <v>0</v>
      </c>
      <c r="D32" s="8" t="s">
        <v>95</v>
      </c>
      <c r="E32" s="6"/>
      <c r="F32" s="6"/>
    </row>
    <row r="33" spans="1:7" x14ac:dyDescent="0.2">
      <c r="B33" s="6" t="s">
        <v>86</v>
      </c>
      <c r="C33" s="3">
        <f>COUNTIFS(Controls!$B$2:$B$51,$D33,Controls!$F$2:$F$51,$B33)</f>
        <v>0</v>
      </c>
      <c r="D33" s="8" t="s">
        <v>95</v>
      </c>
      <c r="E33" s="6"/>
      <c r="F33" s="6"/>
    </row>
    <row r="34" spans="1:7" x14ac:dyDescent="0.2">
      <c r="B34" s="6" t="s">
        <v>85</v>
      </c>
      <c r="C34" s="3">
        <f>COUNTIFS(Controls!$B$2:$B$51,$D34,Controls!$F$2:$F$51,$B34)</f>
        <v>0</v>
      </c>
      <c r="D34" s="8" t="s">
        <v>95</v>
      </c>
      <c r="E34" s="6"/>
      <c r="F34" s="6"/>
    </row>
    <row r="35" spans="1:7" x14ac:dyDescent="0.2">
      <c r="B35" s="6" t="s">
        <v>84</v>
      </c>
      <c r="C35" s="3">
        <f>COUNTIFS(Controls!$B$2:$B$51,$D35,Controls!$F$2:$F$51,$B35)</f>
        <v>0</v>
      </c>
      <c r="D35" s="8" t="s">
        <v>95</v>
      </c>
      <c r="E35" s="6"/>
      <c r="F35" s="6"/>
    </row>
    <row r="36" spans="1:7" x14ac:dyDescent="0.2">
      <c r="B36" s="6" t="s">
        <v>83</v>
      </c>
      <c r="C36" s="3">
        <f>COUNTIFS(Controls!$B$2:$B$51,$D36,Controls!$F$2:$F$51,$B36)</f>
        <v>7</v>
      </c>
      <c r="D36" s="8" t="s">
        <v>95</v>
      </c>
      <c r="E36" s="6"/>
      <c r="F36" s="6"/>
    </row>
    <row r="37" spans="1:7" x14ac:dyDescent="0.2">
      <c r="A37" t="s">
        <v>25</v>
      </c>
      <c r="B37" s="6" t="s">
        <v>87</v>
      </c>
      <c r="C37" s="3">
        <f>COUNTIFS(Controls!$B$2:$B$51,$D37,Controls!$F$2:$F$51,$B37)</f>
        <v>0</v>
      </c>
      <c r="D37" s="8" t="s">
        <v>94</v>
      </c>
      <c r="E37" s="6"/>
      <c r="F37" s="6"/>
    </row>
    <row r="38" spans="1:7" x14ac:dyDescent="0.2">
      <c r="B38" s="6" t="s">
        <v>86</v>
      </c>
      <c r="C38" s="3">
        <f>COUNTIFS(Controls!$B$2:$B$51,$D38,Controls!$F$2:$F$51,$B38)</f>
        <v>0</v>
      </c>
      <c r="D38" s="8" t="s">
        <v>94</v>
      </c>
      <c r="E38" s="6"/>
      <c r="F38" s="6"/>
    </row>
    <row r="39" spans="1:7" x14ac:dyDescent="0.2">
      <c r="B39" s="6" t="s">
        <v>85</v>
      </c>
      <c r="C39" s="3">
        <f>COUNTIFS(Controls!$B$2:$B$51,$D39,Controls!$F$2:$F$51,$B39)</f>
        <v>0</v>
      </c>
      <c r="D39" s="8" t="s">
        <v>94</v>
      </c>
      <c r="E39" s="6"/>
      <c r="F39" s="6"/>
    </row>
    <row r="40" spans="1:7" x14ac:dyDescent="0.2">
      <c r="B40" s="6" t="s">
        <v>84</v>
      </c>
      <c r="C40" s="3">
        <f>COUNTIFS(Controls!$B$2:$B$51,$D40,Controls!$F$2:$F$51,$B40)</f>
        <v>0</v>
      </c>
      <c r="D40" s="8" t="s">
        <v>94</v>
      </c>
      <c r="E40" s="6"/>
      <c r="F40" s="6"/>
    </row>
    <row r="41" spans="1:7" x14ac:dyDescent="0.2">
      <c r="B41" s="6" t="s">
        <v>83</v>
      </c>
      <c r="C41" s="3">
        <f>COUNTIFS(Controls!$B$2:$B$51,$D41,Controls!$F$2:$F$51,$B41)</f>
        <v>1</v>
      </c>
      <c r="D41" s="8" t="s">
        <v>94</v>
      </c>
    </row>
    <row r="44" spans="1:7" x14ac:dyDescent="0.2">
      <c r="A44" s="5" t="s">
        <v>90</v>
      </c>
    </row>
    <row r="45" spans="1:7" x14ac:dyDescent="0.2">
      <c r="B45" s="3" t="s">
        <v>87</v>
      </c>
      <c r="C45" s="3" t="s">
        <v>86</v>
      </c>
      <c r="D45" s="3" t="s">
        <v>85</v>
      </c>
      <c r="E45" s="3" t="s">
        <v>84</v>
      </c>
      <c r="F45" s="3" t="s">
        <v>83</v>
      </c>
    </row>
    <row r="46" spans="1:7" x14ac:dyDescent="0.2">
      <c r="A46" t="s">
        <v>73</v>
      </c>
      <c r="B46" s="3">
        <f>COUNTIFS(Controls!$C$2:$C$51,$A46,Controls!$F$2:$F$51,Scoring!B$45)</f>
        <v>0</v>
      </c>
      <c r="C46" s="3">
        <f>COUNTIFS(Controls!$C$2:$C$51,$A46,Controls!$F$2:$F$51,Scoring!C$45)</f>
        <v>0</v>
      </c>
      <c r="D46" s="3">
        <f>COUNTIFS(Controls!$C$2:$C$51,$A46,Controls!$F$2:$F$51,Scoring!D$45)</f>
        <v>0</v>
      </c>
      <c r="E46" s="3">
        <f>COUNTIFS(Controls!$C$2:$C$51,$A46,Controls!$F$2:$F$51,Scoring!E$45)</f>
        <v>0</v>
      </c>
      <c r="F46" s="3">
        <f>COUNTIFS(Controls!$C$2:$C$51,$A46,Controls!$F$2:$F$51,Scoring!F$45)</f>
        <v>21</v>
      </c>
      <c r="G46" s="3">
        <f>COUNTIFS(Controls!$C$2:$C$51, Scoring!A46)</f>
        <v>21</v>
      </c>
    </row>
    <row r="47" spans="1:7" x14ac:dyDescent="0.2">
      <c r="A47" t="s">
        <v>100</v>
      </c>
      <c r="B47" s="3">
        <f>COUNTIFS(Controls!$C$2:$C$51,$A47,Controls!$F$2:$F$51,Scoring!B$45)</f>
        <v>0</v>
      </c>
      <c r="C47" s="3">
        <f>COUNTIFS(Controls!$C$2:$C$51,$A47,Controls!$F$2:$F$51,Scoring!C$45)</f>
        <v>0</v>
      </c>
      <c r="D47" s="3">
        <f>COUNTIFS(Controls!$C$2:$C$51,$A47,Controls!$F$2:$F$51,Scoring!D$45)</f>
        <v>0</v>
      </c>
      <c r="E47" s="3">
        <f>COUNTIFS(Controls!$C$2:$C$51,$A47,Controls!$F$2:$F$51,Scoring!E$45)</f>
        <v>0</v>
      </c>
      <c r="F47" s="3">
        <f>COUNTIFS(Controls!$C$2:$C$51,$A47,Controls!$F$2:$F$51,Scoring!F$45)</f>
        <v>14</v>
      </c>
      <c r="G47" s="3">
        <f>COUNTIFS(Controls!$C$2:$C$51, Scoring!A47)</f>
        <v>14</v>
      </c>
    </row>
    <row r="48" spans="1:7" x14ac:dyDescent="0.2">
      <c r="A48" t="s">
        <v>101</v>
      </c>
      <c r="B48" s="3">
        <f>COUNTIFS(Controls!$C$2:$C$51,$A48,Controls!$F$2:$F$51,Scoring!B$45)</f>
        <v>0</v>
      </c>
      <c r="C48" s="3">
        <f>COUNTIFS(Controls!$C$2:$C$51,$A48,Controls!$F$2:$F$51,Scoring!C$45)</f>
        <v>0</v>
      </c>
      <c r="D48" s="3">
        <f>COUNTIFS(Controls!$C$2:$C$51,$A48,Controls!$F$2:$F$51,Scoring!D$45)</f>
        <v>0</v>
      </c>
      <c r="E48" s="3">
        <f>COUNTIFS(Controls!$C$2:$C$51,$A48,Controls!$F$2:$F$51,Scoring!E$45)</f>
        <v>0</v>
      </c>
      <c r="F48" s="3">
        <f>COUNTIFS(Controls!$C$2:$C$51,$A48,Controls!$F$2:$F$51,Scoring!F$45)</f>
        <v>11</v>
      </c>
      <c r="G48" s="3">
        <f>COUNTIFS(Controls!$C$2:$C$51, Scoring!A48)</f>
        <v>11</v>
      </c>
    </row>
    <row r="49" spans="2:7" x14ac:dyDescent="0.2">
      <c r="B49" s="3">
        <f>SUM(B46:B48)</f>
        <v>0</v>
      </c>
      <c r="C49" s="3">
        <f t="shared" ref="C49:F49" si="1">SUM(C46:C48)</f>
        <v>0</v>
      </c>
      <c r="D49" s="3">
        <f t="shared" si="1"/>
        <v>0</v>
      </c>
      <c r="E49" s="3">
        <f t="shared" si="1"/>
        <v>0</v>
      </c>
      <c r="F49" s="3">
        <f t="shared" si="1"/>
        <v>46</v>
      </c>
      <c r="G49" s="3" t="s">
        <v>89</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Controls</vt:lpstr>
      <vt:lpstr>Scoring</vt:lpstr>
    </vt:vector>
  </TitlesOfParts>
  <Manager/>
  <Company>Rule4</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Rule4 Ransomware Readiness Tool (2021)</dc:title>
  <dc:subject/>
  <dc:creator>Paul Nelson</dc:creator>
  <cp:keywords/>
  <dc:description>https://github.com/Rule4Inc/ransomware-readiness</dc:description>
  <cp:lastModifiedBy>Microsoft Office User</cp:lastModifiedBy>
  <dcterms:created xsi:type="dcterms:W3CDTF">2021-05-14T19:28:57Z</dcterms:created>
  <dcterms:modified xsi:type="dcterms:W3CDTF">2021-10-27T17:40:08Z</dcterms:modified>
  <cp:category/>
</cp:coreProperties>
</file>