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95E90B2A-78C6-46D6-A4BA-BB4AD84DC944}" xr6:coauthVersionLast="47" xr6:coauthVersionMax="47" xr10:uidLastSave="{00000000-0000-0000-0000-000000000000}"/>
  <bookViews>
    <workbookView xWindow="-120" yWindow="-16320" windowWidth="29040" windowHeight="16440" xr2:uid="{E7106EB5-4ACF-40E4-83EE-FF690E809768}"/>
  </bookViews>
  <sheets>
    <sheet name="y=bx" sheetId="1" r:id="rId1"/>
    <sheet name="y=a+b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8" i="1" l="1" a="1"/>
  <c r="Z8" i="1" s="1"/>
  <c r="AE18" i="1" s="1"/>
  <c r="R29" i="1"/>
  <c r="R35" i="1" s="1"/>
  <c r="S35" i="1" s="1"/>
  <c r="R30" i="1"/>
  <c r="R31" i="1"/>
  <c r="R32" i="1"/>
  <c r="R33" i="1"/>
  <c r="R34" i="1"/>
  <c r="R28" i="1"/>
  <c r="AM40" i="1"/>
  <c r="S23" i="1"/>
  <c r="R23" i="1"/>
  <c r="R8" i="1"/>
  <c r="AM39" i="1"/>
  <c r="AM38" i="1"/>
  <c r="AM29" i="1"/>
  <c r="AM30" i="1"/>
  <c r="AM31" i="1"/>
  <c r="AM32" i="1"/>
  <c r="AM28" i="1"/>
  <c r="AM9" i="1"/>
  <c r="AM10" i="1"/>
  <c r="AM11" i="1"/>
  <c r="AM12" i="1"/>
  <c r="AM13" i="1"/>
  <c r="AM14" i="1"/>
  <c r="AM15" i="1"/>
  <c r="AM16" i="1"/>
  <c r="AM17" i="1"/>
  <c r="AM8" i="1"/>
  <c r="AC17" i="1"/>
  <c r="AC16" i="1"/>
  <c r="AC15" i="1"/>
  <c r="AC14" i="1"/>
  <c r="AC13" i="1"/>
  <c r="AC12" i="1"/>
  <c r="AC11" i="1"/>
  <c r="AC10" i="1"/>
  <c r="AC9" i="1"/>
  <c r="AC8" i="1"/>
  <c r="H22" i="1"/>
  <c r="R22" i="1" s="1"/>
  <c r="H21" i="1"/>
  <c r="R21" i="1" s="1"/>
  <c r="H20" i="1"/>
  <c r="R20" i="1" s="1"/>
  <c r="H19" i="1"/>
  <c r="R19" i="1" s="1"/>
  <c r="H18" i="1"/>
  <c r="R18" i="1" s="1"/>
  <c r="H17" i="1"/>
  <c r="R17" i="1" s="1"/>
  <c r="H16" i="1"/>
  <c r="R16" i="1" s="1"/>
  <c r="H15" i="1"/>
  <c r="R15" i="1" s="1"/>
  <c r="H14" i="1"/>
  <c r="R14" i="1" s="1"/>
  <c r="H13" i="1"/>
  <c r="R13" i="1" s="1"/>
  <c r="H12" i="1"/>
  <c r="R12" i="1" s="1"/>
  <c r="H11" i="1"/>
  <c r="R11" i="1" s="1"/>
  <c r="H10" i="1"/>
  <c r="R10" i="1" s="1"/>
  <c r="H9" i="1"/>
  <c r="R9" i="1" s="1"/>
  <c r="H8" i="1"/>
  <c r="H23" i="1"/>
  <c r="AI38" i="1"/>
  <c r="AJ38" i="1" s="1"/>
  <c r="AK38" i="1" s="1"/>
  <c r="AI39" i="1"/>
  <c r="AJ39" i="1" s="1"/>
  <c r="AK39" i="1" s="1"/>
  <c r="AE40" i="1"/>
  <c r="AD40" i="1"/>
  <c r="AC40" i="1"/>
  <c r="AB40" i="1"/>
  <c r="AI32" i="1"/>
  <c r="AJ32" i="1" s="1"/>
  <c r="AK32" i="1" s="1"/>
  <c r="AI31" i="1"/>
  <c r="AJ31" i="1" s="1"/>
  <c r="AK31" i="1" s="1"/>
  <c r="AI30" i="1"/>
  <c r="AJ30" i="1" s="1"/>
  <c r="AK30" i="1" s="1"/>
  <c r="AI29" i="1"/>
  <c r="AJ29" i="1" s="1"/>
  <c r="AK29" i="1" s="1"/>
  <c r="AI28" i="1"/>
  <c r="AJ28" i="1" s="1"/>
  <c r="AK28" i="1" s="1"/>
  <c r="AE33" i="1"/>
  <c r="AD33" i="1"/>
  <c r="AB33" i="1"/>
  <c r="AC33" i="1"/>
  <c r="AC18" i="1"/>
  <c r="N34" i="1"/>
  <c r="O34" i="1" s="1"/>
  <c r="P34" i="1" s="1"/>
  <c r="N33" i="1"/>
  <c r="O33" i="1" s="1"/>
  <c r="P33" i="1" s="1"/>
  <c r="N32" i="1"/>
  <c r="O32" i="1" s="1"/>
  <c r="P32" i="1" s="1"/>
  <c r="N31" i="1"/>
  <c r="O31" i="1" s="1"/>
  <c r="P31" i="1" s="1"/>
  <c r="N30" i="1"/>
  <c r="O30" i="1" s="1"/>
  <c r="P30" i="1" s="1"/>
  <c r="N29" i="1"/>
  <c r="O29" i="1" s="1"/>
  <c r="P29" i="1" s="1"/>
  <c r="N28" i="1"/>
  <c r="O28" i="1" s="1"/>
  <c r="P28" i="1" s="1"/>
  <c r="J35" i="1"/>
  <c r="I35" i="1"/>
  <c r="H35" i="1"/>
  <c r="G35" i="1"/>
  <c r="N12" i="1"/>
  <c r="O12" i="1" s="1"/>
  <c r="P12" i="1" s="1"/>
  <c r="J23" i="1"/>
  <c r="I23" i="1"/>
  <c r="AI17" i="1"/>
  <c r="AJ17" i="1" s="1"/>
  <c r="AK17" i="1" s="1"/>
  <c r="AI16" i="1"/>
  <c r="AJ16" i="1" s="1"/>
  <c r="AK16" i="1" s="1"/>
  <c r="AI15" i="1"/>
  <c r="AJ15" i="1" s="1"/>
  <c r="AK15" i="1" s="1"/>
  <c r="AI14" i="1"/>
  <c r="AJ14" i="1" s="1"/>
  <c r="AK14" i="1" s="1"/>
  <c r="AI13" i="1"/>
  <c r="AJ13" i="1" s="1"/>
  <c r="AK13" i="1" s="1"/>
  <c r="AI12" i="1"/>
  <c r="AJ12" i="1" s="1"/>
  <c r="AK12" i="1" s="1"/>
  <c r="AI11" i="1"/>
  <c r="AJ11" i="1" s="1"/>
  <c r="AK11" i="1" s="1"/>
  <c r="AI10" i="1"/>
  <c r="AJ10" i="1" s="1"/>
  <c r="AK10" i="1" s="1"/>
  <c r="AI9" i="1"/>
  <c r="AJ9" i="1" s="1"/>
  <c r="AK9" i="1" s="1"/>
  <c r="N13" i="1"/>
  <c r="O13" i="1" s="1"/>
  <c r="P13" i="1" s="1"/>
  <c r="N14" i="1"/>
  <c r="O14" i="1" s="1"/>
  <c r="P14" i="1" s="1"/>
  <c r="N15" i="1"/>
  <c r="O15" i="1" s="1"/>
  <c r="P15" i="1" s="1"/>
  <c r="N16" i="1"/>
  <c r="O16" i="1" s="1"/>
  <c r="P16" i="1" s="1"/>
  <c r="N17" i="1"/>
  <c r="O17" i="1" s="1"/>
  <c r="P17" i="1" s="1"/>
  <c r="N18" i="1"/>
  <c r="O18" i="1" s="1"/>
  <c r="P18" i="1" s="1"/>
  <c r="N19" i="1"/>
  <c r="O19" i="1" s="1"/>
  <c r="P19" i="1" s="1"/>
  <c r="N20" i="1"/>
  <c r="O20" i="1" s="1"/>
  <c r="P20" i="1" s="1"/>
  <c r="N21" i="1"/>
  <c r="O21" i="1" s="1"/>
  <c r="P21" i="1" s="1"/>
  <c r="N22" i="1"/>
  <c r="O22" i="1" s="1"/>
  <c r="P22" i="1" s="1"/>
  <c r="N11" i="1"/>
  <c r="O11" i="1" s="1"/>
  <c r="P11" i="1" s="1"/>
  <c r="N10" i="1"/>
  <c r="O10" i="1" s="1"/>
  <c r="P10" i="1" s="1"/>
  <c r="N9" i="1"/>
  <c r="O9" i="1" s="1"/>
  <c r="P9" i="1" s="1"/>
  <c r="N8" i="1"/>
  <c r="O8" i="1" s="1"/>
  <c r="AB18" i="1" l="1"/>
  <c r="AI8" i="1"/>
  <c r="AJ8" i="1" s="1"/>
  <c r="AK8" i="1" s="1"/>
  <c r="AK18" i="1" s="1"/>
  <c r="AL18" i="1" s="1"/>
  <c r="AD18" i="1"/>
  <c r="AF9" i="1" s="1"/>
  <c r="AM33" i="1"/>
  <c r="AN40" i="1"/>
  <c r="AM18" i="1"/>
  <c r="AF18" i="1"/>
  <c r="AG13" i="1" s="1"/>
  <c r="K22" i="1"/>
  <c r="AF31" i="1"/>
  <c r="K34" i="1"/>
  <c r="AF40" i="1"/>
  <c r="AG38" i="1" s="1"/>
  <c r="K28" i="1"/>
  <c r="K30" i="1"/>
  <c r="K20" i="1"/>
  <c r="K33" i="1"/>
  <c r="K9" i="1"/>
  <c r="K12" i="1"/>
  <c r="K15" i="1"/>
  <c r="AF32" i="1"/>
  <c r="K17" i="1"/>
  <c r="K8" i="1"/>
  <c r="K16" i="1"/>
  <c r="K29" i="1"/>
  <c r="AF28" i="1"/>
  <c r="AF29" i="1"/>
  <c r="K10" i="1"/>
  <c r="K18" i="1"/>
  <c r="K31" i="1"/>
  <c r="AF12" i="1"/>
  <c r="AF30" i="1"/>
  <c r="K11" i="1"/>
  <c r="K19" i="1"/>
  <c r="K32" i="1"/>
  <c r="K13" i="1"/>
  <c r="K21" i="1"/>
  <c r="AF15" i="1"/>
  <c r="AF38" i="1"/>
  <c r="K14" i="1"/>
  <c r="AF39" i="1"/>
  <c r="AF33" i="1"/>
  <c r="AG28" i="1" s="1"/>
  <c r="K35" i="1"/>
  <c r="L34" i="1" s="1"/>
  <c r="P8" i="1"/>
  <c r="P23" i="1" s="1"/>
  <c r="Q23" i="1" s="1"/>
  <c r="P35" i="1"/>
  <c r="Q35" i="1" s="1"/>
  <c r="AG39" i="1"/>
  <c r="K23" i="1"/>
  <c r="L8" i="1" s="1"/>
  <c r="AK40" i="1"/>
  <c r="AL40" i="1" s="1"/>
  <c r="AK33" i="1"/>
  <c r="AL33" i="1" s="1"/>
  <c r="AF16" i="1" l="1"/>
  <c r="AF17" i="1"/>
  <c r="AF13" i="1"/>
  <c r="AF8" i="1"/>
  <c r="AF10" i="1"/>
  <c r="AF11" i="1"/>
  <c r="AF14" i="1"/>
  <c r="L28" i="1"/>
  <c r="AG9" i="1"/>
  <c r="L29" i="1"/>
  <c r="L31" i="1"/>
  <c r="L32" i="1"/>
  <c r="L30" i="1"/>
  <c r="L33" i="1"/>
  <c r="AG32" i="1"/>
  <c r="AG31" i="1"/>
  <c r="AG30" i="1"/>
  <c r="AG29" i="1"/>
  <c r="L21" i="1"/>
  <c r="L13" i="1"/>
  <c r="L12" i="1"/>
  <c r="L19" i="1"/>
  <c r="L11" i="1"/>
  <c r="L18" i="1"/>
  <c r="L10" i="1"/>
  <c r="L14" i="1"/>
  <c r="L20" i="1"/>
  <c r="L17" i="1"/>
  <c r="L9" i="1"/>
  <c r="L22" i="1"/>
  <c r="L16" i="1"/>
  <c r="L15" i="1"/>
  <c r="AG40" i="1"/>
  <c r="AH40" i="1" s="1"/>
  <c r="AG14" i="1"/>
  <c r="AG8" i="1"/>
  <c r="AG12" i="1"/>
  <c r="AG11" i="1"/>
  <c r="AG16" i="1"/>
  <c r="AG10" i="1"/>
  <c r="AG17" i="1"/>
  <c r="AG15" i="1"/>
  <c r="G23" i="1"/>
  <c r="L35" i="1" l="1"/>
  <c r="M35" i="1" s="1"/>
  <c r="AG33" i="1"/>
  <c r="AG18" i="1"/>
  <c r="L23" i="1"/>
  <c r="AH18" i="1" l="1"/>
  <c r="AN18" i="1"/>
  <c r="AH33" i="1"/>
  <c r="AN33" i="1"/>
  <c r="M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<sst xmlns="http://schemas.openxmlformats.org/spreadsheetml/2006/main" count="99" uniqueCount="24">
  <si>
    <t>X</t>
  </si>
  <si>
    <t>Y</t>
  </si>
  <si>
    <t>N</t>
  </si>
  <si>
    <t>Loss function</t>
  </si>
  <si>
    <t>AVG X</t>
  </si>
  <si>
    <t>AVG Y</t>
  </si>
  <si>
    <t>Tổng x^2</t>
  </si>
  <si>
    <t>Tổng xy</t>
  </si>
  <si>
    <t>Hệ số b</t>
  </si>
  <si>
    <t>a</t>
  </si>
  <si>
    <t>b</t>
  </si>
  <si>
    <t>y_pred</t>
  </si>
  <si>
    <t>Sai số</t>
  </si>
  <si>
    <t>Loss</t>
  </si>
  <si>
    <r>
      <rPr>
        <b/>
        <sz val="11"/>
        <color theme="1"/>
        <rFont val="Calibri"/>
        <family val="2"/>
      </rPr>
      <t>∑</t>
    </r>
    <r>
      <rPr>
        <b/>
        <sz val="9.35"/>
        <color theme="1"/>
        <rFont val="Calibri"/>
        <family val="2"/>
      </rPr>
      <t>x</t>
    </r>
    <r>
      <rPr>
        <b/>
        <vertAlign val="superscript"/>
        <sz val="9.35"/>
        <color theme="1"/>
        <rFont val="Calibri"/>
        <family val="2"/>
      </rPr>
      <t>2</t>
    </r>
  </si>
  <si>
    <r>
      <rPr>
        <b/>
        <sz val="11"/>
        <color theme="1"/>
        <rFont val="Calibri"/>
        <family val="2"/>
      </rPr>
      <t>∑</t>
    </r>
    <r>
      <rPr>
        <b/>
        <sz val="11"/>
        <color theme="1"/>
        <rFont val="Calibri"/>
        <family val="2"/>
        <scheme val="minor"/>
      </rPr>
      <t>xy</t>
    </r>
  </si>
  <si>
    <r>
      <t>(y-bx)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</si>
  <si>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Sai số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</si>
  <si>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Độ lệch chuẩn</t>
  </si>
  <si>
    <t>Phương sai</t>
  </si>
  <si>
    <t>(y-avg(y))2</t>
  </si>
  <si>
    <t>R2</t>
  </si>
  <si>
    <t>35, -13, 5, 41, -12, 50, -11, 31, 42, 11</t>
  </si>
  <si>
    <t>157, -56, 19, 160, -42, 186, -48, 139, 146,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</si>
</sst>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  <font>
      <b/>
      <vertAlign val="superscript"/>
      <sz val="9.35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D3B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ill="1" applyBorder="1"/>
    <xf numFmtId="0" fontId="2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6" fillId="4" borderId="3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596809</xdr:colOff>
      <xdr:row>38</xdr:row>
      <xdr:rowOff>27213</xdr:rowOff>
    </xdr:from>
    <xdr:to>
      <xdr:col>7</xdr:col>
      <xdr:colOff>95920</xdr:colOff>
      <xdr:row>43</xdr:row>
      <xdr:rowOff>39344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10473-D48D-A7F1-B545-ACA6808A0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1452" y="6857999"/>
          <a:ext cx="2549288" cy="896595"/>
        </a:xfrm>
        <a:prstGeom prst="rect">
          <a:avLst/>
        </a:prstGeom>
      </xdr:spPr>
    </xdr:pic>
    <xdr:clientData/>
  </xdr:twoCellAnchor>
  <xdr:twoCellAnchor editAs="oneCell">
    <xdr:from>
      <xdr:col>2</xdr:col>
      <xdr:colOff>585106</xdr:colOff>
      <xdr:row>43</xdr:row>
      <xdr:rowOff>13607</xdr:rowOff>
    </xdr:from>
    <xdr:to>
      <xdr:col>5</xdr:col>
      <xdr:colOff>188594</xdr:colOff>
      <xdr:row>47</xdr:row>
      <xdr:rowOff>111502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25511-E9F1-621E-8286-CB51E3126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49" y="7728857"/>
          <a:ext cx="1440452" cy="805466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163285</xdr:colOff>
      <xdr:row>53</xdr:row>
      <xdr:rowOff>11702</xdr:rowOff>
    </xdr:from>
    <xdr:to>
      <xdr:col>5</xdr:col>
      <xdr:colOff>248738</xdr:colOff>
      <xdr:row>57</xdr:row>
      <xdr:rowOff>20164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7BDF44-E602-1462-C1AF-1D380898F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7928" y="9495881"/>
          <a:ext cx="1922417" cy="704603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285751</xdr:colOff>
      <xdr:row>53</xdr:row>
      <xdr:rowOff>13606</xdr:rowOff>
    </xdr:from>
    <xdr:to>
      <xdr:col>8</xdr:col>
      <xdr:colOff>589984</xdr:colOff>
      <xdr:row>57</xdr:row>
      <xdr:rowOff>21227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B22BC4-4E0F-A19F-7CB7-42C9A59A9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9680" y="9497785"/>
          <a:ext cx="1540305" cy="707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26</xdr:row>
      <xdr:rowOff>34729</xdr:rowOff>
    </xdr:from>
    <xdr:to>
      <xdr:col>4</xdr:col>
      <xdr:colOff>537874</xdr:colOff>
      <xdr:row>32</xdr:row>
      <xdr:rowOff>30929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6C91FF-8D74-528F-7B57-9E3E0DA2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69" y="4797229"/>
          <a:ext cx="2897143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4723-A4AD-4293-847F-9F0DAB024A32}">
  <dimension ref="C2:AN53"/>
  <sheetViews>
    <sheetView tabSelected="1" topLeftCell="Q1" zoomScale="130" zoomScaleNormal="130" workbookViewId="0">
      <selection activeCell="Z8" sqref="Z8"/>
    </sheetView>
  </sheetViews>
  <sheetFormatPr defaultRowHeight="14.4" x14ac:dyDescent="0.3"/>
  <cols>
    <col min="7" max="7" width="8.88671875" customWidth="1"/>
    <col min="12" max="12" width="12.44140625" bestFit="1" customWidth="1"/>
    <col min="13" max="13" width="15.33203125" customWidth="1"/>
    <col min="34" max="34" width="14.77734375" customWidth="1"/>
  </cols>
  <sheetData>
    <row r="2" spans="3:40" x14ac:dyDescent="0.3">
      <c r="N2" s="6" t="s">
        <v>9</v>
      </c>
      <c r="O2" s="6" t="s">
        <v>10</v>
      </c>
      <c r="Y2" s="12" t="s">
        <v>22</v>
      </c>
      <c r="AI2" s="6" t="s">
        <v>9</v>
      </c>
      <c r="AJ2" s="6" t="s">
        <v>10</v>
      </c>
    </row>
    <row r="3" spans="3:40" x14ac:dyDescent="0.3">
      <c r="N3" s="6">
        <v>2</v>
      </c>
      <c r="O3" s="6">
        <v>1</v>
      </c>
      <c r="Y3" s="12" t="s">
        <v>23</v>
      </c>
      <c r="AI3" s="6">
        <v>2</v>
      </c>
      <c r="AJ3" s="6">
        <v>1</v>
      </c>
    </row>
    <row r="7" spans="3:40" ht="18" customHeight="1" x14ac:dyDescent="0.3">
      <c r="D7" s="5" t="s">
        <v>2</v>
      </c>
      <c r="E7" s="5" t="s">
        <v>0</v>
      </c>
      <c r="F7" s="5" t="s">
        <v>1</v>
      </c>
      <c r="G7" s="8" t="s">
        <v>4</v>
      </c>
      <c r="H7" s="5" t="s">
        <v>5</v>
      </c>
      <c r="I7" s="8" t="s">
        <v>14</v>
      </c>
      <c r="J7" s="5" t="s">
        <v>15</v>
      </c>
      <c r="K7" s="5" t="s">
        <v>8</v>
      </c>
      <c r="L7" s="5" t="s">
        <v>16</v>
      </c>
      <c r="M7" s="5" t="s">
        <v>3</v>
      </c>
      <c r="N7" s="5" t="s">
        <v>11</v>
      </c>
      <c r="O7" s="5" t="s">
        <v>12</v>
      </c>
      <c r="P7" s="5" t="s">
        <v>17</v>
      </c>
      <c r="Q7" s="5" t="s">
        <v>13</v>
      </c>
      <c r="R7" s="5" t="s">
        <v>20</v>
      </c>
      <c r="S7" s="11" t="s">
        <v>21</v>
      </c>
      <c r="Y7" s="5" t="s">
        <v>2</v>
      </c>
      <c r="Z7" s="5" t="s">
        <v>0</v>
      </c>
      <c r="AA7" s="5" t="s">
        <v>1</v>
      </c>
      <c r="AB7" s="8" t="s">
        <v>4</v>
      </c>
      <c r="AC7" s="5" t="s">
        <v>5</v>
      </c>
      <c r="AD7" s="8" t="s">
        <v>14</v>
      </c>
      <c r="AE7" s="5" t="s">
        <v>15</v>
      </c>
      <c r="AF7" s="5" t="s">
        <v>8</v>
      </c>
      <c r="AG7" s="5" t="s">
        <v>16</v>
      </c>
      <c r="AH7" s="5" t="s">
        <v>3</v>
      </c>
      <c r="AI7" s="5" t="s">
        <v>11</v>
      </c>
      <c r="AJ7" s="5" t="s">
        <v>12</v>
      </c>
      <c r="AK7" s="5" t="s">
        <v>17</v>
      </c>
      <c r="AL7" s="5" t="s">
        <v>13</v>
      </c>
      <c r="AM7" s="5" t="s">
        <v>20</v>
      </c>
      <c r="AN7" s="11" t="s">
        <v>21</v>
      </c>
    </row>
    <row r="8" spans="3:40" x14ac:dyDescent="0.3">
      <c r="C8">
        <v>1</v>
      </c>
      <c r="D8" s="2">
        <v>15</v>
      </c>
      <c r="E8" s="2">
        <v>-13</v>
      </c>
      <c r="F8" s="2">
        <v>-55</v>
      </c>
      <c r="G8" s="2"/>
      <c r="H8" s="2">
        <f>AVERAGE(F8:F22)</f>
        <v>9.1</v>
      </c>
      <c r="I8" s="2"/>
      <c r="J8" s="2"/>
      <c r="K8" s="2">
        <f>J23/I23</f>
        <v>1.2838073128264655</v>
      </c>
      <c r="L8" s="2">
        <f>(F8-K23*E8)^2</f>
        <v>1467.6947882410284</v>
      </c>
      <c r="M8" s="2"/>
      <c r="N8" s="2">
        <f>N3+O3*E8</f>
        <v>-11</v>
      </c>
      <c r="O8" s="2">
        <f>F8-N8</f>
        <v>-44</v>
      </c>
      <c r="P8" s="2">
        <f>O8*O8</f>
        <v>1936</v>
      </c>
      <c r="Q8" s="2"/>
      <c r="R8" s="2">
        <f>(F8-H8)^2</f>
        <v>4108.8099999999995</v>
      </c>
      <c r="S8" s="2"/>
      <c r="T8" s="10"/>
      <c r="X8">
        <v>1</v>
      </c>
      <c r="Y8" s="2">
        <v>10</v>
      </c>
      <c r="Z8" s="2" t="e" cm="1">
        <f t="array" ref="Z8">text</f>
        <v>#NAME?</v>
      </c>
      <c r="AA8" s="2">
        <v>-55</v>
      </c>
      <c r="AB8" s="2"/>
      <c r="AC8" s="2">
        <f>AVERAGE(AA8:AA22)</f>
        <v>9.1</v>
      </c>
      <c r="AD8" s="2"/>
      <c r="AE8" s="2"/>
      <c r="AF8" s="2" t="e">
        <f>AE18/AD18</f>
        <v>#NAME?</v>
      </c>
      <c r="AG8" s="2" t="e">
        <f>(AA8-AF18*Z8)^2</f>
        <v>#NAME?</v>
      </c>
      <c r="AH8" s="2"/>
      <c r="AI8" s="2" t="e">
        <f>AI3+AJ3*Z8</f>
        <v>#NAME?</v>
      </c>
      <c r="AJ8" s="2" t="e">
        <f>AA8-AI8</f>
        <v>#NAME?</v>
      </c>
      <c r="AK8" s="2" t="e">
        <f>AJ8*AJ8</f>
        <v>#NAME?</v>
      </c>
      <c r="AL8" s="2"/>
      <c r="AM8" s="2">
        <f>(AA8-AC8)^2</f>
        <v>4108.8099999999995</v>
      </c>
      <c r="AN8" s="2"/>
    </row>
    <row r="9" spans="3:40" x14ac:dyDescent="0.3">
      <c r="C9">
        <v>2</v>
      </c>
      <c r="D9" s="2"/>
      <c r="E9" s="2">
        <v>-17</v>
      </c>
      <c r="F9" s="2">
        <v>24</v>
      </c>
      <c r="G9" s="2"/>
      <c r="H9" s="2">
        <f>AVERAGE(F8:F22)</f>
        <v>9.1</v>
      </c>
      <c r="I9" s="2"/>
      <c r="J9" s="2"/>
      <c r="K9" s="2">
        <f>J23/I23</f>
        <v>1.2838073128264655</v>
      </c>
      <c r="L9" s="2">
        <f>(F9-K23*E9)^2</f>
        <v>2099.9053588252755</v>
      </c>
      <c r="M9" s="2"/>
      <c r="N9" s="2">
        <f>N3+O3*E9</f>
        <v>-15</v>
      </c>
      <c r="O9" s="2">
        <f t="shared" ref="O9:O22" si="0">F9-N9</f>
        <v>39</v>
      </c>
      <c r="P9" s="2">
        <f t="shared" ref="P9:P22" si="1">O9*O9</f>
        <v>1521</v>
      </c>
      <c r="Q9" s="2"/>
      <c r="R9" s="2">
        <f t="shared" ref="R9:R22" si="2">(F9-H9)^2</f>
        <v>222.01000000000002</v>
      </c>
      <c r="S9" s="1"/>
      <c r="X9">
        <v>2</v>
      </c>
      <c r="Y9" s="2"/>
      <c r="Z9" s="2">
        <v>-17</v>
      </c>
      <c r="AA9" s="2">
        <v>24</v>
      </c>
      <c r="AB9" s="2"/>
      <c r="AC9" s="2">
        <f>AVERAGE(AA8:AA22)</f>
        <v>9.1</v>
      </c>
      <c r="AD9" s="2"/>
      <c r="AE9" s="2"/>
      <c r="AF9" s="2" t="e">
        <f>AE18/AD18</f>
        <v>#NAME?</v>
      </c>
      <c r="AG9" s="2" t="e">
        <f>(AA9-AF18*Z9)^2</f>
        <v>#NAME?</v>
      </c>
      <c r="AH9" s="2"/>
      <c r="AI9" s="2">
        <f>AI3+AJ3*Z9</f>
        <v>-15</v>
      </c>
      <c r="AJ9" s="2">
        <f t="shared" ref="AJ9:AJ17" si="3">AA9-AI9</f>
        <v>39</v>
      </c>
      <c r="AK9" s="2">
        <f t="shared" ref="AK9:AK17" si="4">AJ9*AJ9</f>
        <v>1521</v>
      </c>
      <c r="AL9" s="2"/>
      <c r="AM9" s="2">
        <f t="shared" ref="AM9:AM17" si="5">(AA9-AC9)^2</f>
        <v>222.01000000000002</v>
      </c>
      <c r="AN9" s="2"/>
    </row>
    <row r="10" spans="3:40" x14ac:dyDescent="0.3">
      <c r="C10">
        <v>3</v>
      </c>
      <c r="D10" s="2"/>
      <c r="E10" s="2">
        <v>37</v>
      </c>
      <c r="F10" s="2">
        <v>49</v>
      </c>
      <c r="G10" s="2"/>
      <c r="H10" s="2">
        <f>AVERAGE(F8:F22)</f>
        <v>9.1</v>
      </c>
      <c r="I10" s="2"/>
      <c r="J10" s="2"/>
      <c r="K10" s="2">
        <f>J23/I23</f>
        <v>1.2838073128264655</v>
      </c>
      <c r="L10" s="2">
        <f>(F10-K23*E10)^2</f>
        <v>2.2473890341624254</v>
      </c>
      <c r="M10" s="2"/>
      <c r="N10" s="2">
        <f>N3+O3*E10</f>
        <v>39</v>
      </c>
      <c r="O10" s="2">
        <f t="shared" si="0"/>
        <v>10</v>
      </c>
      <c r="P10" s="2">
        <f t="shared" si="1"/>
        <v>100</v>
      </c>
      <c r="Q10" s="2"/>
      <c r="R10" s="2">
        <f t="shared" si="2"/>
        <v>1592.01</v>
      </c>
      <c r="S10" s="1"/>
      <c r="X10">
        <v>3</v>
      </c>
      <c r="Y10" s="2"/>
      <c r="Z10" s="2">
        <v>37</v>
      </c>
      <c r="AA10" s="2">
        <v>49</v>
      </c>
      <c r="AB10" s="2"/>
      <c r="AC10" s="2">
        <f>AVERAGE(AA8:AA22)</f>
        <v>9.1</v>
      </c>
      <c r="AD10" s="2"/>
      <c r="AE10" s="2"/>
      <c r="AF10" s="2" t="e">
        <f>AE18/AD18</f>
        <v>#NAME?</v>
      </c>
      <c r="AG10" s="2" t="e">
        <f>(AA10-AF18*Z10)^2</f>
        <v>#NAME?</v>
      </c>
      <c r="AH10" s="2"/>
      <c r="AI10" s="2">
        <f>AI3+AJ3*Z10</f>
        <v>39</v>
      </c>
      <c r="AJ10" s="2">
        <f t="shared" si="3"/>
        <v>10</v>
      </c>
      <c r="AK10" s="2">
        <f t="shared" si="4"/>
        <v>100</v>
      </c>
      <c r="AL10" s="2"/>
      <c r="AM10" s="2">
        <f t="shared" si="5"/>
        <v>1592.01</v>
      </c>
      <c r="AN10" s="2"/>
    </row>
    <row r="11" spans="3:40" x14ac:dyDescent="0.3">
      <c r="C11">
        <v>4</v>
      </c>
      <c r="D11" s="2"/>
      <c r="E11" s="2">
        <v>22</v>
      </c>
      <c r="F11" s="2">
        <v>31</v>
      </c>
      <c r="G11" s="2"/>
      <c r="H11" s="2">
        <f>AVERAGE(F8:F22)</f>
        <v>9.1</v>
      </c>
      <c r="I11" s="2"/>
      <c r="J11" s="2"/>
      <c r="K11" s="2">
        <f>J23/I23</f>
        <v>1.2838073128264655</v>
      </c>
      <c r="L11" s="2">
        <f>(F11-K23*E11)^2</f>
        <v>7.596854074588804</v>
      </c>
      <c r="M11" s="2"/>
      <c r="N11" s="2">
        <f>N3+O3*E11</f>
        <v>24</v>
      </c>
      <c r="O11" s="2">
        <f t="shared" si="0"/>
        <v>7</v>
      </c>
      <c r="P11" s="2">
        <f t="shared" si="1"/>
        <v>49</v>
      </c>
      <c r="Q11" s="2"/>
      <c r="R11" s="2">
        <f t="shared" si="2"/>
        <v>479.60999999999996</v>
      </c>
      <c r="S11" s="1"/>
      <c r="X11">
        <v>4</v>
      </c>
      <c r="Y11" s="2"/>
      <c r="Z11" s="2">
        <v>22</v>
      </c>
      <c r="AA11" s="2">
        <v>31</v>
      </c>
      <c r="AB11" s="2"/>
      <c r="AC11" s="2">
        <f>AVERAGE(AA8:AA22)</f>
        <v>9.1</v>
      </c>
      <c r="AD11" s="2"/>
      <c r="AE11" s="2"/>
      <c r="AF11" s="2" t="e">
        <f>AE18/AD18</f>
        <v>#NAME?</v>
      </c>
      <c r="AG11" s="2" t="e">
        <f>(AA11-AF18*Z11)^2</f>
        <v>#NAME?</v>
      </c>
      <c r="AH11" s="2"/>
      <c r="AI11" s="2">
        <f>AI3+AJ3*Z11</f>
        <v>24</v>
      </c>
      <c r="AJ11" s="2">
        <f t="shared" si="3"/>
        <v>7</v>
      </c>
      <c r="AK11" s="2">
        <f t="shared" si="4"/>
        <v>49</v>
      </c>
      <c r="AL11" s="2"/>
      <c r="AM11" s="2">
        <f t="shared" si="5"/>
        <v>479.60999999999996</v>
      </c>
      <c r="AN11" s="2"/>
    </row>
    <row r="12" spans="3:40" x14ac:dyDescent="0.3">
      <c r="C12">
        <v>5</v>
      </c>
      <c r="D12" s="2"/>
      <c r="E12" s="2">
        <v>-10</v>
      </c>
      <c r="F12" s="2">
        <v>-26</v>
      </c>
      <c r="G12" s="2"/>
      <c r="H12" s="2">
        <f>AVERAGE(F8:F22)</f>
        <v>9.1</v>
      </c>
      <c r="I12" s="2"/>
      <c r="J12" s="2"/>
      <c r="K12" s="2">
        <f>J23/I23</f>
        <v>1.2838073128264655</v>
      </c>
      <c r="L12" s="2">
        <f>(F12-K23*E12)^2</f>
        <v>173.23631897690896</v>
      </c>
      <c r="M12" s="2"/>
      <c r="N12" s="2">
        <f>N3+O3*E12</f>
        <v>-8</v>
      </c>
      <c r="O12" s="2">
        <f t="shared" si="0"/>
        <v>-18</v>
      </c>
      <c r="P12" s="2">
        <f>O12*O12</f>
        <v>324</v>
      </c>
      <c r="Q12" s="2"/>
      <c r="R12" s="2">
        <f t="shared" si="2"/>
        <v>1232.01</v>
      </c>
      <c r="S12" s="1"/>
      <c r="X12">
        <v>5</v>
      </c>
      <c r="Y12" s="2"/>
      <c r="Z12" s="2">
        <v>-10</v>
      </c>
      <c r="AA12" s="2">
        <v>-26</v>
      </c>
      <c r="AB12" s="2"/>
      <c r="AC12" s="2">
        <f>AVERAGE(AA8:AA22)</f>
        <v>9.1</v>
      </c>
      <c r="AD12" s="2"/>
      <c r="AE12" s="2"/>
      <c r="AF12" s="2" t="e">
        <f>AE18/AD18</f>
        <v>#NAME?</v>
      </c>
      <c r="AG12" s="2" t="e">
        <f>(AA12-AF18*Z12)^2</f>
        <v>#NAME?</v>
      </c>
      <c r="AH12" s="2"/>
      <c r="AI12" s="2">
        <f>AI3+AJ3*Z12</f>
        <v>-8</v>
      </c>
      <c r="AJ12" s="2">
        <f t="shared" si="3"/>
        <v>-18</v>
      </c>
      <c r="AK12" s="2">
        <f t="shared" si="4"/>
        <v>324</v>
      </c>
      <c r="AL12" s="2"/>
      <c r="AM12" s="2">
        <f t="shared" si="5"/>
        <v>1232.01</v>
      </c>
      <c r="AN12" s="2"/>
    </row>
    <row r="13" spans="3:40" x14ac:dyDescent="0.3">
      <c r="C13">
        <v>6</v>
      </c>
      <c r="D13" s="2"/>
      <c r="E13" s="2">
        <v>-7</v>
      </c>
      <c r="F13" s="2">
        <v>21</v>
      </c>
      <c r="G13" s="2"/>
      <c r="H13" s="2">
        <f>AVERAGE(F8:F22)</f>
        <v>9.1</v>
      </c>
      <c r="I13" s="2"/>
      <c r="J13" s="2"/>
      <c r="K13" s="2">
        <f>J23/I23</f>
        <v>1.2838073128264655</v>
      </c>
      <c r="L13" s="2">
        <f>(F13-K23*E13)^2</f>
        <v>899.19924957784974</v>
      </c>
      <c r="M13" s="2"/>
      <c r="N13" s="2">
        <f>N3+O3*E13</f>
        <v>-5</v>
      </c>
      <c r="O13" s="2">
        <f t="shared" si="0"/>
        <v>26</v>
      </c>
      <c r="P13" s="2">
        <f t="shared" si="1"/>
        <v>676</v>
      </c>
      <c r="Q13" s="2"/>
      <c r="R13" s="2">
        <f t="shared" si="2"/>
        <v>141.61000000000001</v>
      </c>
      <c r="S13" s="1"/>
      <c r="X13">
        <v>6</v>
      </c>
      <c r="Y13" s="2"/>
      <c r="Z13" s="2">
        <v>-7</v>
      </c>
      <c r="AA13" s="2">
        <v>21</v>
      </c>
      <c r="AB13" s="2"/>
      <c r="AC13" s="2">
        <f>AVERAGE(AA8:AA22)</f>
        <v>9.1</v>
      </c>
      <c r="AD13" s="2"/>
      <c r="AE13" s="2"/>
      <c r="AF13" s="2" t="e">
        <f>AE18/AD18</f>
        <v>#NAME?</v>
      </c>
      <c r="AG13" s="2" t="e">
        <f>(AA13-AF18*Z13)^2</f>
        <v>#NAME?</v>
      </c>
      <c r="AH13" s="2"/>
      <c r="AI13" s="2">
        <f>AI3+AJ3*Z13</f>
        <v>-5</v>
      </c>
      <c r="AJ13" s="2">
        <f t="shared" si="3"/>
        <v>26</v>
      </c>
      <c r="AK13" s="2">
        <f t="shared" si="4"/>
        <v>676</v>
      </c>
      <c r="AL13" s="2"/>
      <c r="AM13" s="2">
        <f t="shared" si="5"/>
        <v>141.61000000000001</v>
      </c>
      <c r="AN13" s="2"/>
    </row>
    <row r="14" spans="3:40" x14ac:dyDescent="0.3">
      <c r="C14">
        <v>7</v>
      </c>
      <c r="D14" s="2"/>
      <c r="E14" s="2">
        <v>-3</v>
      </c>
      <c r="F14" s="2">
        <v>9</v>
      </c>
      <c r="G14" s="2"/>
      <c r="H14" s="2">
        <f>AVERAGE(F8:F22)</f>
        <v>9.1</v>
      </c>
      <c r="I14" s="2"/>
      <c r="J14" s="2"/>
      <c r="K14" s="2">
        <f>J23/I23</f>
        <v>1.2838073128264655</v>
      </c>
      <c r="L14" s="2">
        <f>(F14-K23*E14)^2</f>
        <v>165.15904584082955</v>
      </c>
      <c r="M14" s="2"/>
      <c r="N14" s="2">
        <f>N3+O3*E14</f>
        <v>-1</v>
      </c>
      <c r="O14" s="2">
        <f t="shared" si="0"/>
        <v>10</v>
      </c>
      <c r="P14" s="2">
        <f t="shared" si="1"/>
        <v>100</v>
      </c>
      <c r="Q14" s="2"/>
      <c r="R14" s="2">
        <f t="shared" si="2"/>
        <v>9.9999999999999291E-3</v>
      </c>
      <c r="S14" s="1"/>
      <c r="X14">
        <v>7</v>
      </c>
      <c r="Y14" s="2"/>
      <c r="Z14" s="2">
        <v>-3</v>
      </c>
      <c r="AA14" s="2">
        <v>9</v>
      </c>
      <c r="AB14" s="2"/>
      <c r="AC14" s="2">
        <f>AVERAGE(AA8:AA22)</f>
        <v>9.1</v>
      </c>
      <c r="AD14" s="2"/>
      <c r="AE14" s="2"/>
      <c r="AF14" s="2" t="e">
        <f>AE18/AD18</f>
        <v>#NAME?</v>
      </c>
      <c r="AG14" s="2" t="e">
        <f>(AA14-AF18*Z14)^2</f>
        <v>#NAME?</v>
      </c>
      <c r="AH14" s="2"/>
      <c r="AI14" s="2">
        <f>AI3+AJ3*Z14</f>
        <v>-1</v>
      </c>
      <c r="AJ14" s="2">
        <f t="shared" si="3"/>
        <v>10</v>
      </c>
      <c r="AK14" s="2">
        <f t="shared" si="4"/>
        <v>100</v>
      </c>
      <c r="AL14" s="2"/>
      <c r="AM14" s="2">
        <f t="shared" si="5"/>
        <v>9.9999999999999291E-3</v>
      </c>
      <c r="AN14" s="2"/>
    </row>
    <row r="15" spans="3:40" x14ac:dyDescent="0.3">
      <c r="C15">
        <v>8</v>
      </c>
      <c r="D15" s="2"/>
      <c r="E15" s="2">
        <v>-13</v>
      </c>
      <c r="F15" s="2">
        <v>28</v>
      </c>
      <c r="G15" s="2"/>
      <c r="H15" s="2">
        <f>AVERAGE(F8:F22)</f>
        <v>9.1</v>
      </c>
      <c r="I15" s="2"/>
      <c r="J15" s="2"/>
      <c r="K15" s="2">
        <f>J23/I23</f>
        <v>1.2838073128264655</v>
      </c>
      <c r="L15" s="2">
        <f>(F15-K23*E15)^2</f>
        <v>1997.150969320541</v>
      </c>
      <c r="M15" s="2"/>
      <c r="N15" s="2">
        <f>N3+O3*E15</f>
        <v>-11</v>
      </c>
      <c r="O15" s="2">
        <f t="shared" si="0"/>
        <v>39</v>
      </c>
      <c r="P15" s="2">
        <f t="shared" si="1"/>
        <v>1521</v>
      </c>
      <c r="Q15" s="2"/>
      <c r="R15" s="2">
        <f t="shared" si="2"/>
        <v>357.20999999999992</v>
      </c>
      <c r="S15" s="1"/>
      <c r="X15">
        <v>8</v>
      </c>
      <c r="Y15" s="2"/>
      <c r="Z15" s="2">
        <v>-13</v>
      </c>
      <c r="AA15" s="2">
        <v>28</v>
      </c>
      <c r="AB15" s="2"/>
      <c r="AC15" s="2">
        <f>AVERAGE(AA8:AA22)</f>
        <v>9.1</v>
      </c>
      <c r="AD15" s="2"/>
      <c r="AE15" s="2"/>
      <c r="AF15" s="2" t="e">
        <f>AE18/AD18</f>
        <v>#NAME?</v>
      </c>
      <c r="AG15" s="2" t="e">
        <f>(AA15-AF18*Z15)^2</f>
        <v>#NAME?</v>
      </c>
      <c r="AH15" s="2"/>
      <c r="AI15" s="2">
        <f>AI3+AJ3*Z15</f>
        <v>-11</v>
      </c>
      <c r="AJ15" s="2">
        <f t="shared" si="3"/>
        <v>39</v>
      </c>
      <c r="AK15" s="2">
        <f t="shared" si="4"/>
        <v>1521</v>
      </c>
      <c r="AL15" s="2"/>
      <c r="AM15" s="2">
        <f t="shared" si="5"/>
        <v>357.20999999999992</v>
      </c>
      <c r="AN15" s="2"/>
    </row>
    <row r="16" spans="3:40" x14ac:dyDescent="0.3">
      <c r="C16">
        <v>9</v>
      </c>
      <c r="D16" s="2"/>
      <c r="E16" s="2">
        <v>-18</v>
      </c>
      <c r="F16" s="2">
        <v>-42</v>
      </c>
      <c r="G16" s="2"/>
      <c r="H16" s="2">
        <f>AVERAGE(F8:F22)</f>
        <v>9.1</v>
      </c>
      <c r="I16" s="2"/>
      <c r="J16" s="2"/>
      <c r="K16" s="2">
        <f>J23/I23</f>
        <v>1.2838073128264655</v>
      </c>
      <c r="L16" s="2">
        <f>(F16-K23*E16)^2</f>
        <v>356.88757714159834</v>
      </c>
      <c r="M16" s="2"/>
      <c r="N16" s="2">
        <f>N3+O3*E16</f>
        <v>-16</v>
      </c>
      <c r="O16" s="2">
        <f t="shared" si="0"/>
        <v>-26</v>
      </c>
      <c r="P16" s="2">
        <f t="shared" si="1"/>
        <v>676</v>
      </c>
      <c r="Q16" s="2"/>
      <c r="R16" s="2">
        <f t="shared" si="2"/>
        <v>2611.21</v>
      </c>
      <c r="S16" s="1"/>
      <c r="X16">
        <v>9</v>
      </c>
      <c r="Y16" s="2"/>
      <c r="Z16" s="2">
        <v>-18</v>
      </c>
      <c r="AA16" s="2">
        <v>-42</v>
      </c>
      <c r="AB16" s="2"/>
      <c r="AC16" s="2">
        <f>AVERAGE(AA8:AA22)</f>
        <v>9.1</v>
      </c>
      <c r="AD16" s="2"/>
      <c r="AE16" s="2"/>
      <c r="AF16" s="2" t="e">
        <f>AE18/AD18</f>
        <v>#NAME?</v>
      </c>
      <c r="AG16" s="2" t="e">
        <f>(AA16-AF18*Z16)^2</f>
        <v>#NAME?</v>
      </c>
      <c r="AH16" s="2"/>
      <c r="AI16" s="2">
        <f>AI3+AJ3*Z16</f>
        <v>-16</v>
      </c>
      <c r="AJ16" s="2">
        <f t="shared" si="3"/>
        <v>-26</v>
      </c>
      <c r="AK16" s="2">
        <f t="shared" si="4"/>
        <v>676</v>
      </c>
      <c r="AL16" s="2"/>
      <c r="AM16" s="2">
        <f t="shared" si="5"/>
        <v>2611.21</v>
      </c>
      <c r="AN16" s="2"/>
    </row>
    <row r="17" spans="3:40" x14ac:dyDescent="0.3">
      <c r="C17">
        <v>10</v>
      </c>
      <c r="D17" s="2"/>
      <c r="E17" s="2">
        <v>22</v>
      </c>
      <c r="F17" s="2">
        <v>52</v>
      </c>
      <c r="G17" s="2"/>
      <c r="H17" s="2">
        <f>AVERAGE(F8:F22)</f>
        <v>9.1</v>
      </c>
      <c r="I17" s="2"/>
      <c r="J17" s="2"/>
      <c r="K17" s="2">
        <f>J23/I23</f>
        <v>1.2838073128264655</v>
      </c>
      <c r="L17" s="2">
        <f>(F17-K23*E17)^2</f>
        <v>564.35889702293457</v>
      </c>
      <c r="M17" s="2"/>
      <c r="N17" s="2">
        <f>N3+O3*E17</f>
        <v>24</v>
      </c>
      <c r="O17" s="2">
        <f t="shared" si="0"/>
        <v>28</v>
      </c>
      <c r="P17" s="2">
        <f t="shared" si="1"/>
        <v>784</v>
      </c>
      <c r="Q17" s="2"/>
      <c r="R17" s="2">
        <f t="shared" si="2"/>
        <v>1840.4099999999999</v>
      </c>
      <c r="S17" s="1"/>
      <c r="X17">
        <v>10</v>
      </c>
      <c r="Y17" s="2"/>
      <c r="Z17" s="2">
        <v>22</v>
      </c>
      <c r="AA17" s="2">
        <v>52</v>
      </c>
      <c r="AB17" s="2"/>
      <c r="AC17" s="2">
        <f>AVERAGE(AA8:AA22)</f>
        <v>9.1</v>
      </c>
      <c r="AD17" s="2"/>
      <c r="AE17" s="2"/>
      <c r="AF17" s="2" t="e">
        <f>AE18/AD18</f>
        <v>#NAME?</v>
      </c>
      <c r="AG17" s="2" t="e">
        <f>(AA17-AF18*Z17)^2</f>
        <v>#NAME?</v>
      </c>
      <c r="AH17" s="2"/>
      <c r="AI17" s="2">
        <f>AI3+AJ3*Z17</f>
        <v>24</v>
      </c>
      <c r="AJ17" s="3">
        <f t="shared" si="3"/>
        <v>28</v>
      </c>
      <c r="AK17" s="3">
        <f t="shared" si="4"/>
        <v>784</v>
      </c>
      <c r="AL17" s="3"/>
      <c r="AM17" s="2">
        <f t="shared" si="5"/>
        <v>1840.4099999999999</v>
      </c>
      <c r="AN17" s="2"/>
    </row>
    <row r="18" spans="3:40" x14ac:dyDescent="0.3">
      <c r="C18">
        <v>11</v>
      </c>
      <c r="D18" s="2"/>
      <c r="E18" s="2"/>
      <c r="F18" s="2"/>
      <c r="G18" s="2"/>
      <c r="H18" s="2">
        <f>AVERAGE(F8:F22)</f>
        <v>9.1</v>
      </c>
      <c r="I18" s="2"/>
      <c r="J18" s="2"/>
      <c r="K18" s="2">
        <f>J23/I23</f>
        <v>1.2838073128264655</v>
      </c>
      <c r="L18" s="2">
        <f>(F18-K23*E18)^2</f>
        <v>0</v>
      </c>
      <c r="M18" s="2"/>
      <c r="N18" s="2">
        <f>N3+O3*E18</f>
        <v>2</v>
      </c>
      <c r="O18" s="2">
        <f t="shared" si="0"/>
        <v>-2</v>
      </c>
      <c r="P18" s="2">
        <f t="shared" si="1"/>
        <v>4</v>
      </c>
      <c r="Q18" s="2"/>
      <c r="R18" s="2">
        <f t="shared" si="2"/>
        <v>82.809999999999988</v>
      </c>
      <c r="S18" s="1"/>
      <c r="Y18" s="4"/>
      <c r="Z18" s="4"/>
      <c r="AA18" s="4"/>
      <c r="AB18" s="4" t="e">
        <f>AVERAGE(Z8:Z17)</f>
        <v>#NAME?</v>
      </c>
      <c r="AC18" s="4">
        <f>AVERAGE(AA8:AA17)</f>
        <v>9.1</v>
      </c>
      <c r="AD18" s="4" t="e">
        <f>SUMSQ(Z8:Z17)</f>
        <v>#NAME?</v>
      </c>
      <c r="AE18" s="4" t="e">
        <f>SUMPRODUCT(Z8:Z17,AA8:AA17)</f>
        <v>#NAME?</v>
      </c>
      <c r="AF18" s="4" t="e">
        <f>AE18/AD18</f>
        <v>#NAME?</v>
      </c>
      <c r="AG18" s="4" t="e">
        <f>SUM(AG8:AG17)</f>
        <v>#NAME?</v>
      </c>
      <c r="AH18" s="4" t="e">
        <f>AG18/Y8</f>
        <v>#NAME?</v>
      </c>
      <c r="AI18" s="4"/>
      <c r="AJ18" s="4"/>
      <c r="AK18" s="4" t="e">
        <f>SUM(AK8:AK17)</f>
        <v>#NAME?</v>
      </c>
      <c r="AL18" s="4" t="e">
        <f>AK18/Y8</f>
        <v>#NAME?</v>
      </c>
      <c r="AM18" s="4">
        <f>SUM(AM8:AM17)</f>
        <v>12584.9</v>
      </c>
      <c r="AN18" s="7" t="e">
        <f>1-(AG18/AM18)</f>
        <v>#NAME?</v>
      </c>
    </row>
    <row r="19" spans="3:40" x14ac:dyDescent="0.3">
      <c r="C19">
        <v>12</v>
      </c>
      <c r="D19" s="2"/>
      <c r="E19" s="2"/>
      <c r="F19" s="2"/>
      <c r="G19" s="2"/>
      <c r="H19" s="2">
        <f>AVERAGE(F8:F22)</f>
        <v>9.1</v>
      </c>
      <c r="I19" s="2"/>
      <c r="J19" s="2"/>
      <c r="K19" s="2">
        <f>J23/I23</f>
        <v>1.2838073128264655</v>
      </c>
      <c r="L19" s="2">
        <f>(F19-K23*E19)^2</f>
        <v>0</v>
      </c>
      <c r="M19" s="2"/>
      <c r="N19" s="2">
        <f>N3+O3*E19</f>
        <v>2</v>
      </c>
      <c r="O19" s="2">
        <f t="shared" si="0"/>
        <v>-2</v>
      </c>
      <c r="P19" s="2">
        <f t="shared" si="1"/>
        <v>4</v>
      </c>
      <c r="Q19" s="2"/>
      <c r="R19" s="2">
        <f t="shared" si="2"/>
        <v>82.809999999999988</v>
      </c>
      <c r="S19" s="1"/>
    </row>
    <row r="20" spans="3:40" x14ac:dyDescent="0.3">
      <c r="C20">
        <v>13</v>
      </c>
      <c r="D20" s="2"/>
      <c r="E20" s="2"/>
      <c r="F20" s="2"/>
      <c r="G20" s="2"/>
      <c r="H20" s="2">
        <f>AVERAGE(F8:F22)</f>
        <v>9.1</v>
      </c>
      <c r="I20" s="2"/>
      <c r="J20" s="2"/>
      <c r="K20" s="2">
        <f>J23/I23</f>
        <v>1.2838073128264655</v>
      </c>
      <c r="L20" s="2">
        <f>(F20-K23*E20)^2</f>
        <v>0</v>
      </c>
      <c r="M20" s="2"/>
      <c r="N20" s="2">
        <f>N3+O3*E20</f>
        <v>2</v>
      </c>
      <c r="O20" s="2">
        <f t="shared" si="0"/>
        <v>-2</v>
      </c>
      <c r="P20" s="2">
        <f t="shared" si="1"/>
        <v>4</v>
      </c>
      <c r="Q20" s="2"/>
      <c r="R20" s="2">
        <f t="shared" si="2"/>
        <v>82.809999999999988</v>
      </c>
      <c r="S20" s="1"/>
    </row>
    <row r="21" spans="3:40" x14ac:dyDescent="0.3">
      <c r="C21">
        <v>14</v>
      </c>
      <c r="D21" s="2"/>
      <c r="E21" s="2"/>
      <c r="F21" s="2"/>
      <c r="G21" s="2"/>
      <c r="H21" s="2">
        <f>AVERAGE(F8:F22)</f>
        <v>9.1</v>
      </c>
      <c r="I21" s="2"/>
      <c r="J21" s="2"/>
      <c r="K21" s="2">
        <f>J23/I23</f>
        <v>1.2838073128264655</v>
      </c>
      <c r="L21" s="2">
        <f>(F21-K23*E21)^2</f>
        <v>0</v>
      </c>
      <c r="M21" s="2"/>
      <c r="N21" s="2">
        <f>N3+O3*E21</f>
        <v>2</v>
      </c>
      <c r="O21" s="2">
        <f t="shared" si="0"/>
        <v>-2</v>
      </c>
      <c r="P21" s="2">
        <f t="shared" si="1"/>
        <v>4</v>
      </c>
      <c r="Q21" s="2"/>
      <c r="R21" s="2">
        <f t="shared" si="2"/>
        <v>82.809999999999988</v>
      </c>
      <c r="S21" s="1"/>
    </row>
    <row r="22" spans="3:40" x14ac:dyDescent="0.3">
      <c r="C22">
        <v>15</v>
      </c>
      <c r="D22" s="2"/>
      <c r="E22" s="2"/>
      <c r="F22" s="2"/>
      <c r="G22" s="2"/>
      <c r="H22" s="2">
        <f>AVERAGE(F8:F22)</f>
        <v>9.1</v>
      </c>
      <c r="I22" s="2"/>
      <c r="J22" s="2"/>
      <c r="K22" s="2">
        <f>J23/I23</f>
        <v>1.2838073128264655</v>
      </c>
      <c r="L22" s="2">
        <f>(F22-K23*E22)^2</f>
        <v>0</v>
      </c>
      <c r="M22" s="2"/>
      <c r="N22" s="2">
        <f>N3+O3*E22</f>
        <v>2</v>
      </c>
      <c r="O22" s="2">
        <f t="shared" si="0"/>
        <v>-2</v>
      </c>
      <c r="P22" s="2">
        <f t="shared" si="1"/>
        <v>4</v>
      </c>
      <c r="Q22" s="2"/>
      <c r="R22" s="2">
        <f t="shared" si="2"/>
        <v>82.809999999999988</v>
      </c>
      <c r="S22" s="1"/>
    </row>
    <row r="23" spans="3:40" x14ac:dyDescent="0.3">
      <c r="D23" s="4"/>
      <c r="E23" s="4"/>
      <c r="F23" s="4"/>
      <c r="G23" s="4">
        <f>AVERAGE(E8:E22)</f>
        <v>0</v>
      </c>
      <c r="H23" s="4">
        <f>AVERAGE(F8:F22)</f>
        <v>9.1</v>
      </c>
      <c r="I23" s="4">
        <f>SUMSQ(E8:E22)</f>
        <v>3446</v>
      </c>
      <c r="J23" s="4">
        <f>SUMPRODUCT(E8:E22,F8:F22)</f>
        <v>4424</v>
      </c>
      <c r="K23" s="4">
        <f>J23/I23</f>
        <v>1.2838073128264655</v>
      </c>
      <c r="L23" s="4">
        <f>SUM(L8:L22)</f>
        <v>7733.4364480557188</v>
      </c>
      <c r="M23" s="4">
        <f>L23/D8</f>
        <v>515.56242987038127</v>
      </c>
      <c r="N23" s="4"/>
      <c r="O23" s="4"/>
      <c r="P23" s="4">
        <f>SUM(P8:P22)</f>
        <v>7707</v>
      </c>
      <c r="Q23" s="4">
        <f>P23/D8</f>
        <v>513.79999999999995</v>
      </c>
      <c r="R23" s="4">
        <f>SUM(R8:R22)</f>
        <v>12998.949999999997</v>
      </c>
      <c r="S23" s="7">
        <f>1-(L23/R23)</f>
        <v>0.40507222136743959</v>
      </c>
    </row>
    <row r="25" spans="3:40" x14ac:dyDescent="0.3">
      <c r="U25" s="6" t="s">
        <v>9</v>
      </c>
      <c r="V25" s="6" t="s">
        <v>10</v>
      </c>
    </row>
    <row r="26" spans="3:40" x14ac:dyDescent="0.3">
      <c r="U26" s="6">
        <v>6</v>
      </c>
      <c r="V26" s="6">
        <v>4</v>
      </c>
    </row>
    <row r="27" spans="3:40" ht="16.2" x14ac:dyDescent="0.3">
      <c r="D27" s="5" t="s">
        <v>2</v>
      </c>
      <c r="E27" s="5" t="s">
        <v>0</v>
      </c>
      <c r="F27" s="5" t="s">
        <v>1</v>
      </c>
      <c r="G27" s="8" t="s">
        <v>4</v>
      </c>
      <c r="H27" s="5" t="s">
        <v>5</v>
      </c>
      <c r="I27" s="8" t="s">
        <v>14</v>
      </c>
      <c r="J27" s="5" t="s">
        <v>15</v>
      </c>
      <c r="K27" s="5" t="s">
        <v>8</v>
      </c>
      <c r="L27" s="5" t="s">
        <v>16</v>
      </c>
      <c r="M27" s="5" t="s">
        <v>3</v>
      </c>
      <c r="N27" s="5" t="s">
        <v>11</v>
      </c>
      <c r="O27" s="5" t="s">
        <v>12</v>
      </c>
      <c r="P27" s="5" t="s">
        <v>17</v>
      </c>
      <c r="Q27" s="5" t="s">
        <v>13</v>
      </c>
      <c r="R27" s="5" t="s">
        <v>20</v>
      </c>
      <c r="S27" s="11" t="s">
        <v>21</v>
      </c>
      <c r="Y27" s="5" t="s">
        <v>2</v>
      </c>
      <c r="Z27" s="5" t="s">
        <v>0</v>
      </c>
      <c r="AA27" s="5" t="s">
        <v>1</v>
      </c>
      <c r="AB27" s="8" t="s">
        <v>4</v>
      </c>
      <c r="AC27" s="5" t="s">
        <v>5</v>
      </c>
      <c r="AD27" s="8" t="s">
        <v>14</v>
      </c>
      <c r="AE27" s="5" t="s">
        <v>15</v>
      </c>
      <c r="AF27" s="5" t="s">
        <v>8</v>
      </c>
      <c r="AG27" s="5" t="s">
        <v>16</v>
      </c>
      <c r="AH27" s="5" t="s">
        <v>3</v>
      </c>
      <c r="AI27" s="5" t="s">
        <v>11</v>
      </c>
      <c r="AJ27" s="5" t="s">
        <v>12</v>
      </c>
      <c r="AK27" s="5" t="s">
        <v>17</v>
      </c>
      <c r="AL27" s="5" t="s">
        <v>13</v>
      </c>
      <c r="AM27" s="5" t="s">
        <v>20</v>
      </c>
      <c r="AN27" s="11" t="s">
        <v>21</v>
      </c>
    </row>
    <row r="28" spans="3:40" x14ac:dyDescent="0.3">
      <c r="C28">
        <v>1</v>
      </c>
      <c r="D28" s="2">
        <v>7</v>
      </c>
      <c r="E28" s="2">
        <v>46</v>
      </c>
      <c r="F28" s="2">
        <v>45</v>
      </c>
      <c r="G28" s="2"/>
      <c r="H28" s="2"/>
      <c r="I28" s="2"/>
      <c r="J28" s="2"/>
      <c r="K28" s="2">
        <f>J35/I35</f>
        <v>0.99062206939668651</v>
      </c>
      <c r="L28" s="2">
        <f>(F28-K35*E28)^2</f>
        <v>0.32332323685474929</v>
      </c>
      <c r="M28" s="2"/>
      <c r="N28" s="2">
        <f>U26+V26*E28</f>
        <v>190</v>
      </c>
      <c r="O28" s="2">
        <f>F28-N28</f>
        <v>-145</v>
      </c>
      <c r="P28" s="2">
        <f>O28*O28</f>
        <v>21025</v>
      </c>
      <c r="Q28" s="2"/>
      <c r="R28" s="2">
        <f>(F28-H28)^2</f>
        <v>2025</v>
      </c>
      <c r="S28" s="2"/>
      <c r="X28">
        <v>1</v>
      </c>
      <c r="Y28" s="2">
        <v>5</v>
      </c>
      <c r="Z28" s="2">
        <v>2</v>
      </c>
      <c r="AA28" s="2">
        <v>51</v>
      </c>
      <c r="AB28" s="2"/>
      <c r="AC28" s="2"/>
      <c r="AD28" s="2"/>
      <c r="AE28" s="2"/>
      <c r="AF28" s="2">
        <f>AE33/AD33</f>
        <v>6.6785482825664291</v>
      </c>
      <c r="AG28" s="2">
        <f>(AA28-AF33*Z28)^2</f>
        <v>1416.9881790067327</v>
      </c>
      <c r="AH28" s="2"/>
      <c r="AI28" s="2">
        <f>U26+V26*Z28</f>
        <v>14</v>
      </c>
      <c r="AJ28" s="2">
        <f>AA28-AI28</f>
        <v>37</v>
      </c>
      <c r="AK28" s="2">
        <f>AJ28*AJ28</f>
        <v>1369</v>
      </c>
      <c r="AL28" s="2"/>
      <c r="AM28" s="2">
        <f>(AA28-AC28)^2</f>
        <v>2601</v>
      </c>
      <c r="AN28" s="2"/>
    </row>
    <row r="29" spans="3:40" x14ac:dyDescent="0.3">
      <c r="C29">
        <v>2</v>
      </c>
      <c r="D29" s="2"/>
      <c r="E29" s="2">
        <v>10</v>
      </c>
      <c r="F29" s="2">
        <v>12</v>
      </c>
      <c r="G29" s="2"/>
      <c r="H29" s="2"/>
      <c r="I29" s="2"/>
      <c r="J29" s="2"/>
      <c r="K29" s="2">
        <f>J35/I35</f>
        <v>0.99062206939668651</v>
      </c>
      <c r="L29" s="2">
        <f>(F29-K35*E29)^2</f>
        <v>4.3839117823725937</v>
      </c>
      <c r="M29" s="2"/>
      <c r="N29" s="2">
        <f>U26+V26*E29</f>
        <v>46</v>
      </c>
      <c r="O29" s="2">
        <f t="shared" ref="O29:O34" si="6">F29-N29</f>
        <v>-34</v>
      </c>
      <c r="P29" s="2">
        <f t="shared" ref="P29:P34" si="7">O29*O29</f>
        <v>1156</v>
      </c>
      <c r="Q29" s="2"/>
      <c r="R29" s="2">
        <f t="shared" ref="R29:R34" si="8">(F29-H29)^2</f>
        <v>144</v>
      </c>
      <c r="S29" s="1"/>
      <c r="X29">
        <v>2</v>
      </c>
      <c r="Y29" s="2"/>
      <c r="Z29" s="2">
        <v>21</v>
      </c>
      <c r="AA29" s="2">
        <v>137</v>
      </c>
      <c r="AB29" s="2"/>
      <c r="AC29" s="2"/>
      <c r="AD29" s="2"/>
      <c r="AE29" s="2"/>
      <c r="AF29" s="2">
        <f>AE33/AD33</f>
        <v>6.6785482825664291</v>
      </c>
      <c r="AG29" s="2">
        <f>(AA29-AF33*Z29)^2</f>
        <v>10.559340806577774</v>
      </c>
      <c r="AH29" s="2"/>
      <c r="AI29" s="2">
        <f>U26+V26*Z29</f>
        <v>90</v>
      </c>
      <c r="AJ29" s="2">
        <f t="shared" ref="AJ29:AJ32" si="9">AA29-AI29</f>
        <v>47</v>
      </c>
      <c r="AK29" s="2">
        <f t="shared" ref="AK29:AK32" si="10">AJ29*AJ29</f>
        <v>2209</v>
      </c>
      <c r="AL29" s="2"/>
      <c r="AM29" s="2">
        <f t="shared" ref="AM29:AM32" si="11">(AA29-AC29)^2</f>
        <v>18769</v>
      </c>
      <c r="AN29" s="2"/>
    </row>
    <row r="30" spans="3:40" x14ac:dyDescent="0.3">
      <c r="C30">
        <v>3</v>
      </c>
      <c r="D30" s="2"/>
      <c r="E30" s="2">
        <v>22</v>
      </c>
      <c r="F30" s="2">
        <v>20</v>
      </c>
      <c r="G30" s="2"/>
      <c r="H30" s="2"/>
      <c r="I30" s="2"/>
      <c r="J30" s="2"/>
      <c r="K30" s="2">
        <f>J35/I35</f>
        <v>0.99062206939668651</v>
      </c>
      <c r="L30" s="2">
        <f>(F30-K35*E30)^2</f>
        <v>3.2173077687902842</v>
      </c>
      <c r="M30" s="2"/>
      <c r="N30" s="2">
        <f>U26+V26*E30</f>
        <v>94</v>
      </c>
      <c r="O30" s="2">
        <f t="shared" si="6"/>
        <v>-74</v>
      </c>
      <c r="P30" s="2">
        <f t="shared" si="7"/>
        <v>5476</v>
      </c>
      <c r="Q30" s="2"/>
      <c r="R30" s="2">
        <f t="shared" si="8"/>
        <v>400</v>
      </c>
      <c r="S30" s="1"/>
      <c r="X30">
        <v>3</v>
      </c>
      <c r="Y30" s="2"/>
      <c r="Z30" s="2">
        <v>23</v>
      </c>
      <c r="AA30" s="2">
        <v>170</v>
      </c>
      <c r="AB30" s="2"/>
      <c r="AC30" s="2"/>
      <c r="AD30" s="2"/>
      <c r="AE30" s="2"/>
      <c r="AF30" s="2">
        <f>AE33/AD33</f>
        <v>6.6785482825664291</v>
      </c>
      <c r="AG30" s="2">
        <f>(AA30-AF33*Z30)^2</f>
        <v>268.74321933058292</v>
      </c>
      <c r="AH30" s="2"/>
      <c r="AI30" s="2">
        <f>U26+V26*Z30</f>
        <v>98</v>
      </c>
      <c r="AJ30" s="2">
        <f t="shared" si="9"/>
        <v>72</v>
      </c>
      <c r="AK30" s="2">
        <f t="shared" si="10"/>
        <v>5184</v>
      </c>
      <c r="AL30" s="2"/>
      <c r="AM30" s="2">
        <f t="shared" si="11"/>
        <v>28900</v>
      </c>
      <c r="AN30" s="2"/>
    </row>
    <row r="31" spans="3:40" x14ac:dyDescent="0.3">
      <c r="C31">
        <v>4</v>
      </c>
      <c r="D31" s="2"/>
      <c r="E31" s="2">
        <v>3</v>
      </c>
      <c r="F31" s="2">
        <v>3</v>
      </c>
      <c r="G31" s="2"/>
      <c r="H31" s="2"/>
      <c r="I31" s="2"/>
      <c r="J31" s="2"/>
      <c r="K31" s="2">
        <f>J35/I35</f>
        <v>0.99062206939668651</v>
      </c>
      <c r="L31" s="2">
        <f>(F31-K35*E31)^2</f>
        <v>7.9151024160508581E-4</v>
      </c>
      <c r="M31" s="2"/>
      <c r="N31" s="2">
        <f>U26+V26*E31</f>
        <v>18</v>
      </c>
      <c r="O31" s="2">
        <f t="shared" si="6"/>
        <v>-15</v>
      </c>
      <c r="P31" s="2">
        <f t="shared" si="7"/>
        <v>225</v>
      </c>
      <c r="Q31" s="2"/>
      <c r="R31" s="2">
        <f t="shared" si="8"/>
        <v>9</v>
      </c>
      <c r="S31" s="1"/>
      <c r="X31">
        <v>4</v>
      </c>
      <c r="Y31" s="2"/>
      <c r="Z31" s="2">
        <v>-13</v>
      </c>
      <c r="AA31" s="2">
        <v>-32</v>
      </c>
      <c r="AB31" s="2"/>
      <c r="AC31" s="2"/>
      <c r="AD31" s="2"/>
      <c r="AE31" s="2"/>
      <c r="AF31" s="2">
        <f>AE33/AD33</f>
        <v>6.6785482825664291</v>
      </c>
      <c r="AG31" s="2">
        <f>(AA31-AF33*Z31)^2</f>
        <v>3005.35603937923</v>
      </c>
      <c r="AH31" s="2"/>
      <c r="AI31" s="2">
        <f>U26+V26*Z31</f>
        <v>-46</v>
      </c>
      <c r="AJ31" s="2">
        <f t="shared" si="9"/>
        <v>14</v>
      </c>
      <c r="AK31" s="2">
        <f t="shared" si="10"/>
        <v>196</v>
      </c>
      <c r="AL31" s="2"/>
      <c r="AM31" s="2">
        <f t="shared" si="11"/>
        <v>1024</v>
      </c>
      <c r="AN31" s="2"/>
    </row>
    <row r="32" spans="3:40" x14ac:dyDescent="0.3">
      <c r="C32">
        <v>5</v>
      </c>
      <c r="D32" s="2"/>
      <c r="E32" s="2">
        <v>20</v>
      </c>
      <c r="F32" s="2">
        <v>22</v>
      </c>
      <c r="G32" s="2"/>
      <c r="H32" s="2"/>
      <c r="I32" s="2"/>
      <c r="J32" s="2"/>
      <c r="K32" s="2">
        <f>J35/I35</f>
        <v>0.99062206939668651</v>
      </c>
      <c r="L32" s="2">
        <f>(F32-K35*E32)^2</f>
        <v>4.7854126812253011</v>
      </c>
      <c r="M32" s="2"/>
      <c r="N32" s="2">
        <f>U26+V26*E32</f>
        <v>86</v>
      </c>
      <c r="O32" s="2">
        <f t="shared" si="6"/>
        <v>-64</v>
      </c>
      <c r="P32" s="2">
        <f t="shared" si="7"/>
        <v>4096</v>
      </c>
      <c r="Q32" s="2"/>
      <c r="R32" s="2">
        <f t="shared" si="8"/>
        <v>484</v>
      </c>
      <c r="S32" s="1"/>
      <c r="X32">
        <v>5</v>
      </c>
      <c r="Y32" s="2"/>
      <c r="Z32" s="2">
        <v>-20</v>
      </c>
      <c r="AA32" s="2">
        <v>-150</v>
      </c>
      <c r="AB32" s="2"/>
      <c r="AC32" s="2"/>
      <c r="AD32" s="2"/>
      <c r="AE32" s="2"/>
      <c r="AF32" s="2">
        <f>AE33/AD33</f>
        <v>6.6785482825664291</v>
      </c>
      <c r="AG32" s="2">
        <f>(AA32-AF33*Z32)^2</f>
        <v>269.9131696298254</v>
      </c>
      <c r="AH32" s="2"/>
      <c r="AI32" s="2">
        <f>U26+V26*Z32</f>
        <v>-74</v>
      </c>
      <c r="AJ32" s="2">
        <f t="shared" si="9"/>
        <v>-76</v>
      </c>
      <c r="AK32" s="2">
        <f t="shared" si="10"/>
        <v>5776</v>
      </c>
      <c r="AL32" s="2"/>
      <c r="AM32" s="2">
        <f t="shared" si="11"/>
        <v>22500</v>
      </c>
      <c r="AN32" s="2"/>
    </row>
    <row r="33" spans="3:40" x14ac:dyDescent="0.3">
      <c r="C33">
        <v>6</v>
      </c>
      <c r="D33" s="2"/>
      <c r="E33" s="2">
        <v>3</v>
      </c>
      <c r="F33" s="2">
        <v>3</v>
      </c>
      <c r="G33" s="2"/>
      <c r="H33" s="2"/>
      <c r="I33" s="2"/>
      <c r="J33" s="2"/>
      <c r="K33" s="2">
        <f>J35/I35</f>
        <v>0.99062206939668651</v>
      </c>
      <c r="L33" s="2">
        <f>(F33-K35*E33)^2</f>
        <v>7.9151024160508581E-4</v>
      </c>
      <c r="M33" s="2"/>
      <c r="N33" s="2">
        <f>U26+V26*E33</f>
        <v>18</v>
      </c>
      <c r="O33" s="2">
        <f t="shared" si="6"/>
        <v>-15</v>
      </c>
      <c r="P33" s="2">
        <f t="shared" si="7"/>
        <v>225</v>
      </c>
      <c r="Q33" s="2"/>
      <c r="R33" s="2">
        <f t="shared" si="8"/>
        <v>9</v>
      </c>
      <c r="S33" s="1"/>
      <c r="Y33" s="4"/>
      <c r="Z33" s="4"/>
      <c r="AA33" s="4"/>
      <c r="AB33" s="4">
        <f>AVERAGE(Z28:Z32)</f>
        <v>2.6</v>
      </c>
      <c r="AC33" s="4">
        <f>AVERAGE(AA28:AA32)</f>
        <v>35.200000000000003</v>
      </c>
      <c r="AD33" s="4">
        <f>SUMSQ(Z28:Z32)</f>
        <v>1543</v>
      </c>
      <c r="AE33" s="4">
        <f>SUMPRODUCT(Z28:Z32,AA28:AA32)</f>
        <v>10305</v>
      </c>
      <c r="AF33" s="4">
        <f>AE33/AD33</f>
        <v>6.6785482825664291</v>
      </c>
      <c r="AG33" s="4">
        <f>SUM(AG28:AG32)</f>
        <v>4971.5599481529489</v>
      </c>
      <c r="AH33" s="4">
        <f>AG33/Y28</f>
        <v>994.31198963058978</v>
      </c>
      <c r="AI33" s="4"/>
      <c r="AJ33" s="4"/>
      <c r="AK33" s="4">
        <f>SUM(AK25:AK31)</f>
        <v>8958</v>
      </c>
      <c r="AL33" s="4">
        <f>AK33/Y28</f>
        <v>1791.6</v>
      </c>
      <c r="AM33" s="4">
        <f>SUM(AM28:AM32)</f>
        <v>73794</v>
      </c>
      <c r="AN33" s="7">
        <f>1-(AG33/AM33)</f>
        <v>0.93262921174956026</v>
      </c>
    </row>
    <row r="34" spans="3:40" x14ac:dyDescent="0.3">
      <c r="C34">
        <v>7</v>
      </c>
      <c r="D34" s="2"/>
      <c r="E34" s="2">
        <v>-9</v>
      </c>
      <c r="F34" s="2">
        <v>-9</v>
      </c>
      <c r="G34" s="2"/>
      <c r="H34" s="2"/>
      <c r="I34" s="2"/>
      <c r="J34" s="2"/>
      <c r="K34" s="2">
        <f>J35/I35</f>
        <v>0.99062206939668651</v>
      </c>
      <c r="L34" s="2">
        <f>(F34-K35*E34)^2</f>
        <v>7.1235921744457718E-3</v>
      </c>
      <c r="M34" s="2"/>
      <c r="N34" s="2">
        <f>U26+V26*E34</f>
        <v>-30</v>
      </c>
      <c r="O34" s="2">
        <f t="shared" si="6"/>
        <v>21</v>
      </c>
      <c r="P34" s="2">
        <f t="shared" si="7"/>
        <v>441</v>
      </c>
      <c r="Q34" s="2"/>
      <c r="R34" s="2">
        <f t="shared" si="8"/>
        <v>81</v>
      </c>
      <c r="S34" s="1"/>
    </row>
    <row r="35" spans="3:40" x14ac:dyDescent="0.3">
      <c r="D35" s="4"/>
      <c r="E35" s="4"/>
      <c r="F35" s="4"/>
      <c r="G35" s="4">
        <f>AVERAGE(E28:E34)</f>
        <v>13.571428571428571</v>
      </c>
      <c r="H35" s="4">
        <f>AVERAGE(F28:F34)</f>
        <v>13.714285714285714</v>
      </c>
      <c r="I35" s="4">
        <f>SUMSQ(E28:E34)</f>
        <v>3199</v>
      </c>
      <c r="J35" s="4">
        <f>SUMPRODUCT(E28:E34,F28:F34)</f>
        <v>3169</v>
      </c>
      <c r="K35" s="4">
        <f>J35/I35</f>
        <v>0.99062206939668651</v>
      </c>
      <c r="L35" s="4">
        <f>SUM(L28:L34)</f>
        <v>12.718662081900584</v>
      </c>
      <c r="M35" s="4">
        <f>L35/D28</f>
        <v>1.8169517259857977</v>
      </c>
      <c r="N35" s="4"/>
      <c r="O35" s="4"/>
      <c r="P35" s="4">
        <f>SUM(P28:P34)</f>
        <v>32644</v>
      </c>
      <c r="Q35" s="4">
        <f>P35/D28</f>
        <v>4663.4285714285716</v>
      </c>
      <c r="R35" s="4">
        <f>SUM(R28:R34)</f>
        <v>3152</v>
      </c>
      <c r="S35" s="7">
        <f>1-(L35/R35)</f>
        <v>0.99596489147147826</v>
      </c>
    </row>
    <row r="37" spans="3:40" ht="16.2" x14ac:dyDescent="0.3">
      <c r="Y37" s="5" t="s">
        <v>2</v>
      </c>
      <c r="Z37" s="5" t="s">
        <v>0</v>
      </c>
      <c r="AA37" s="5" t="s">
        <v>1</v>
      </c>
      <c r="AB37" s="8" t="s">
        <v>4</v>
      </c>
      <c r="AC37" s="5" t="s">
        <v>5</v>
      </c>
      <c r="AD37" s="8" t="s">
        <v>14</v>
      </c>
      <c r="AE37" s="5" t="s">
        <v>15</v>
      </c>
      <c r="AF37" s="5" t="s">
        <v>8</v>
      </c>
      <c r="AG37" s="5" t="s">
        <v>16</v>
      </c>
      <c r="AH37" s="5" t="s">
        <v>3</v>
      </c>
      <c r="AI37" s="5" t="s">
        <v>11</v>
      </c>
      <c r="AJ37" s="5" t="s">
        <v>12</v>
      </c>
      <c r="AK37" s="5" t="s">
        <v>17</v>
      </c>
      <c r="AL37" s="5" t="s">
        <v>13</v>
      </c>
      <c r="AM37" s="5" t="s">
        <v>20</v>
      </c>
      <c r="AN37" s="11" t="s">
        <v>21</v>
      </c>
    </row>
    <row r="38" spans="3:40" x14ac:dyDescent="0.3">
      <c r="X38">
        <v>1</v>
      </c>
      <c r="Y38" s="2">
        <v>2</v>
      </c>
      <c r="Z38" s="2">
        <v>-16</v>
      </c>
      <c r="AA38" s="2">
        <v>-63</v>
      </c>
      <c r="AB38" s="2"/>
      <c r="AC38" s="2"/>
      <c r="AD38" s="2"/>
      <c r="AE38" s="2"/>
      <c r="AF38" s="2">
        <f>AE40/AD40</f>
        <v>3.8917197452229297</v>
      </c>
      <c r="AG38" s="2">
        <f>(AA38-AF40*Z38)^2</f>
        <v>0.53653292222808691</v>
      </c>
      <c r="AH38" s="2"/>
      <c r="AI38" s="2">
        <f>U26+V26*Z38</f>
        <v>-58</v>
      </c>
      <c r="AJ38" s="2">
        <f>AA38-AI38</f>
        <v>-5</v>
      </c>
      <c r="AK38" s="2">
        <f>AJ38*AJ38</f>
        <v>25</v>
      </c>
      <c r="AL38" s="2"/>
      <c r="AM38" s="2">
        <f>(AA38-AC38)^2</f>
        <v>3969</v>
      </c>
      <c r="AN38" s="2"/>
    </row>
    <row r="39" spans="3:40" x14ac:dyDescent="0.3">
      <c r="X39">
        <v>2</v>
      </c>
      <c r="Y39" s="2"/>
      <c r="Z39" s="2">
        <v>23</v>
      </c>
      <c r="AA39" s="2">
        <v>89</v>
      </c>
      <c r="AB39" s="2"/>
      <c r="AC39" s="2"/>
      <c r="AD39" s="2"/>
      <c r="AE39" s="2"/>
      <c r="AF39" s="2">
        <f>AE40/AD40</f>
        <v>3.8917197452229297</v>
      </c>
      <c r="AG39" s="2">
        <f>(AA39-AF40*Z39)^2</f>
        <v>0.25964542172095134</v>
      </c>
      <c r="AH39" s="2"/>
      <c r="AI39" s="2">
        <f>U26+V26*Z39</f>
        <v>98</v>
      </c>
      <c r="AJ39" s="2">
        <f t="shared" ref="AJ39" si="12">AA39-AI39</f>
        <v>-9</v>
      </c>
      <c r="AK39" s="2">
        <f t="shared" ref="AK39" si="13">AJ39*AJ39</f>
        <v>81</v>
      </c>
      <c r="AL39" s="2"/>
      <c r="AM39" s="2">
        <f>(AA39-AC39)^2</f>
        <v>7921</v>
      </c>
      <c r="AN39" s="2"/>
    </row>
    <row r="40" spans="3:40" x14ac:dyDescent="0.3">
      <c r="Y40" s="4"/>
      <c r="Z40" s="4"/>
      <c r="AA40" s="4"/>
      <c r="AB40" s="4">
        <f>AVERAGE(Z38:Z39)</f>
        <v>3.5</v>
      </c>
      <c r="AC40" s="4">
        <f>AVERAGE(AA38:AA39)</f>
        <v>13</v>
      </c>
      <c r="AD40" s="4">
        <f>SUMSQ(Z38:Z39)</f>
        <v>785</v>
      </c>
      <c r="AE40" s="4">
        <f>SUMPRODUCT(Z38:Z39,AA38:AA39)</f>
        <v>3055</v>
      </c>
      <c r="AF40" s="4">
        <f>AE40/AD40</f>
        <v>3.8917197452229297</v>
      </c>
      <c r="AG40" s="4">
        <f>SUM(AG35:AG39)</f>
        <v>0.79617834394903819</v>
      </c>
      <c r="AH40" s="4">
        <f>AG40/Y38</f>
        <v>0.3980891719745191</v>
      </c>
      <c r="AI40" s="4"/>
      <c r="AJ40" s="4"/>
      <c r="AK40" s="4">
        <f>SUM(AK35:AK39)</f>
        <v>106</v>
      </c>
      <c r="AL40" s="4">
        <f>AK40/Y38</f>
        <v>53</v>
      </c>
      <c r="AM40" s="4">
        <f>SUM(AM38:AM39)</f>
        <v>11890</v>
      </c>
      <c r="AN40" s="7">
        <f>1-(AG40/AM40)</f>
        <v>0.99993303798621114</v>
      </c>
    </row>
    <row r="43" spans="3:40" x14ac:dyDescent="0.3">
      <c r="AK43" s="9"/>
    </row>
    <row r="53" spans="4:8" x14ac:dyDescent="0.3">
      <c r="D53" t="s">
        <v>18</v>
      </c>
      <c r="H53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C429-EE39-4087-A3F0-8C1F498DE0CD}">
  <dimension ref="D7:L7"/>
  <sheetViews>
    <sheetView zoomScale="130" zoomScaleNormal="130" workbookViewId="0">
      <selection activeCell="L22" sqref="L22"/>
    </sheetView>
  </sheetViews>
  <sheetFormatPr defaultRowHeight="14.4" x14ac:dyDescent="0.3"/>
  <sheetData>
    <row r="7" spans="4:12" x14ac:dyDescent="0.3">
      <c r="D7" t="s">
        <v>2</v>
      </c>
      <c r="E7" t="s">
        <v>0</v>
      </c>
      <c r="F7" t="s">
        <v>1</v>
      </c>
      <c r="G7" t="s">
        <v>4</v>
      </c>
      <c r="H7" t="s">
        <v>5</v>
      </c>
      <c r="I7" t="s">
        <v>6</v>
      </c>
      <c r="J7" t="s">
        <v>7</v>
      </c>
      <c r="K7" t="s">
        <v>9</v>
      </c>
      <c r="L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y=bx</vt:lpstr>
      <vt:lpstr>y=a+bx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Khóa Lê</dc:creator>
  <cp:lastModifiedBy>Khóa Lê</cp:lastModifiedBy>
  <dcterms:created xsi:type="dcterms:W3CDTF">2024-12-24T12:38:35Z</dcterms:created>
  <dcterms:modified xsi:type="dcterms:W3CDTF">2024-12-24T15:57:39Z</dcterms:modified>
</cp:coreProperties>
</file>