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OneDrive\RL_directed_Fuzzing\NDSS\results\crash\"/>
    </mc:Choice>
  </mc:AlternateContent>
  <xr:revisionPtr revIDLastSave="0" documentId="13_ncr:1_{30A86043-6B87-487D-AE3A-783EE1CC5FBC}" xr6:coauthVersionLast="47" xr6:coauthVersionMax="47" xr10:uidLastSave="{00000000-0000-0000-0000-000000000000}"/>
  <bookViews>
    <workbookView xWindow="22290" yWindow="1520" windowWidth="22620" windowHeight="13500" firstSheet="1" activeTab="1" xr2:uid="{00000000-000D-0000-FFFF-FFFF00000000}"/>
  </bookViews>
  <sheets>
    <sheet name="Unique_crash" sheetId="14" r:id="rId1"/>
    <sheet name="Unique_crash_ASAN" sheetId="15" r:id="rId2"/>
    <sheet name="Sheet1" sheetId="39" r:id="rId3"/>
    <sheet name="unibench_bugs_0521" sheetId="40" r:id="rId4"/>
    <sheet name="MAGMA_count_12" sheetId="21" r:id="rId5"/>
    <sheet name="MAGMA_time" sheetId="35" r:id="rId6"/>
    <sheet name="MAGMA_lua" sheetId="30" r:id="rId7"/>
    <sheet name="MAGMA_time_all" sheetId="38" r:id="rId8"/>
  </sheets>
  <definedNames>
    <definedName name="ExternalData_1" localSheetId="3" hidden="1">unibench_bugs_0521!$A$1:$M$13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39" l="1"/>
  <c r="E15" i="39"/>
  <c r="F15" i="39"/>
  <c r="G15" i="39"/>
  <c r="H15" i="39"/>
  <c r="C15" i="39"/>
  <c r="O6" i="38"/>
  <c r="O5" i="38"/>
  <c r="M5" i="38"/>
  <c r="M6" i="38"/>
  <c r="M7" i="38"/>
  <c r="M8" i="38"/>
  <c r="M9" i="38"/>
  <c r="M10" i="38"/>
  <c r="M11" i="38"/>
  <c r="M12" i="38"/>
  <c r="M13" i="38"/>
  <c r="M14" i="38"/>
  <c r="M15" i="38"/>
  <c r="M16" i="38"/>
  <c r="M17" i="38"/>
  <c r="M18" i="38"/>
  <c r="M19" i="38"/>
  <c r="M20" i="38"/>
  <c r="M21" i="38"/>
  <c r="M22" i="38"/>
  <c r="M23" i="38"/>
  <c r="M24" i="38"/>
  <c r="M25" i="38"/>
  <c r="M26" i="38"/>
  <c r="M27" i="38"/>
  <c r="M28" i="38"/>
  <c r="M29" i="38"/>
  <c r="M30" i="38"/>
  <c r="M31" i="38"/>
  <c r="M32" i="38"/>
  <c r="M33" i="38"/>
  <c r="M34" i="38"/>
  <c r="M35" i="38"/>
  <c r="M36" i="38"/>
  <c r="M37" i="38"/>
  <c r="M38" i="38"/>
  <c r="M39" i="38"/>
  <c r="M40" i="38"/>
  <c r="M41" i="38"/>
  <c r="M42" i="38"/>
  <c r="M43" i="38"/>
  <c r="M44" i="38"/>
  <c r="M45" i="38"/>
  <c r="M46" i="38"/>
  <c r="M47" i="38"/>
  <c r="M48" i="38"/>
  <c r="M49" i="38"/>
  <c r="M50" i="38"/>
  <c r="M51" i="38"/>
  <c r="M52" i="38"/>
  <c r="M53" i="38"/>
  <c r="M54" i="38"/>
  <c r="M55" i="38"/>
  <c r="M56" i="38"/>
  <c r="M57" i="38"/>
  <c r="M58" i="38"/>
  <c r="M59" i="38"/>
  <c r="M60" i="38"/>
  <c r="M61" i="38"/>
  <c r="M62" i="38"/>
  <c r="M63" i="38"/>
  <c r="M64" i="38"/>
  <c r="M65" i="38"/>
  <c r="M66" i="38"/>
  <c r="M4" i="38"/>
  <c r="N5" i="38"/>
  <c r="O4" i="38"/>
  <c r="I67" i="38" a="1"/>
  <c r="I67" i="38" s="1"/>
  <c r="L5" i="38"/>
  <c r="L6" i="38"/>
  <c r="L7" i="38"/>
  <c r="L8" i="38"/>
  <c r="L9" i="38"/>
  <c r="L10" i="38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4" i="38"/>
  <c r="K5" i="38"/>
  <c r="K6" i="38"/>
  <c r="K7" i="38"/>
  <c r="K8" i="38"/>
  <c r="K9" i="38"/>
  <c r="K10" i="38"/>
  <c r="K11" i="38"/>
  <c r="K12" i="38"/>
  <c r="K13" i="38"/>
  <c r="K14" i="38"/>
  <c r="K15" i="38"/>
  <c r="K16" i="38"/>
  <c r="K17" i="38"/>
  <c r="K18" i="38"/>
  <c r="K19" i="38"/>
  <c r="K20" i="38"/>
  <c r="K21" i="38"/>
  <c r="K22" i="38"/>
  <c r="K23" i="38"/>
  <c r="K24" i="38"/>
  <c r="K25" i="38"/>
  <c r="K26" i="38"/>
  <c r="K27" i="38"/>
  <c r="K28" i="38"/>
  <c r="K29" i="38"/>
  <c r="K30" i="38"/>
  <c r="K31" i="38"/>
  <c r="K32" i="38"/>
  <c r="K33" i="38"/>
  <c r="K34" i="38"/>
  <c r="K35" i="38"/>
  <c r="K36" i="38"/>
  <c r="K37" i="38"/>
  <c r="K38" i="38"/>
  <c r="K39" i="38"/>
  <c r="K40" i="38"/>
  <c r="K41" i="38"/>
  <c r="K42" i="38"/>
  <c r="K43" i="38"/>
  <c r="K44" i="38"/>
  <c r="K45" i="38"/>
  <c r="K46" i="38"/>
  <c r="K47" i="38"/>
  <c r="K48" i="38"/>
  <c r="K49" i="38"/>
  <c r="K50" i="38"/>
  <c r="K51" i="38"/>
  <c r="K52" i="38"/>
  <c r="K53" i="38"/>
  <c r="K54" i="38"/>
  <c r="K55" i="38"/>
  <c r="K56" i="38"/>
  <c r="K57" i="38"/>
  <c r="K58" i="38"/>
  <c r="K59" i="38"/>
  <c r="K60" i="38"/>
  <c r="K61" i="38"/>
  <c r="K62" i="38"/>
  <c r="K63" i="38"/>
  <c r="K64" i="38"/>
  <c r="K65" i="38"/>
  <c r="K66" i="38"/>
  <c r="K4" i="38"/>
  <c r="J67" i="38" a="1"/>
  <c r="J67" i="38" s="1"/>
  <c r="H67" i="38" a="1"/>
  <c r="H67" i="38" s="1"/>
  <c r="F67" i="38" a="1"/>
  <c r="F67" i="38" s="1"/>
  <c r="D67" i="38" a="1"/>
  <c r="D67" i="38" s="1"/>
  <c r="G67" i="38" a="1"/>
  <c r="G67" i="38" s="1"/>
  <c r="E67" i="38" a="1"/>
  <c r="E67" i="38" s="1"/>
  <c r="C67" i="38" a="1"/>
  <c r="C67" i="38" s="1"/>
  <c r="P5" i="38"/>
  <c r="P6" i="38"/>
  <c r="P7" i="38"/>
  <c r="P8" i="38"/>
  <c r="P9" i="38"/>
  <c r="P10" i="38"/>
  <c r="P11" i="38"/>
  <c r="P12" i="38"/>
  <c r="P13" i="38"/>
  <c r="P14" i="38"/>
  <c r="P15" i="38"/>
  <c r="P16" i="38"/>
  <c r="P17" i="38"/>
  <c r="P18" i="38"/>
  <c r="P19" i="38"/>
  <c r="P20" i="38"/>
  <c r="P21" i="38"/>
  <c r="P22" i="38"/>
  <c r="P23" i="38"/>
  <c r="P24" i="38"/>
  <c r="P25" i="38"/>
  <c r="P26" i="38"/>
  <c r="P27" i="38"/>
  <c r="P28" i="38"/>
  <c r="P29" i="38"/>
  <c r="P30" i="38"/>
  <c r="P31" i="38"/>
  <c r="P32" i="38"/>
  <c r="P33" i="38"/>
  <c r="P34" i="38"/>
  <c r="P35" i="38"/>
  <c r="P36" i="38"/>
  <c r="P37" i="38"/>
  <c r="P38" i="38"/>
  <c r="P39" i="38"/>
  <c r="P40" i="38"/>
  <c r="P41" i="38"/>
  <c r="P42" i="38"/>
  <c r="P43" i="38"/>
  <c r="P44" i="38"/>
  <c r="P45" i="38"/>
  <c r="P46" i="38"/>
  <c r="P47" i="38"/>
  <c r="P48" i="38"/>
  <c r="P49" i="38"/>
  <c r="P50" i="38"/>
  <c r="P51" i="38"/>
  <c r="P52" i="38"/>
  <c r="P53" i="38"/>
  <c r="P54" i="38"/>
  <c r="P55" i="38"/>
  <c r="P56" i="38"/>
  <c r="P57" i="38"/>
  <c r="P59" i="38"/>
  <c r="P60" i="38"/>
  <c r="P62" i="38"/>
  <c r="P66" i="38"/>
  <c r="P4" i="38"/>
  <c r="M5" i="35"/>
  <c r="M4" i="35"/>
  <c r="K5" i="35"/>
  <c r="K6" i="35"/>
  <c r="K7" i="35"/>
  <c r="K8" i="35"/>
  <c r="K9" i="35"/>
  <c r="K10" i="35"/>
  <c r="K11" i="35"/>
  <c r="K12" i="35"/>
  <c r="K13" i="35"/>
  <c r="K14" i="35"/>
  <c r="K15" i="35"/>
  <c r="K16" i="35"/>
  <c r="K17" i="35"/>
  <c r="K18" i="35"/>
  <c r="K19" i="35"/>
  <c r="K20" i="35"/>
  <c r="K21" i="35"/>
  <c r="K22" i="35"/>
  <c r="K23" i="35"/>
  <c r="K24" i="35"/>
  <c r="K25" i="35"/>
  <c r="K26" i="35"/>
  <c r="K27" i="35"/>
  <c r="K28" i="35"/>
  <c r="K29" i="35"/>
  <c r="K30" i="35"/>
  <c r="K31" i="35"/>
  <c r="K32" i="35"/>
  <c r="K33" i="35"/>
  <c r="K34" i="35"/>
  <c r="K35" i="35"/>
  <c r="K36" i="35"/>
  <c r="K37" i="35"/>
  <c r="K38" i="35"/>
  <c r="K39" i="35"/>
  <c r="K40" i="35"/>
  <c r="K41" i="35"/>
  <c r="K42" i="35"/>
  <c r="K43" i="35"/>
  <c r="K44" i="35"/>
  <c r="K45" i="35"/>
  <c r="K46" i="35"/>
  <c r="K47" i="35"/>
  <c r="K48" i="35"/>
  <c r="K49" i="35"/>
  <c r="K50" i="35"/>
  <c r="K51" i="35"/>
  <c r="K52" i="35"/>
  <c r="K53" i="35"/>
  <c r="K54" i="35"/>
  <c r="K55" i="35"/>
  <c r="K56" i="35"/>
  <c r="K57" i="35"/>
  <c r="K4" i="35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4" i="21"/>
  <c r="L4" i="35"/>
  <c r="L5" i="35"/>
  <c r="L6" i="35"/>
  <c r="L7" i="35"/>
  <c r="L8" i="35"/>
  <c r="L9" i="35"/>
  <c r="L10" i="35"/>
  <c r="L11" i="35"/>
  <c r="L12" i="35"/>
  <c r="L13" i="35"/>
  <c r="L14" i="35"/>
  <c r="L15" i="35"/>
  <c r="L16" i="35"/>
  <c r="L17" i="35"/>
  <c r="L18" i="35"/>
  <c r="L19" i="35"/>
  <c r="L20" i="35"/>
  <c r="L21" i="35"/>
  <c r="L22" i="35"/>
  <c r="L23" i="35"/>
  <c r="L24" i="35"/>
  <c r="L25" i="35"/>
  <c r="L26" i="35"/>
  <c r="L27" i="35"/>
  <c r="L28" i="35"/>
  <c r="L29" i="35"/>
  <c r="L30" i="35"/>
  <c r="L31" i="35"/>
  <c r="L32" i="35"/>
  <c r="L33" i="35"/>
  <c r="L34" i="35"/>
  <c r="L35" i="35"/>
  <c r="L36" i="35"/>
  <c r="L37" i="35"/>
  <c r="L38" i="35"/>
  <c r="L39" i="35"/>
  <c r="L40" i="35"/>
  <c r="L41" i="35"/>
  <c r="L42" i="35"/>
  <c r="L43" i="35"/>
  <c r="L44" i="35"/>
  <c r="L45" i="35"/>
  <c r="L46" i="35"/>
  <c r="L47" i="35"/>
  <c r="L48" i="35"/>
  <c r="L49" i="35"/>
  <c r="L50" i="35"/>
  <c r="L51" i="35"/>
  <c r="L52" i="35"/>
  <c r="L53" i="35"/>
  <c r="L54" i="35"/>
  <c r="L55" i="35"/>
  <c r="L56" i="35"/>
  <c r="L57" i="35"/>
  <c r="J18" i="21"/>
  <c r="F18" i="21"/>
  <c r="G18" i="21"/>
  <c r="C18" i="21"/>
  <c r="D18" i="21"/>
  <c r="L18" i="21"/>
  <c r="M18" i="21"/>
  <c r="I18" i="21"/>
  <c r="N11" i="38" l="1"/>
  <c r="N8" i="38"/>
  <c r="N6" i="38"/>
  <c r="Q4" i="38"/>
  <c r="N4" i="38"/>
  <c r="N9" i="38"/>
  <c r="O4" i="35"/>
  <c r="N4" i="3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C49A3-0A7F-4331-BB14-960BE9135B50}" keepAlive="1" name="查询 - bug_time_final" description="与工作簿中“bug_time_final”查询的连接。" type="5" refreshedVersion="0" background="1">
    <dbPr connection="Provider=Microsoft.Mashup.OleDb.1;Data Source=$Workbook$;Location=bug_time_final;Extended Properties=&quot;&quot;" command="SELECT * FROM [bug_time_final]"/>
  </connection>
  <connection id="2" xr16:uid="{20C3B2FB-5AF1-4D4E-9FC8-D3CB9DAB7C2E}" keepAlive="1" name="查询 - bug_time_final_2" description="与工作簿中“bug_time_final_2”查询的连接。" type="5" refreshedVersion="0" background="1">
    <dbPr connection="Provider=Microsoft.Mashup.OleDb.1;Data Source=$Workbook$;Location=bug_time_final_2;Extended Properties=&quot;&quot;" command="SELECT * FROM [bug_time_final_2]"/>
  </connection>
  <connection id="3" xr16:uid="{BB08E712-4A21-426C-91CC-C1BDBF5909A5}" keepAlive="1" name="查询 - bug_time_lua" description="与工作簿中“bug_time_lua”查询的连接。" type="5" refreshedVersion="0" background="1">
    <dbPr connection="Provider=Microsoft.Mashup.OleDb.1;Data Source=$Workbook$;Location=bug_time_lua;Extended Properties=&quot;&quot;" command="SELECT * FROM [bug_time_lua]"/>
  </connection>
  <connection id="4" xr16:uid="{B4E87927-05F1-43D7-8AFF-F4C7DB9128F8}" keepAlive="1" name="查询 - bug_time_lua (2)" description="与工作簿中“bug_time_lua (2)”查询的连接。" type="5" refreshedVersion="8" background="1" saveData="1">
    <dbPr connection="Provider=Microsoft.Mashup.OleDb.1;Data Source=$Workbook$;Location=&quot;bug_time_lua (2)&quot;;Extended Properties=&quot;&quot;" command="SELECT * FROM [bug_time_lua (2)]"/>
  </connection>
  <connection id="5" xr16:uid="{62938312-0607-438C-BE83-1F283E4845FB}" keepAlive="1" name="查询 - count_table" description="与工作簿中“count_table”查询的连接。" type="5" refreshedVersion="0" background="1">
    <dbPr connection="Provider=Microsoft.Mashup.OleDb.1;Data Source=$Workbook$;Location=count_table;Extended Properties=&quot;&quot;" command="SELECT * FROM [count_table]"/>
  </connection>
  <connection id="6" xr16:uid="{2496B2F5-F259-4E0F-A7A0-10C5106BEF63}" keepAlive="1" name="查询 - count_table_2" description="与工作簿中“count_table_2”查询的连接。" type="5" refreshedVersion="8" background="1" saveData="1">
    <dbPr connection="Provider=Microsoft.Mashup.OleDb.1;Data Source=$Workbook$;Location=count_table_2;Extended Properties=&quot;&quot;" command="SELECT * FROM [count_table_2]"/>
  </connection>
  <connection id="7" xr16:uid="{E0FD61EC-FDA7-47D7-AECA-DC447D4603BD}" keepAlive="1" name="查询 - count_table_2_sum" description="与工作簿中“count_table_2_sum”查询的连接。" type="5" refreshedVersion="0" background="1">
    <dbPr connection="Provider=Microsoft.Mashup.OleDb.1;Data Source=$Workbook$;Location=count_table_2_sum;Extended Properties=&quot;&quot;" command="SELECT * FROM [count_table_2_sum]"/>
  </connection>
  <connection id="8" xr16:uid="{3059B554-387B-4F26-AE71-47938A169123}" keepAlive="1" name="查询 - count_table_3" description="与工作簿中“count_table_3”查询的连接。" type="5" refreshedVersion="0" background="1">
    <dbPr connection="Provider=Microsoft.Mashup.OleDb.1;Data Source=$Workbook$;Location=count_table_3;Extended Properties=&quot;&quot;" command="SELECT * FROM [count_table_3]"/>
  </connection>
  <connection id="9" xr16:uid="{F7399A75-B470-416B-9840-76D1C3443714}" keepAlive="1" name="查询 - count_table_3 (2)" description="与工作簿中“count_table_3 (2)”查询的连接。" type="5" refreshedVersion="0" background="1">
    <dbPr connection="Provider=Microsoft.Mashup.OleDb.1;Data Source=$Workbook$;Location=&quot;count_table_3 (2)&quot;;Extended Properties=&quot;&quot;" command="SELECT * FROM [count_table_3 (2)]"/>
  </connection>
  <connection id="10" xr16:uid="{FDB29336-D788-47AB-9663-5BB65994006E}" keepAlive="1" name="查询 - count_table_3_sum" description="与工作簿中“count_table_3_sum”查询的连接。" type="5" refreshedVersion="0" background="1">
    <dbPr connection="Provider=Microsoft.Mashup.OleDb.1;Data Source=$Workbook$;Location=count_table_3_sum;Extended Properties=&quot;&quot;" command="SELECT * FROM [count_table_3_sum]"/>
  </connection>
  <connection id="11" xr16:uid="{C92DD3EF-898A-493D-A138-812852B19855}" keepAlive="1" name="查询 - count_table_sum" description="与工作簿中“count_table_sum”查询的连接。" type="5" refreshedVersion="0" background="1">
    <dbPr connection="Provider=Microsoft.Mashup.OleDb.1;Data Source=$Workbook$;Location=count_table_sum;Extended Properties=&quot;&quot;" command="SELECT * FROM [count_table_sum]"/>
  </connection>
  <connection id="12" xr16:uid="{CBC02E86-6287-43F1-9D9C-D63DA802A511}" keepAlive="1" name="查询 - unibench_bugs_0521" description="与工作簿中“unibench_bugs_0521”查询的连接。" type="5" refreshedVersion="8" background="1" saveData="1">
    <dbPr connection="Provider=Microsoft.Mashup.OleDb.1;Data Source=$Workbook$;Location=unibench_bugs_0521;Extended Properties=&quot;&quot;" command="SELECT * FROM [unibench_bugs_0521]"/>
  </connection>
  <connection id="13" xr16:uid="{00000000-0015-0000-FFFF-FFFF01000000}" name="查询 - unique_bugs" description="与工作簿中“unique_bugs”查询的连接。" type="5" refreshedVersion="2" background="1" saveData="1">
    <dbPr connection="Provider=Microsoft.Mashup.OleDb.1;Data Source=$Workbook$;Location=unique_bugs;Extended Properties=&quot;&quot;" command="SELECT * FROM [unique_bugs]"/>
  </connection>
  <connection id="14" xr16:uid="{84FF04F3-031F-4F81-A01B-D70B0093D76E}" keepAlive="1" name="查询 - unique_bugs (2)" description="与工作簿中“unique_bugs (2)”查询的连接。" type="5" refreshedVersion="0" background="1">
    <dbPr connection="Provider=Microsoft.Mashup.OleDb.1;Data Source=$Workbook$;Location=&quot;unique_bugs (2)&quot;;Extended Properties=&quot;&quot;" command="SELECT * FROM [unique_bugs (2)]"/>
  </connection>
  <connection id="15" xr16:uid="{00000000-0015-0000-FFFF-FFFF02000000}" name="查询 - unique_bugs (4)" description="与工作簿中“unique_bugs (4)”查询的连接。" type="5" refreshedVersion="2" background="1" saveData="1">
    <dbPr connection="Provider=Microsoft.Mashup.OleDb.1;Data Source=$Workbook$;Location=&quot;unique_bugs (4)&quot;;Extended Properties=&quot;&quot;" command="SELECT * FROM [unique_bugs (4)]"/>
  </connection>
  <connection id="16" xr16:uid="{FC98D247-6B98-4421-BB6B-63F565E0662D}" keepAlive="1" name="查询 - unique_bugs_new" description="与工作簿中“unique_bugs_new”查询的连接。" type="5" refreshedVersion="0" background="1">
    <dbPr connection="Provider=Microsoft.Mashup.OleDb.1;Data Source=$Workbook$;Location=unique_bugs_new;Extended Properties=&quot;&quot;" command="SELECT * FROM [unique_bugs_new]"/>
  </connection>
  <connection id="17" xr16:uid="{68BD2FDE-2B2C-45EB-9BF3-CE59BCAB8469}" keepAlive="1" name="查询 - unique_bugs_new (2)" description="与工作簿中“unique_bugs_new (2)”查询的连接。" type="5" refreshedVersion="0" background="1">
    <dbPr connection="Provider=Microsoft.Mashup.OleDb.1;Data Source=$Workbook$;Location=&quot;unique_bugs_new (2)&quot;;Extended Properties=&quot;&quot;" command="SELECT * FROM [unique_bugs_new (2)]"/>
  </connection>
  <connection id="18" xr16:uid="{00000000-0015-0000-FFFF-FFFF03000000}" name="查询 - unique_bugs_sum" description="与工作簿中“unique_bugs_sum”查询的连接。" type="5" refreshedVersion="2" background="1" saveData="1">
    <dbPr connection="Provider=Microsoft.Mashup.OleDb.1;Data Source=$Workbook$;Location=unique_bugs_sum;Extended Properties=&quot;&quot;" command="SELECT * FROM [unique_bugs_su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<sst xmlns="http://schemas.openxmlformats.org/spreadsheetml/2006/main" count="542" uniqueCount="133">
  <si>
    <t>cflow</t>
  </si>
  <si>
    <t>flvmeta</t>
  </si>
  <si>
    <t>imginfo</t>
  </si>
  <si>
    <t>infotocap</t>
  </si>
  <si>
    <t>jhead</t>
  </si>
  <si>
    <t>jq</t>
  </si>
  <si>
    <t>mp3gain</t>
  </si>
  <si>
    <t>mp42aac</t>
  </si>
  <si>
    <t>mujs</t>
  </si>
  <si>
    <t>pdftotext</t>
  </si>
  <si>
    <t>tcpdump</t>
  </si>
  <si>
    <t>tiffsplit</t>
  </si>
  <si>
    <t>R</t>
  </si>
  <si>
    <t>T</t>
  </si>
  <si>
    <t>asn1</t>
  </si>
  <si>
    <t>asn1parse</t>
  </si>
  <si>
    <t>bignum</t>
  </si>
  <si>
    <t>client</t>
  </si>
  <si>
    <t>server</t>
  </si>
  <si>
    <t>x509</t>
  </si>
  <si>
    <t>Max num</t>
    <phoneticPr fontId="3" type="noConversion"/>
  </si>
  <si>
    <t>Program</t>
    <phoneticPr fontId="3" type="noConversion"/>
  </si>
  <si>
    <t>ALFurther</t>
    <phoneticPr fontId="3" type="noConversion"/>
  </si>
  <si>
    <t>AFL++</t>
    <phoneticPr fontId="3" type="noConversion"/>
  </si>
  <si>
    <t>AFLfast</t>
    <phoneticPr fontId="3" type="noConversion"/>
  </si>
  <si>
    <t>DARWIN</t>
    <phoneticPr fontId="3" type="noConversion"/>
  </si>
  <si>
    <t>EcoFuzz</t>
    <phoneticPr fontId="3" type="noConversion"/>
  </si>
  <si>
    <t>MOPT</t>
    <phoneticPr fontId="3" type="noConversion"/>
  </si>
  <si>
    <t>Max num</t>
    <phoneticPr fontId="1" type="noConversion"/>
  </si>
  <si>
    <t>Program</t>
    <phoneticPr fontId="1" type="noConversion"/>
  </si>
  <si>
    <t>ALFurther</t>
    <phoneticPr fontId="1" type="noConversion"/>
  </si>
  <si>
    <t>AFL++</t>
    <phoneticPr fontId="1" type="noConversion"/>
  </si>
  <si>
    <t>AFLfast</t>
    <phoneticPr fontId="1" type="noConversion"/>
  </si>
  <si>
    <t>DARWIN</t>
    <phoneticPr fontId="1" type="noConversion"/>
  </si>
  <si>
    <t>EcoFuzz</t>
    <phoneticPr fontId="1" type="noConversion"/>
  </si>
  <si>
    <t>MOPT</t>
    <phoneticPr fontId="1" type="noConversion"/>
  </si>
  <si>
    <t>exif</t>
  </si>
  <si>
    <t>Sum</t>
    <phoneticPr fontId="3" type="noConversion"/>
  </si>
  <si>
    <t>tiffcp</t>
  </si>
  <si>
    <t>xmllint</t>
  </si>
  <si>
    <t>-</t>
  </si>
  <si>
    <t>Fuzzer</t>
    <phoneticPr fontId="3" type="noConversion"/>
  </si>
  <si>
    <t>R</t>
    <phoneticPr fontId="3" type="noConversion"/>
  </si>
  <si>
    <t>T</t>
    <phoneticPr fontId="3" type="noConversion"/>
  </si>
  <si>
    <t>AFLFast</t>
    <phoneticPr fontId="3" type="noConversion"/>
  </si>
  <si>
    <t>libpng_read</t>
    <phoneticPr fontId="3" type="noConversion"/>
  </si>
  <si>
    <t>libxml2_xml_read_memory</t>
    <phoneticPr fontId="3" type="noConversion"/>
  </si>
  <si>
    <t>sndfile</t>
    <phoneticPr fontId="3" type="noConversion"/>
  </si>
  <si>
    <t>sqlite3</t>
    <phoneticPr fontId="3" type="noConversion"/>
  </si>
  <si>
    <t>tiff_read_rgba</t>
    <phoneticPr fontId="3" type="noConversion"/>
  </si>
  <si>
    <t>Bug ID</t>
  </si>
  <si>
    <t xml:space="preserve"> R</t>
  </si>
  <si>
    <t>PHP002</t>
  </si>
  <si>
    <t>PHP003</t>
  </si>
  <si>
    <t>PHP004</t>
  </si>
  <si>
    <t>PHP009</t>
  </si>
  <si>
    <t>PHP011</t>
  </si>
  <si>
    <t>PNG001</t>
  </si>
  <si>
    <t>PNG003</t>
  </si>
  <si>
    <t>PNG004</t>
  </si>
  <si>
    <t>PNG005</t>
  </si>
  <si>
    <t>PNG006</t>
  </si>
  <si>
    <t>PNG007</t>
  </si>
  <si>
    <t>SND001</t>
  </si>
  <si>
    <t>SND005</t>
  </si>
  <si>
    <t>SND006</t>
  </si>
  <si>
    <t>SND007</t>
  </si>
  <si>
    <t>SND016</t>
  </si>
  <si>
    <t>SND017</t>
  </si>
  <si>
    <t>SND020</t>
  </si>
  <si>
    <t>SND024</t>
  </si>
  <si>
    <t>SQL002</t>
  </si>
  <si>
    <t>SQL007</t>
  </si>
  <si>
    <t>SQL009</t>
  </si>
  <si>
    <t>SQL010</t>
  </si>
  <si>
    <t>SQL014</t>
  </si>
  <si>
    <t>SQL015</t>
  </si>
  <si>
    <t>SQL016</t>
  </si>
  <si>
    <t>SQL017</t>
  </si>
  <si>
    <t>SQL018</t>
  </si>
  <si>
    <t>SQL019</t>
  </si>
  <si>
    <t>SSL001</t>
  </si>
  <si>
    <t>SSL002</t>
  </si>
  <si>
    <t>SSL003</t>
  </si>
  <si>
    <t>SSL005</t>
  </si>
  <si>
    <t>SSL008</t>
  </si>
  <si>
    <t>SSL009</t>
  </si>
  <si>
    <t>SSL010</t>
  </si>
  <si>
    <t>SSL016</t>
  </si>
  <si>
    <t>SSL019</t>
  </si>
  <si>
    <t>SSL020</t>
  </si>
  <si>
    <t>TIF003</t>
  </si>
  <si>
    <t>TIF007</t>
  </si>
  <si>
    <t>TIF008</t>
  </si>
  <si>
    <t>TIF009</t>
  </si>
  <si>
    <t>TIF010</t>
  </si>
  <si>
    <t>TIF012</t>
  </si>
  <si>
    <t>TIF014</t>
  </si>
  <si>
    <t>XML001</t>
  </si>
  <si>
    <t>XML003</t>
  </si>
  <si>
    <t>XML006</t>
  </si>
  <si>
    <t>XML008</t>
  </si>
  <si>
    <t>XML009</t>
  </si>
  <si>
    <t>XML011</t>
  </si>
  <si>
    <t>XML012</t>
  </si>
  <si>
    <t>XML017</t>
  </si>
  <si>
    <t>LUA002</t>
    <phoneticPr fontId="3" type="noConversion"/>
  </si>
  <si>
    <t>LUA004</t>
    <phoneticPr fontId="3" type="noConversion"/>
  </si>
  <si>
    <t>Bug ID</t>
    <phoneticPr fontId="3" type="noConversion"/>
  </si>
  <si>
    <t>moptafl</t>
    <phoneticPr fontId="3" type="noConversion"/>
  </si>
  <si>
    <t>SQL003</t>
  </si>
  <si>
    <t>SQL006</t>
  </si>
  <si>
    <t>SQL012</t>
  </si>
  <si>
    <t>SQL020</t>
  </si>
  <si>
    <t>TIF001</t>
  </si>
  <si>
    <t>TIF002</t>
  </si>
  <si>
    <t>TIF005</t>
  </si>
  <si>
    <t>TIF006</t>
  </si>
  <si>
    <t>XML002</t>
  </si>
  <si>
    <t>Fastest num</t>
    <phoneticPr fontId="3" type="noConversion"/>
  </si>
  <si>
    <t>program</t>
  </si>
  <si>
    <t>alfuzz</t>
  </si>
  <si>
    <t>aflplusplus</t>
  </si>
  <si>
    <t>aflfast</t>
  </si>
  <si>
    <t>darwin</t>
  </si>
  <si>
    <t>ecofuzz</t>
  </si>
  <si>
    <t>mopt</t>
  </si>
  <si>
    <t>_5</t>
  </si>
  <si>
    <t>列1</t>
  </si>
  <si>
    <t>列2</t>
  </si>
  <si>
    <t>列3</t>
  </si>
  <si>
    <t>列4</t>
  </si>
  <si>
    <t>列5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</si>
</sst>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0" fontId="4" fillId="0" borderId="3" xfId="0" applyFont="1" applyBorder="1"/>
    <xf numFmtId="177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/>
    <xf numFmtId="176" fontId="0" fillId="0" borderId="0" xfId="0" applyNumberForma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176" fontId="4" fillId="0" borderId="0" xfId="0" applyNumberFormat="1" applyFont="1"/>
    <xf numFmtId="176" fontId="4" fillId="0" borderId="2" xfId="0" applyNumberFormat="1" applyFont="1" applyBorder="1"/>
    <xf numFmtId="176" fontId="4" fillId="0" borderId="0" xfId="0" applyNumberFormat="1" applyFont="1" applyAlignment="1">
      <alignment horizontal="right"/>
    </xf>
    <xf numFmtId="176" fontId="4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2" xfId="0" applyNumberForma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/>
    <xf numFmtId="176" fontId="2" fillId="0" borderId="2" xfId="0" applyNumberFormat="1" applyFont="1" applyBorder="1" applyAlignment="1">
      <alignment horizontal="center"/>
    </xf>
    <xf numFmtId="176" fontId="0" fillId="0" borderId="2" xfId="0" applyNumberFormat="1" applyBorder="1"/>
    <xf numFmtId="177" fontId="0" fillId="0" borderId="3" xfId="0" applyNumberForma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76" fontId="2" fillId="0" borderId="3" xfId="0" applyNumberFormat="1" applyFont="1" applyBorder="1" applyAlignment="1">
      <alignment horizontal="center"/>
    </xf>
    <xf numFmtId="0" fontId="0" fillId="0" borderId="0" xfId="0" applyNumberFormat="1"/>
    <xf numFmtId="0" fontId="0" fillId="0" borderId="0" xfId="0" applyBorder="1"/>
    <xf numFmtId="176" fontId="0" fillId="0" borderId="0" xfId="0" applyNumberFormat="1" applyBorder="1"/>
    <xf numFmtId="176" fontId="2" fillId="0" borderId="0" xfId="0" applyNumberFormat="1" applyFont="1" applyBorder="1"/>
    <xf numFmtId="176" fontId="0" fillId="0" borderId="3" xfId="0" applyNumberFormat="1" applyBorder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34D23D2A-8EF0-4746-90D4-29951A1B645B}" autoFormatId="16" applyNumberFormats="0" applyBorderFormats="0" applyFontFormats="0" applyPatternFormats="0" applyAlignmentFormats="0" applyWidthHeightFormats="0">
  <queryTableRefresh nextId="14">
    <queryTableFields count="13">
      <queryTableField id="1" name="program" tableColumnId="1"/>
      <queryTableField id="2" name="alfuzz" tableColumnId="2"/>
      <queryTableField id="3" name="aflplusplus" tableColumnId="3"/>
      <queryTableField id="4" name="aflfast" tableColumnId="4"/>
      <queryTableField id="5" name="darwin" tableColumnId="5"/>
      <queryTableField id="6" name="ecofuzz" tableColumnId="6"/>
      <queryTableField id="7" name="mopt" tableColumnId="7"/>
      <queryTableField id="8" name="Column1" tableColumnId="8"/>
      <queryTableField id="9" name="_1" tableColumnId="9"/>
      <queryTableField id="10" name="_2" tableColumnId="10"/>
      <queryTableField id="11" name="_3" tableColumnId="11"/>
      <queryTableField id="12" name="_4" tableColumnId="12"/>
      <queryTableField id="13" name="_5" tableColumnId="1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-</v>
    <v>2</v>
    <v>6</v>
    <v>5</v>
  </rv>
  <rv s="0">
    <v>-</v>
    <v>2</v>
    <v>4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ptg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6A4CD-6521-40D1-8E24-4CC11D827022}" name="unibench_bugs_0521" displayName="unibench_bugs_0521" ref="A1:M13" tableType="queryTable" totalsRowShown="0">
  <autoFilter ref="A1:M13" xr:uid="{C646A4CD-6521-40D1-8E24-4CC11D827022}"/>
  <tableColumns count="13">
    <tableColumn id="1" xr3:uid="{F0CE6191-47C7-46AE-B744-58D4D2F7E6B0}" uniqueName="1" name="program" queryTableFieldId="1" dataDxfId="0"/>
    <tableColumn id="2" xr3:uid="{640C030D-CA5F-48F5-B08A-13554F105FFF}" uniqueName="2" name="alfuzz" queryTableFieldId="2"/>
    <tableColumn id="3" xr3:uid="{5F016C85-E90D-43BD-BC75-FBA16D735F3B}" uniqueName="3" name="列1" queryTableFieldId="3"/>
    <tableColumn id="4" xr3:uid="{441BEF50-EF42-4A6F-B85E-94AAE2394827}" uniqueName="4" name="aflplusplus" queryTableFieldId="4"/>
    <tableColumn id="5" xr3:uid="{765E19BA-11F9-4519-BED0-7F1435EC7D24}" uniqueName="5" name="列2" queryTableFieldId="5"/>
    <tableColumn id="6" xr3:uid="{D487075D-2B7E-4E12-AB9D-E734659D5E09}" uniqueName="6" name="aflfast" queryTableFieldId="6"/>
    <tableColumn id="7" xr3:uid="{A9661232-C9B6-4C93-A713-9FCFB737C8ED}" uniqueName="7" name="列3" queryTableFieldId="7"/>
    <tableColumn id="8" xr3:uid="{42683964-5D26-4E8B-A5F5-87F381C3BCAD}" uniqueName="8" name="darwin" queryTableFieldId="8"/>
    <tableColumn id="9" xr3:uid="{2CF113CE-0717-4369-88BB-330903ADD2DC}" uniqueName="9" name="列4" queryTableFieldId="9"/>
    <tableColumn id="10" xr3:uid="{09290BCF-DE6D-407D-921E-B381459D0D34}" uniqueName="10" name="ecofuzz" queryTableFieldId="10"/>
    <tableColumn id="11" xr3:uid="{0303C11B-5668-4013-8C22-11CFF42066A9}" uniqueName="11" name="列5" queryTableFieldId="11"/>
    <tableColumn id="12" xr3:uid="{ACC53766-F08A-40C6-A641-00C3325DBB47}" uniqueName="12" name="mopt" queryTableFieldId="12"/>
    <tableColumn id="13" xr3:uid="{7EB5C2FE-0CB4-46E7-AC12-DA378D1EB7B5}" uniqueName="13" name="_5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676E-FA6B-4B22-9050-253C0A763D63}">
  <dimension ref="B2:H15"/>
  <sheetViews>
    <sheetView workbookViewId="0">
      <selection activeCell="H8" sqref="H8"/>
    </sheetView>
  </sheetViews>
  <sheetFormatPr defaultRowHeight="14" x14ac:dyDescent="0.3"/>
  <sheetData>
    <row r="2" spans="2:8" x14ac:dyDescent="0.3"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</row>
    <row r="3" spans="2:8" x14ac:dyDescent="0.3">
      <c r="B3" t="s">
        <v>0</v>
      </c>
      <c r="C3" s="1">
        <v>50.2</v>
      </c>
      <c r="D3" s="1">
        <v>45.6</v>
      </c>
      <c r="E3" s="1">
        <v>74.400000000000006</v>
      </c>
      <c r="F3" s="2">
        <v>109.9</v>
      </c>
      <c r="G3" s="1">
        <v>28.2</v>
      </c>
      <c r="H3" s="1">
        <v>69.400000000000006</v>
      </c>
    </row>
    <row r="4" spans="2:8" x14ac:dyDescent="0.3">
      <c r="B4" t="s">
        <v>1</v>
      </c>
      <c r="C4" s="1">
        <v>5.9</v>
      </c>
      <c r="D4" s="1">
        <v>4.9000000000000004</v>
      </c>
      <c r="E4" s="1">
        <v>7.9</v>
      </c>
      <c r="F4" s="2">
        <v>9.1</v>
      </c>
      <c r="G4" s="1">
        <v>6.3</v>
      </c>
      <c r="H4" s="1">
        <v>8.3000000000000007</v>
      </c>
    </row>
    <row r="5" spans="2:8" x14ac:dyDescent="0.3">
      <c r="B5" t="s">
        <v>2</v>
      </c>
      <c r="C5" s="2">
        <v>0.7</v>
      </c>
      <c r="D5" s="1">
        <v>0.5</v>
      </c>
      <c r="E5" s="1">
        <v>0</v>
      </c>
      <c r="F5" s="1">
        <v>0.1</v>
      </c>
      <c r="G5" s="1">
        <v>0.4</v>
      </c>
      <c r="H5" s="1">
        <v>0.4</v>
      </c>
    </row>
    <row r="6" spans="2:8" x14ac:dyDescent="0.3">
      <c r="B6" t="s">
        <v>3</v>
      </c>
      <c r="C6" s="1">
        <v>1.4</v>
      </c>
      <c r="D6" s="1">
        <v>0.8</v>
      </c>
      <c r="E6" s="1">
        <v>3.4</v>
      </c>
      <c r="F6" s="2">
        <v>4.3</v>
      </c>
      <c r="G6" s="1">
        <v>1</v>
      </c>
      <c r="H6" s="1">
        <v>3</v>
      </c>
    </row>
    <row r="7" spans="2:8" x14ac:dyDescent="0.3">
      <c r="B7" t="s">
        <v>4</v>
      </c>
      <c r="C7" s="1">
        <v>0.6</v>
      </c>
      <c r="D7" s="1">
        <v>0.3</v>
      </c>
      <c r="E7" s="1">
        <v>0.7</v>
      </c>
      <c r="F7" s="2">
        <v>1.9</v>
      </c>
      <c r="G7" s="1">
        <v>1.3</v>
      </c>
      <c r="H7" s="1">
        <v>1.2</v>
      </c>
    </row>
    <row r="8" spans="2:8" x14ac:dyDescent="0.3">
      <c r="B8" t="s">
        <v>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2:8" x14ac:dyDescent="0.3">
      <c r="B9" t="s">
        <v>6</v>
      </c>
      <c r="C9" s="1">
        <v>4.5999999999999996</v>
      </c>
      <c r="D9" s="1">
        <v>4.7</v>
      </c>
      <c r="E9" s="1">
        <v>8.4</v>
      </c>
      <c r="F9" s="1">
        <v>9.1999999999999993</v>
      </c>
      <c r="G9" s="1">
        <v>7</v>
      </c>
      <c r="H9" s="2">
        <v>9.3000000000000007</v>
      </c>
    </row>
    <row r="10" spans="2:8" x14ac:dyDescent="0.3">
      <c r="B10" t="s">
        <v>7</v>
      </c>
      <c r="C10" s="1">
        <v>2.7</v>
      </c>
      <c r="D10" s="1">
        <v>2.8</v>
      </c>
      <c r="E10" s="2">
        <v>20.90909090909091</v>
      </c>
      <c r="F10" s="1">
        <v>20.2</v>
      </c>
      <c r="G10" s="1">
        <v>15.6</v>
      </c>
      <c r="H10" s="1">
        <v>20.399999999999999</v>
      </c>
    </row>
    <row r="11" spans="2:8" x14ac:dyDescent="0.3">
      <c r="B11" t="s">
        <v>8</v>
      </c>
      <c r="C11" s="1">
        <v>0.8</v>
      </c>
      <c r="D11" s="1">
        <v>0.6</v>
      </c>
      <c r="E11" s="1">
        <v>0.6</v>
      </c>
      <c r="F11" s="1">
        <v>5</v>
      </c>
      <c r="G11" s="1">
        <v>0.2</v>
      </c>
      <c r="H11" s="2">
        <v>61.6</v>
      </c>
    </row>
    <row r="12" spans="2:8" x14ac:dyDescent="0.3">
      <c r="B12" t="s">
        <v>9</v>
      </c>
      <c r="C12" s="1">
        <v>10.3</v>
      </c>
      <c r="D12" s="1">
        <v>11.9</v>
      </c>
      <c r="E12" s="1">
        <v>12.2</v>
      </c>
      <c r="F12" s="2">
        <v>15.181818181818182</v>
      </c>
      <c r="G12" s="1">
        <v>2.2000000000000002</v>
      </c>
      <c r="H12" s="1">
        <v>13.5</v>
      </c>
    </row>
    <row r="13" spans="2:8" x14ac:dyDescent="0.3">
      <c r="B13" t="s">
        <v>10</v>
      </c>
      <c r="C13" s="2">
        <v>0.3</v>
      </c>
      <c r="D13" s="1">
        <v>0</v>
      </c>
      <c r="E13" s="1">
        <v>0</v>
      </c>
      <c r="F13" s="1">
        <v>0.2</v>
      </c>
      <c r="G13" s="1">
        <v>0.2</v>
      </c>
      <c r="H13" s="1">
        <v>0</v>
      </c>
    </row>
    <row r="14" spans="2:8" x14ac:dyDescent="0.3">
      <c r="B14" t="s">
        <v>11</v>
      </c>
      <c r="C14" s="1">
        <v>12.4</v>
      </c>
      <c r="D14" s="1">
        <v>11.8</v>
      </c>
      <c r="E14" s="1">
        <v>15.1</v>
      </c>
      <c r="F14" s="1">
        <v>13.636363636363637</v>
      </c>
      <c r="G14" s="1">
        <v>11.818181818181818</v>
      </c>
      <c r="H14" s="2">
        <v>15.7</v>
      </c>
    </row>
    <row r="15" spans="2:8" x14ac:dyDescent="0.3">
      <c r="B15" s="3" t="s">
        <v>20</v>
      </c>
      <c r="C15" s="4">
        <v>2</v>
      </c>
      <c r="D15" s="4">
        <v>0</v>
      </c>
      <c r="E15" s="4">
        <v>1</v>
      </c>
      <c r="F15" s="4">
        <v>5</v>
      </c>
      <c r="G15" s="4">
        <v>0</v>
      </c>
      <c r="H15" s="4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6DA-E9D1-4EA9-97FC-1D6871800317}">
  <dimension ref="B2:H15"/>
  <sheetViews>
    <sheetView tabSelected="1" workbookViewId="0">
      <selection activeCell="I19" sqref="I19"/>
    </sheetView>
  </sheetViews>
  <sheetFormatPr defaultRowHeight="14" x14ac:dyDescent="0.3"/>
  <sheetData>
    <row r="2" spans="2:8" x14ac:dyDescent="0.3">
      <c r="B2" s="10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</row>
    <row r="3" spans="2:8" x14ac:dyDescent="0.3">
      <c r="B3" t="s">
        <v>0</v>
      </c>
      <c r="C3" s="11">
        <v>43.2</v>
      </c>
      <c r="D3" s="11">
        <v>32.799999999999997</v>
      </c>
      <c r="E3" s="11">
        <v>55.9</v>
      </c>
      <c r="F3" s="12">
        <v>75.5</v>
      </c>
      <c r="G3" s="11">
        <v>22.3</v>
      </c>
      <c r="H3" s="11">
        <v>57</v>
      </c>
    </row>
    <row r="4" spans="2:8" x14ac:dyDescent="0.3">
      <c r="B4" t="s">
        <v>1</v>
      </c>
      <c r="C4" s="11">
        <v>5.0999999999999996</v>
      </c>
      <c r="D4" s="11">
        <v>4.3</v>
      </c>
      <c r="E4" s="11">
        <v>7.9</v>
      </c>
      <c r="F4" s="12">
        <v>9.1</v>
      </c>
      <c r="G4" s="11">
        <v>6.3</v>
      </c>
      <c r="H4" s="11">
        <v>8.3000000000000007</v>
      </c>
    </row>
    <row r="5" spans="2:8" x14ac:dyDescent="0.3">
      <c r="B5" t="s">
        <v>2</v>
      </c>
      <c r="C5" s="12">
        <v>0.9</v>
      </c>
      <c r="D5" s="11">
        <v>0.1</v>
      </c>
      <c r="E5" s="11">
        <v>0</v>
      </c>
      <c r="F5" s="11">
        <v>0.1</v>
      </c>
      <c r="G5" s="11">
        <v>0.4</v>
      </c>
      <c r="H5" s="11">
        <v>0.4</v>
      </c>
    </row>
    <row r="6" spans="2:8" x14ac:dyDescent="0.3">
      <c r="B6" t="s">
        <v>3</v>
      </c>
      <c r="C6" s="11">
        <v>2.1</v>
      </c>
      <c r="D6" s="11">
        <v>1.1000000000000001</v>
      </c>
      <c r="E6" s="11">
        <v>3.1</v>
      </c>
      <c r="F6" s="12">
        <v>3.6</v>
      </c>
      <c r="G6" s="11">
        <v>0.7</v>
      </c>
      <c r="H6" s="11">
        <v>3</v>
      </c>
    </row>
    <row r="7" spans="2:8" x14ac:dyDescent="0.3">
      <c r="B7" t="s">
        <v>4</v>
      </c>
      <c r="C7" s="11">
        <v>1.6</v>
      </c>
      <c r="D7" s="11">
        <v>2.7</v>
      </c>
      <c r="E7" s="11">
        <v>1.5</v>
      </c>
      <c r="F7" s="12">
        <v>4.9000000000000004</v>
      </c>
      <c r="G7" s="11">
        <v>1.2</v>
      </c>
      <c r="H7" s="11">
        <v>2.1</v>
      </c>
    </row>
    <row r="8" spans="2:8" x14ac:dyDescent="0.3">
      <c r="B8" t="s">
        <v>5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</row>
    <row r="9" spans="2:8" x14ac:dyDescent="0.3">
      <c r="B9" t="s">
        <v>6</v>
      </c>
      <c r="C9" s="11">
        <v>8.1</v>
      </c>
      <c r="D9" s="11">
        <v>7.5</v>
      </c>
      <c r="E9" s="12">
        <v>10.8</v>
      </c>
      <c r="F9" s="11">
        <v>10.4</v>
      </c>
      <c r="G9" s="11">
        <v>8.6</v>
      </c>
      <c r="H9" s="11">
        <v>10</v>
      </c>
    </row>
    <row r="10" spans="2:8" x14ac:dyDescent="0.3">
      <c r="B10" t="s">
        <v>7</v>
      </c>
      <c r="C10" s="11">
        <v>0</v>
      </c>
      <c r="D10" s="11">
        <v>0</v>
      </c>
      <c r="E10" s="11">
        <v>0</v>
      </c>
      <c r="F10" s="11">
        <v>0</v>
      </c>
      <c r="G10" s="12">
        <v>0.3</v>
      </c>
      <c r="H10" s="11">
        <v>0</v>
      </c>
    </row>
    <row r="11" spans="2:8" x14ac:dyDescent="0.3">
      <c r="B11" t="s">
        <v>8</v>
      </c>
      <c r="C11" s="11">
        <v>2</v>
      </c>
      <c r="D11" s="11">
        <v>0.8</v>
      </c>
      <c r="E11" s="11">
        <v>0.5</v>
      </c>
      <c r="F11" s="12">
        <v>3.2</v>
      </c>
      <c r="G11" s="11">
        <v>0.2</v>
      </c>
      <c r="H11" s="11">
        <v>0.8</v>
      </c>
    </row>
    <row r="12" spans="2:8" x14ac:dyDescent="0.3">
      <c r="B12" t="s">
        <v>9</v>
      </c>
      <c r="C12" s="11">
        <v>10.199999999999999</v>
      </c>
      <c r="D12" s="11">
        <v>13</v>
      </c>
      <c r="E12" s="11">
        <v>15</v>
      </c>
      <c r="F12" s="11">
        <v>17.636363636363637</v>
      </c>
      <c r="G12" s="11">
        <v>2.1</v>
      </c>
      <c r="H12" s="12">
        <v>17.899999999999999</v>
      </c>
    </row>
    <row r="13" spans="2:8" x14ac:dyDescent="0.3">
      <c r="B13" t="s">
        <v>10</v>
      </c>
      <c r="C13" s="11">
        <v>0.1</v>
      </c>
      <c r="D13" s="11">
        <v>0</v>
      </c>
      <c r="E13" s="11">
        <v>0</v>
      </c>
      <c r="F13" s="12">
        <v>0.3</v>
      </c>
      <c r="G13" s="11">
        <v>0.2</v>
      </c>
      <c r="H13" s="11">
        <v>0</v>
      </c>
    </row>
    <row r="14" spans="2:8" x14ac:dyDescent="0.3">
      <c r="B14" t="s">
        <v>11</v>
      </c>
      <c r="C14" s="11">
        <v>10</v>
      </c>
      <c r="D14" s="11">
        <v>6.3</v>
      </c>
      <c r="E14" s="11">
        <v>12.1</v>
      </c>
      <c r="F14" s="11">
        <v>11.454545454545455</v>
      </c>
      <c r="G14" s="11">
        <v>9.6363636363636367</v>
      </c>
      <c r="H14" s="12">
        <v>13.1</v>
      </c>
    </row>
    <row r="15" spans="2:8" x14ac:dyDescent="0.3">
      <c r="B15" s="3" t="s">
        <v>28</v>
      </c>
      <c r="C15" s="9">
        <v>1</v>
      </c>
      <c r="D15" s="9">
        <v>0</v>
      </c>
      <c r="E15" s="9">
        <v>1</v>
      </c>
      <c r="F15" s="5">
        <v>6</v>
      </c>
      <c r="G15" s="9">
        <v>1</v>
      </c>
      <c r="H15" s="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51D4-011D-4B48-B744-BD45FD5FBB8D}">
  <dimension ref="B2:H15"/>
  <sheetViews>
    <sheetView workbookViewId="0">
      <selection activeCell="B2" sqref="B2:H15"/>
    </sheetView>
  </sheetViews>
  <sheetFormatPr defaultRowHeight="14" x14ac:dyDescent="0.3"/>
  <sheetData>
    <row r="2" spans="2:8" x14ac:dyDescent="0.3"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</row>
    <row r="3" spans="2:8" x14ac:dyDescent="0.3">
      <c r="B3" s="37" t="s">
        <v>0</v>
      </c>
      <c r="C3" s="38">
        <v>43.2</v>
      </c>
      <c r="D3" s="38">
        <v>32.799999999999997</v>
      </c>
      <c r="E3" s="38">
        <v>55.9</v>
      </c>
      <c r="F3" s="39">
        <v>75.5</v>
      </c>
      <c r="G3" s="38">
        <v>22.3</v>
      </c>
      <c r="H3" s="38">
        <v>57</v>
      </c>
    </row>
    <row r="4" spans="2:8" x14ac:dyDescent="0.3">
      <c r="B4" s="37" t="s">
        <v>1</v>
      </c>
      <c r="C4" s="38">
        <v>5.0999999999999996</v>
      </c>
      <c r="D4" s="38">
        <v>4.3</v>
      </c>
      <c r="E4" s="38">
        <v>7.9</v>
      </c>
      <c r="F4" s="39">
        <v>9.1</v>
      </c>
      <c r="G4" s="38">
        <v>6.3</v>
      </c>
      <c r="H4" s="38">
        <v>8.3000000000000007</v>
      </c>
    </row>
    <row r="5" spans="2:8" x14ac:dyDescent="0.3">
      <c r="B5" s="37" t="s">
        <v>2</v>
      </c>
      <c r="C5" s="39">
        <v>0.9</v>
      </c>
      <c r="D5" s="38">
        <v>0.1</v>
      </c>
      <c r="E5" s="38">
        <v>0</v>
      </c>
      <c r="F5" s="38">
        <v>0.1</v>
      </c>
      <c r="G5" s="38">
        <v>0.4</v>
      </c>
      <c r="H5" s="38">
        <v>0.4</v>
      </c>
    </row>
    <row r="6" spans="2:8" x14ac:dyDescent="0.3">
      <c r="B6" s="37" t="s">
        <v>3</v>
      </c>
      <c r="C6" s="38">
        <v>2.1</v>
      </c>
      <c r="D6" s="38">
        <v>1.1000000000000001</v>
      </c>
      <c r="E6" s="38">
        <v>3.1</v>
      </c>
      <c r="F6" s="39">
        <v>3.6</v>
      </c>
      <c r="G6" s="38">
        <v>0.7</v>
      </c>
      <c r="H6" s="38">
        <v>3</v>
      </c>
    </row>
    <row r="7" spans="2:8" x14ac:dyDescent="0.3">
      <c r="B7" s="37" t="s">
        <v>4</v>
      </c>
      <c r="C7" s="38">
        <v>1.6</v>
      </c>
      <c r="D7" s="38">
        <v>2.7</v>
      </c>
      <c r="E7" s="38">
        <v>1.5</v>
      </c>
      <c r="F7" s="39">
        <v>4.9000000000000004</v>
      </c>
      <c r="G7" s="38">
        <v>1.2</v>
      </c>
      <c r="H7" s="38">
        <v>2.1</v>
      </c>
    </row>
    <row r="8" spans="2:8" x14ac:dyDescent="0.3">
      <c r="B8" s="37" t="s">
        <v>5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8">
        <v>0</v>
      </c>
    </row>
    <row r="9" spans="2:8" x14ac:dyDescent="0.3">
      <c r="B9" s="37" t="s">
        <v>6</v>
      </c>
      <c r="C9" s="38">
        <v>8.1</v>
      </c>
      <c r="D9" s="38">
        <v>7.5</v>
      </c>
      <c r="E9" s="39">
        <v>10.8</v>
      </c>
      <c r="F9" s="38">
        <v>10.4</v>
      </c>
      <c r="G9" s="38">
        <v>8.6</v>
      </c>
      <c r="H9" s="38">
        <v>10</v>
      </c>
    </row>
    <row r="10" spans="2:8" x14ac:dyDescent="0.3">
      <c r="B10" s="37" t="s">
        <v>7</v>
      </c>
      <c r="C10" s="38">
        <v>0</v>
      </c>
      <c r="D10" s="38">
        <v>0</v>
      </c>
      <c r="E10" s="38">
        <v>0</v>
      </c>
      <c r="F10" s="38">
        <v>0</v>
      </c>
      <c r="G10" s="39">
        <v>0.3</v>
      </c>
      <c r="H10" s="38">
        <v>0</v>
      </c>
    </row>
    <row r="11" spans="2:8" x14ac:dyDescent="0.3">
      <c r="B11" s="37" t="s">
        <v>8</v>
      </c>
      <c r="C11" s="38">
        <v>0.9</v>
      </c>
      <c r="D11" s="38">
        <v>0.8</v>
      </c>
      <c r="E11" s="38">
        <v>0.5</v>
      </c>
      <c r="F11" s="39">
        <v>3.2</v>
      </c>
      <c r="G11" s="38">
        <v>0.2</v>
      </c>
      <c r="H11" s="38">
        <v>0.72727272727272729</v>
      </c>
    </row>
    <row r="12" spans="2:8" x14ac:dyDescent="0.3">
      <c r="B12" s="37" t="s">
        <v>9</v>
      </c>
      <c r="C12" s="38">
        <v>10.199999999999999</v>
      </c>
      <c r="D12" s="38">
        <v>13.1</v>
      </c>
      <c r="E12" s="38">
        <v>15</v>
      </c>
      <c r="F12" s="38">
        <v>16.90909090909091</v>
      </c>
      <c r="G12" s="38">
        <v>2.1</v>
      </c>
      <c r="H12" s="39">
        <v>17.899999999999999</v>
      </c>
    </row>
    <row r="13" spans="2:8" x14ac:dyDescent="0.3">
      <c r="B13" s="37" t="s">
        <v>10</v>
      </c>
      <c r="C13" s="38">
        <v>0.1</v>
      </c>
      <c r="D13" s="38">
        <v>0</v>
      </c>
      <c r="E13" s="38">
        <v>0</v>
      </c>
      <c r="F13" s="39">
        <v>0.3</v>
      </c>
      <c r="G13" s="38">
        <v>0.2</v>
      </c>
      <c r="H13" s="38">
        <v>0</v>
      </c>
    </row>
    <row r="14" spans="2:8" x14ac:dyDescent="0.3">
      <c r="B14" s="37" t="s">
        <v>11</v>
      </c>
      <c r="C14" s="38">
        <v>10</v>
      </c>
      <c r="D14" s="38">
        <v>6.3</v>
      </c>
      <c r="E14" s="38">
        <v>12.1</v>
      </c>
      <c r="F14" s="38">
        <v>11.454545454545455</v>
      </c>
      <c r="G14" s="38">
        <v>9.6363636363636367</v>
      </c>
      <c r="H14" s="39">
        <v>13.1</v>
      </c>
    </row>
    <row r="15" spans="2:8" x14ac:dyDescent="0.3">
      <c r="B15" s="10" t="s">
        <v>37</v>
      </c>
      <c r="C15" s="40">
        <f>SUM(C3:C14)</f>
        <v>82.2</v>
      </c>
      <c r="D15" s="40">
        <f t="shared" ref="D15:H15" si="0">SUM(D3:D14)</f>
        <v>68.7</v>
      </c>
      <c r="E15" s="40">
        <f t="shared" si="0"/>
        <v>106.79999999999998</v>
      </c>
      <c r="F15" s="40">
        <f t="shared" si="0"/>
        <v>135.46363636363637</v>
      </c>
      <c r="G15" s="40">
        <f t="shared" si="0"/>
        <v>51.936363636363637</v>
      </c>
      <c r="H15" s="40">
        <f t="shared" si="0"/>
        <v>112.52727272727273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081E-B613-4784-BFBA-A13DCFC50A80}">
  <dimension ref="A1:M13"/>
  <sheetViews>
    <sheetView workbookViewId="0">
      <selection activeCell="G5" sqref="G5"/>
    </sheetView>
  </sheetViews>
  <sheetFormatPr defaultRowHeight="14" x14ac:dyDescent="0.3"/>
  <cols>
    <col min="1" max="1" width="10.33203125" bestFit="1" customWidth="1"/>
    <col min="2" max="2" width="8.08203125" bestFit="1" customWidth="1"/>
    <col min="3" max="3" width="12.1640625" bestFit="1" customWidth="1"/>
    <col min="4" max="4" width="8.33203125" bestFit="1" customWidth="1"/>
    <col min="5" max="5" width="8.9140625" bestFit="1" customWidth="1"/>
    <col min="6" max="6" width="9.58203125" bestFit="1" customWidth="1"/>
    <col min="7" max="7" width="7.6640625" bestFit="1" customWidth="1"/>
    <col min="8" max="8" width="12.33203125" bestFit="1" customWidth="1"/>
    <col min="9" max="9" width="5" bestFit="1" customWidth="1"/>
    <col min="10" max="10" width="12.33203125" bestFit="1" customWidth="1"/>
    <col min="11" max="11" width="5" bestFit="1" customWidth="1"/>
    <col min="12" max="12" width="12.33203125" bestFit="1" customWidth="1"/>
    <col min="13" max="13" width="5" bestFit="1" customWidth="1"/>
  </cols>
  <sheetData>
    <row r="1" spans="1:13" x14ac:dyDescent="0.3">
      <c r="A1" t="s">
        <v>120</v>
      </c>
      <c r="B1" t="s">
        <v>121</v>
      </c>
      <c r="C1" t="s">
        <v>128</v>
      </c>
      <c r="D1" t="s">
        <v>122</v>
      </c>
      <c r="E1" t="s">
        <v>129</v>
      </c>
      <c r="F1" t="s">
        <v>123</v>
      </c>
      <c r="G1" t="s">
        <v>130</v>
      </c>
      <c r="H1" t="s">
        <v>124</v>
      </c>
      <c r="I1" t="s">
        <v>131</v>
      </c>
      <c r="J1" t="s">
        <v>125</v>
      </c>
      <c r="K1" t="s">
        <v>132</v>
      </c>
      <c r="L1" t="s">
        <v>126</v>
      </c>
      <c r="M1" t="s">
        <v>127</v>
      </c>
    </row>
    <row r="2" spans="1:13" x14ac:dyDescent="0.3">
      <c r="A2" s="36" t="s">
        <v>0</v>
      </c>
      <c r="B2">
        <v>43.2</v>
      </c>
      <c r="C2">
        <v>148</v>
      </c>
      <c r="D2">
        <v>32.799999999999997</v>
      </c>
      <c r="E2">
        <v>118</v>
      </c>
      <c r="F2">
        <v>55.9</v>
      </c>
      <c r="G2">
        <v>157</v>
      </c>
      <c r="H2">
        <v>75.5</v>
      </c>
      <c r="I2">
        <v>284</v>
      </c>
      <c r="J2">
        <v>22.3</v>
      </c>
      <c r="K2">
        <v>108</v>
      </c>
      <c r="L2">
        <v>57</v>
      </c>
      <c r="M2">
        <v>191</v>
      </c>
    </row>
    <row r="3" spans="1:13" x14ac:dyDescent="0.3">
      <c r="A3" s="36" t="s">
        <v>1</v>
      </c>
      <c r="B3">
        <v>5.0999999999999996</v>
      </c>
      <c r="C3">
        <v>42</v>
      </c>
      <c r="D3">
        <v>4.3</v>
      </c>
      <c r="E3">
        <v>34</v>
      </c>
      <c r="F3">
        <v>7.9</v>
      </c>
      <c r="G3">
        <v>70</v>
      </c>
      <c r="H3">
        <v>9.1</v>
      </c>
      <c r="I3">
        <v>82</v>
      </c>
      <c r="J3">
        <v>6.3</v>
      </c>
      <c r="K3">
        <v>54</v>
      </c>
      <c r="L3">
        <v>8.3000000000000007</v>
      </c>
      <c r="M3">
        <v>74</v>
      </c>
    </row>
    <row r="4" spans="1:13" x14ac:dyDescent="0.3">
      <c r="A4" s="36" t="s">
        <v>2</v>
      </c>
      <c r="B4">
        <v>0.9</v>
      </c>
      <c r="C4">
        <v>2</v>
      </c>
      <c r="D4">
        <v>0.1</v>
      </c>
      <c r="E4">
        <v>1</v>
      </c>
      <c r="F4">
        <v>0</v>
      </c>
      <c r="G4">
        <v>0</v>
      </c>
      <c r="H4">
        <v>0.1</v>
      </c>
      <c r="I4">
        <v>1</v>
      </c>
      <c r="J4">
        <v>0.4</v>
      </c>
      <c r="K4">
        <v>1</v>
      </c>
      <c r="L4">
        <v>0.4</v>
      </c>
      <c r="M4">
        <v>1</v>
      </c>
    </row>
    <row r="5" spans="1:13" x14ac:dyDescent="0.3">
      <c r="A5" s="36" t="s">
        <v>3</v>
      </c>
      <c r="B5">
        <v>2.1</v>
      </c>
      <c r="C5">
        <v>17</v>
      </c>
      <c r="D5">
        <v>1.1000000000000001</v>
      </c>
      <c r="E5">
        <v>8</v>
      </c>
      <c r="F5">
        <v>3.1</v>
      </c>
      <c r="G5">
        <v>14</v>
      </c>
      <c r="H5">
        <v>3.6</v>
      </c>
      <c r="I5">
        <v>21</v>
      </c>
      <c r="J5">
        <v>0.7</v>
      </c>
      <c r="K5">
        <v>3</v>
      </c>
      <c r="L5">
        <v>3</v>
      </c>
      <c r="M5">
        <v>16</v>
      </c>
    </row>
    <row r="6" spans="1:13" x14ac:dyDescent="0.3">
      <c r="A6" s="36" t="s">
        <v>4</v>
      </c>
      <c r="B6">
        <v>1.6</v>
      </c>
      <c r="C6">
        <v>7</v>
      </c>
      <c r="D6">
        <v>2.7</v>
      </c>
      <c r="E6">
        <v>6</v>
      </c>
      <c r="F6">
        <v>1.5</v>
      </c>
      <c r="G6">
        <v>6</v>
      </c>
      <c r="H6">
        <v>4.9000000000000004</v>
      </c>
      <c r="I6">
        <v>9</v>
      </c>
      <c r="J6">
        <v>1.2</v>
      </c>
      <c r="K6">
        <v>4</v>
      </c>
      <c r="L6">
        <v>2.1</v>
      </c>
      <c r="M6">
        <v>6</v>
      </c>
    </row>
    <row r="7" spans="1:13" x14ac:dyDescent="0.3">
      <c r="A7" s="36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36" t="s">
        <v>6</v>
      </c>
      <c r="B8">
        <v>8.1</v>
      </c>
      <c r="C8">
        <v>15</v>
      </c>
      <c r="D8">
        <v>7.5</v>
      </c>
      <c r="E8">
        <v>13</v>
      </c>
      <c r="F8">
        <v>10.8</v>
      </c>
      <c r="G8">
        <v>22</v>
      </c>
      <c r="H8">
        <v>10.4</v>
      </c>
      <c r="I8">
        <v>19</v>
      </c>
      <c r="J8">
        <v>8.6</v>
      </c>
      <c r="K8">
        <v>19</v>
      </c>
      <c r="L8">
        <v>10</v>
      </c>
      <c r="M8">
        <v>16</v>
      </c>
    </row>
    <row r="9" spans="1:13" x14ac:dyDescent="0.3">
      <c r="A9" s="36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3</v>
      </c>
      <c r="L9">
        <v>0</v>
      </c>
      <c r="M9">
        <v>0</v>
      </c>
    </row>
    <row r="10" spans="1:13" x14ac:dyDescent="0.3">
      <c r="A10" s="36" t="s">
        <v>8</v>
      </c>
      <c r="B10">
        <v>0.9</v>
      </c>
      <c r="C10">
        <v>9</v>
      </c>
      <c r="D10">
        <v>0.8</v>
      </c>
      <c r="E10">
        <v>8</v>
      </c>
      <c r="F10">
        <v>0.5</v>
      </c>
      <c r="G10">
        <v>5</v>
      </c>
      <c r="H10">
        <v>3.2</v>
      </c>
      <c r="I10">
        <v>15</v>
      </c>
      <c r="J10">
        <v>0.2</v>
      </c>
      <c r="K10">
        <v>2</v>
      </c>
      <c r="L10">
        <v>0.72727272727272729</v>
      </c>
      <c r="M10">
        <v>7</v>
      </c>
    </row>
    <row r="11" spans="1:13" x14ac:dyDescent="0.3">
      <c r="A11" s="36" t="s">
        <v>9</v>
      </c>
      <c r="B11">
        <v>10.199999999999999</v>
      </c>
      <c r="C11">
        <v>23</v>
      </c>
      <c r="D11">
        <v>13.1</v>
      </c>
      <c r="E11">
        <v>44</v>
      </c>
      <c r="F11">
        <v>15</v>
      </c>
      <c r="G11">
        <v>55</v>
      </c>
      <c r="H11">
        <v>16.90909090909091</v>
      </c>
      <c r="I11">
        <v>78</v>
      </c>
      <c r="J11">
        <v>2.1</v>
      </c>
      <c r="K11">
        <v>4</v>
      </c>
      <c r="L11">
        <v>17.899999999999999</v>
      </c>
      <c r="M11">
        <v>71</v>
      </c>
    </row>
    <row r="12" spans="1:13" x14ac:dyDescent="0.3">
      <c r="A12" s="36" t="s">
        <v>10</v>
      </c>
      <c r="B12">
        <v>0.1</v>
      </c>
      <c r="C12">
        <v>1</v>
      </c>
      <c r="D12">
        <v>0</v>
      </c>
      <c r="E12">
        <v>0</v>
      </c>
      <c r="F12">
        <v>0</v>
      </c>
      <c r="G12">
        <v>0</v>
      </c>
      <c r="H12">
        <v>0.3</v>
      </c>
      <c r="I12">
        <v>2</v>
      </c>
      <c r="J12">
        <v>0.2</v>
      </c>
      <c r="K12">
        <v>2</v>
      </c>
      <c r="L12">
        <v>0</v>
      </c>
      <c r="M12">
        <v>0</v>
      </c>
    </row>
    <row r="13" spans="1:13" x14ac:dyDescent="0.3">
      <c r="A13" s="36" t="s">
        <v>11</v>
      </c>
      <c r="B13">
        <v>10</v>
      </c>
      <c r="C13">
        <v>36</v>
      </c>
      <c r="D13">
        <v>6.3</v>
      </c>
      <c r="E13">
        <v>21</v>
      </c>
      <c r="F13">
        <v>12.1</v>
      </c>
      <c r="G13">
        <v>50</v>
      </c>
      <c r="H13">
        <v>11.454545454545455</v>
      </c>
      <c r="I13">
        <v>49</v>
      </c>
      <c r="J13">
        <v>9.6363636363636367</v>
      </c>
      <c r="K13">
        <v>43</v>
      </c>
      <c r="L13">
        <v>13.1</v>
      </c>
      <c r="M13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A4BB-B8AC-4BEE-808B-AD01DB580EFC}">
  <dimension ref="B1:O18"/>
  <sheetViews>
    <sheetView topLeftCell="G1" workbookViewId="0">
      <selection activeCell="N15" sqref="B15:N15"/>
    </sheetView>
  </sheetViews>
  <sheetFormatPr defaultRowHeight="14" x14ac:dyDescent="0.3"/>
  <cols>
    <col min="3" max="3" width="8.58203125" customWidth="1"/>
  </cols>
  <sheetData>
    <row r="1" spans="2:15" x14ac:dyDescent="0.3"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2:15" x14ac:dyDescent="0.3">
      <c r="B2" s="31" t="s">
        <v>21</v>
      </c>
      <c r="C2" s="30" t="s">
        <v>22</v>
      </c>
      <c r="D2" s="30"/>
      <c r="E2" s="5"/>
      <c r="F2" s="30" t="s">
        <v>23</v>
      </c>
      <c r="G2" s="30"/>
      <c r="H2" s="5"/>
      <c r="I2" s="30" t="s">
        <v>44</v>
      </c>
      <c r="J2" s="30"/>
      <c r="K2" s="5"/>
      <c r="L2" s="30" t="s">
        <v>27</v>
      </c>
      <c r="M2" s="30"/>
    </row>
    <row r="3" spans="2:15" x14ac:dyDescent="0.3">
      <c r="B3" s="32"/>
      <c r="C3" s="17" t="s">
        <v>12</v>
      </c>
      <c r="D3" s="17" t="s">
        <v>13</v>
      </c>
      <c r="E3" s="17"/>
      <c r="F3" s="17" t="s">
        <v>12</v>
      </c>
      <c r="G3" s="17" t="s">
        <v>13</v>
      </c>
      <c r="H3" s="17"/>
      <c r="I3" s="17" t="s">
        <v>12</v>
      </c>
      <c r="J3" s="17" t="s">
        <v>13</v>
      </c>
      <c r="K3" s="17"/>
      <c r="L3" s="17" t="s">
        <v>12</v>
      </c>
      <c r="M3" s="17" t="s">
        <v>13</v>
      </c>
    </row>
    <row r="4" spans="2:15" x14ac:dyDescent="0.3">
      <c r="B4" t="s">
        <v>14</v>
      </c>
      <c r="C4" s="13">
        <v>4</v>
      </c>
      <c r="D4" s="13">
        <v>2</v>
      </c>
      <c r="E4" s="13"/>
      <c r="F4" s="13">
        <v>4</v>
      </c>
      <c r="G4" s="13">
        <v>1.9</v>
      </c>
      <c r="H4" s="13"/>
      <c r="I4" s="13">
        <v>4</v>
      </c>
      <c r="J4" s="13">
        <v>1</v>
      </c>
      <c r="K4" s="13"/>
      <c r="L4" s="13">
        <v>4</v>
      </c>
      <c r="M4" s="13">
        <v>1.2</v>
      </c>
      <c r="N4">
        <f>C4-F4</f>
        <v>0</v>
      </c>
      <c r="O4">
        <f>D4-G4</f>
        <v>0.10000000000000009</v>
      </c>
    </row>
    <row r="5" spans="2:15" x14ac:dyDescent="0.3">
      <c r="B5" t="s">
        <v>15</v>
      </c>
      <c r="C5" s="13">
        <v>1</v>
      </c>
      <c r="D5" s="13">
        <v>0</v>
      </c>
      <c r="E5" s="13"/>
      <c r="F5" s="13">
        <v>1</v>
      </c>
      <c r="G5" s="13">
        <v>0</v>
      </c>
      <c r="H5" s="13"/>
      <c r="I5" s="13">
        <v>1</v>
      </c>
      <c r="J5" s="13">
        <v>0</v>
      </c>
      <c r="K5" s="13"/>
      <c r="L5" s="13">
        <v>1</v>
      </c>
      <c r="M5" s="13">
        <v>0</v>
      </c>
      <c r="N5">
        <f t="shared" ref="N5:N17" si="0">C5-F5</f>
        <v>0</v>
      </c>
      <c r="O5">
        <f t="shared" ref="O5:O17" si="1">D5-G5</f>
        <v>0</v>
      </c>
    </row>
    <row r="6" spans="2:15" x14ac:dyDescent="0.3">
      <c r="B6" t="s">
        <v>16</v>
      </c>
      <c r="C6" s="13">
        <v>1</v>
      </c>
      <c r="D6" s="13">
        <v>0</v>
      </c>
      <c r="E6" s="13"/>
      <c r="F6" s="13">
        <v>1</v>
      </c>
      <c r="G6" s="13">
        <v>0</v>
      </c>
      <c r="H6" s="13"/>
      <c r="I6" s="13">
        <v>1</v>
      </c>
      <c r="J6" s="13">
        <v>0</v>
      </c>
      <c r="K6" s="13"/>
      <c r="L6" s="13">
        <v>1</v>
      </c>
      <c r="M6" s="13">
        <v>0</v>
      </c>
      <c r="N6">
        <f t="shared" si="0"/>
        <v>0</v>
      </c>
      <c r="O6">
        <f t="shared" si="1"/>
        <v>0</v>
      </c>
    </row>
    <row r="7" spans="2:15" x14ac:dyDescent="0.3">
      <c r="B7" t="s">
        <v>17</v>
      </c>
      <c r="C7" s="13">
        <v>7</v>
      </c>
      <c r="D7" s="13">
        <v>1</v>
      </c>
      <c r="E7" s="13"/>
      <c r="F7" s="13">
        <v>7</v>
      </c>
      <c r="G7" s="13">
        <v>1</v>
      </c>
      <c r="H7" s="13"/>
      <c r="I7" s="13">
        <v>7</v>
      </c>
      <c r="J7" s="13">
        <v>1</v>
      </c>
      <c r="K7" s="13"/>
      <c r="L7" s="13">
        <v>7</v>
      </c>
      <c r="M7" s="13">
        <v>1</v>
      </c>
      <c r="N7">
        <f t="shared" si="0"/>
        <v>0</v>
      </c>
      <c r="O7">
        <f t="shared" si="1"/>
        <v>0</v>
      </c>
    </row>
    <row r="8" spans="2:15" x14ac:dyDescent="0.3">
      <c r="B8" t="s">
        <v>36</v>
      </c>
      <c r="C8" s="13">
        <v>5</v>
      </c>
      <c r="D8" s="13">
        <v>2.5</v>
      </c>
      <c r="E8" s="13"/>
      <c r="F8" s="13">
        <v>5</v>
      </c>
      <c r="G8" s="13">
        <v>2.2000000000000002</v>
      </c>
      <c r="H8" s="13"/>
      <c r="I8" s="13">
        <v>5</v>
      </c>
      <c r="J8" s="13">
        <v>3</v>
      </c>
      <c r="K8" s="13"/>
      <c r="L8" s="13">
        <v>5</v>
      </c>
      <c r="M8" s="13">
        <v>3</v>
      </c>
      <c r="N8">
        <f t="shared" si="0"/>
        <v>0</v>
      </c>
      <c r="O8">
        <f t="shared" si="1"/>
        <v>0.29999999999999982</v>
      </c>
    </row>
    <row r="9" spans="2:15" x14ac:dyDescent="0.3">
      <c r="B9" s="7" t="s">
        <v>45</v>
      </c>
      <c r="C9" s="13">
        <v>6</v>
      </c>
      <c r="D9" s="13">
        <v>3</v>
      </c>
      <c r="E9" s="13"/>
      <c r="F9" s="13">
        <v>6</v>
      </c>
      <c r="G9" s="13">
        <v>2.2999999999999998</v>
      </c>
      <c r="H9" s="13"/>
      <c r="I9" s="13">
        <v>6</v>
      </c>
      <c r="J9" s="13">
        <v>1</v>
      </c>
      <c r="K9" s="13"/>
      <c r="L9" s="13">
        <v>6</v>
      </c>
      <c r="M9" s="13">
        <v>1.7</v>
      </c>
      <c r="N9">
        <f t="shared" si="0"/>
        <v>0</v>
      </c>
      <c r="O9">
        <f t="shared" si="1"/>
        <v>0.70000000000000018</v>
      </c>
    </row>
    <row r="10" spans="2:15" x14ac:dyDescent="0.3">
      <c r="B10" s="7" t="s">
        <v>46</v>
      </c>
      <c r="C10" s="13">
        <v>8</v>
      </c>
      <c r="D10" s="13">
        <v>2.8</v>
      </c>
      <c r="E10" s="13"/>
      <c r="F10" s="13">
        <v>8.1</v>
      </c>
      <c r="G10" s="13">
        <v>4</v>
      </c>
      <c r="H10" s="13"/>
      <c r="I10" s="13">
        <v>8</v>
      </c>
      <c r="J10" s="13">
        <v>1.3</v>
      </c>
      <c r="K10" s="13"/>
      <c r="L10" s="13">
        <v>8</v>
      </c>
      <c r="M10" s="13">
        <v>2.9</v>
      </c>
      <c r="N10">
        <f t="shared" si="0"/>
        <v>-9.9999999999999645E-2</v>
      </c>
      <c r="O10">
        <f t="shared" si="1"/>
        <v>-1.2000000000000002</v>
      </c>
    </row>
    <row r="11" spans="2:15" x14ac:dyDescent="0.3">
      <c r="B11" t="s">
        <v>18</v>
      </c>
      <c r="C11" s="13">
        <v>6</v>
      </c>
      <c r="D11" s="13">
        <v>1</v>
      </c>
      <c r="E11" s="13"/>
      <c r="F11" s="13">
        <v>6</v>
      </c>
      <c r="G11" s="13">
        <v>1</v>
      </c>
      <c r="H11" s="13"/>
      <c r="I11" s="13">
        <v>6</v>
      </c>
      <c r="J11" s="13">
        <v>2</v>
      </c>
      <c r="K11" s="13"/>
      <c r="L11" s="13">
        <v>6</v>
      </c>
      <c r="M11" s="13">
        <v>1.8</v>
      </c>
      <c r="N11">
        <f t="shared" si="0"/>
        <v>0</v>
      </c>
      <c r="O11">
        <f t="shared" si="1"/>
        <v>0</v>
      </c>
    </row>
    <row r="12" spans="2:15" x14ac:dyDescent="0.3">
      <c r="B12" s="7" t="s">
        <v>47</v>
      </c>
      <c r="C12" s="13">
        <v>8</v>
      </c>
      <c r="D12" s="13">
        <v>7</v>
      </c>
      <c r="E12" s="13"/>
      <c r="F12" s="13">
        <v>8</v>
      </c>
      <c r="G12" s="13">
        <v>7</v>
      </c>
      <c r="H12" s="13"/>
      <c r="I12" s="13">
        <v>8</v>
      </c>
      <c r="J12" s="13">
        <v>2</v>
      </c>
      <c r="K12" s="13"/>
      <c r="L12" s="13">
        <v>8</v>
      </c>
      <c r="M12" s="13">
        <v>7</v>
      </c>
      <c r="N12">
        <f t="shared" si="0"/>
        <v>0</v>
      </c>
      <c r="O12">
        <f t="shared" si="1"/>
        <v>0</v>
      </c>
    </row>
    <row r="13" spans="2:15" x14ac:dyDescent="0.3">
      <c r="B13" s="7" t="s">
        <v>48</v>
      </c>
      <c r="C13" s="13">
        <v>11.4</v>
      </c>
      <c r="D13" s="13">
        <v>3.1</v>
      </c>
      <c r="E13" s="13"/>
      <c r="F13" s="13">
        <v>11.1</v>
      </c>
      <c r="G13" s="13">
        <v>3.1</v>
      </c>
      <c r="H13" s="13"/>
      <c r="I13" s="13">
        <v>8.5</v>
      </c>
      <c r="J13" s="13">
        <v>1.3</v>
      </c>
      <c r="K13" s="13"/>
      <c r="L13" s="13">
        <v>9.8000000000000007</v>
      </c>
      <c r="M13" s="13">
        <v>2.6</v>
      </c>
      <c r="N13">
        <f t="shared" si="0"/>
        <v>0.30000000000000071</v>
      </c>
      <c r="O13">
        <f t="shared" si="1"/>
        <v>0</v>
      </c>
    </row>
    <row r="14" spans="2:15" x14ac:dyDescent="0.3">
      <c r="B14" s="7" t="s">
        <v>49</v>
      </c>
      <c r="C14" s="13">
        <v>5.7</v>
      </c>
      <c r="D14" s="13">
        <v>3.1</v>
      </c>
      <c r="E14" s="13"/>
      <c r="F14" s="13">
        <v>5.8</v>
      </c>
      <c r="G14" s="13">
        <v>3</v>
      </c>
      <c r="H14" s="13"/>
      <c r="I14" s="13">
        <v>5.4</v>
      </c>
      <c r="J14" s="13">
        <v>2.5</v>
      </c>
      <c r="K14" s="13"/>
      <c r="L14" s="13">
        <v>6.7</v>
      </c>
      <c r="M14" s="13">
        <v>3.8</v>
      </c>
      <c r="N14">
        <f t="shared" si="0"/>
        <v>-9.9999999999999645E-2</v>
      </c>
      <c r="O14">
        <f t="shared" si="1"/>
        <v>0.10000000000000009</v>
      </c>
    </row>
    <row r="15" spans="2:15" x14ac:dyDescent="0.3">
      <c r="B15" t="s">
        <v>38</v>
      </c>
      <c r="C15" s="13">
        <v>8.5</v>
      </c>
      <c r="D15" s="13">
        <v>6.1</v>
      </c>
      <c r="E15" s="13"/>
      <c r="F15" s="13">
        <v>7</v>
      </c>
      <c r="G15" s="13">
        <v>4.8</v>
      </c>
      <c r="H15" s="13"/>
      <c r="I15" s="13">
        <v>5.7</v>
      </c>
      <c r="J15" s="13">
        <v>3.4</v>
      </c>
      <c r="K15" s="13"/>
      <c r="L15" s="13">
        <v>6.6</v>
      </c>
      <c r="M15" s="13">
        <v>4.4000000000000004</v>
      </c>
      <c r="N15">
        <f t="shared" si="0"/>
        <v>1.5</v>
      </c>
      <c r="O15">
        <f t="shared" si="1"/>
        <v>1.2999999999999998</v>
      </c>
    </row>
    <row r="16" spans="2:15" x14ac:dyDescent="0.3">
      <c r="B16" t="s">
        <v>19</v>
      </c>
      <c r="C16" s="13">
        <v>5</v>
      </c>
      <c r="D16" s="13">
        <v>0</v>
      </c>
      <c r="E16" s="13"/>
      <c r="F16" s="13">
        <v>5</v>
      </c>
      <c r="G16" s="13">
        <v>0</v>
      </c>
      <c r="H16" s="13"/>
      <c r="I16" s="13">
        <v>5</v>
      </c>
      <c r="J16" s="13">
        <v>0.6</v>
      </c>
      <c r="K16" s="13"/>
      <c r="L16" s="13">
        <v>5</v>
      </c>
      <c r="M16" s="13">
        <v>0.7</v>
      </c>
      <c r="N16">
        <f t="shared" si="0"/>
        <v>0</v>
      </c>
      <c r="O16">
        <f t="shared" si="1"/>
        <v>0</v>
      </c>
    </row>
    <row r="17" spans="2:15" x14ac:dyDescent="0.3">
      <c r="B17" t="s">
        <v>39</v>
      </c>
      <c r="C17" s="13">
        <v>7</v>
      </c>
      <c r="D17" s="13">
        <v>1.9</v>
      </c>
      <c r="E17" s="13"/>
      <c r="F17" s="13">
        <v>7</v>
      </c>
      <c r="G17" s="13">
        <v>2</v>
      </c>
      <c r="H17" s="13"/>
      <c r="I17" s="13">
        <v>7</v>
      </c>
      <c r="J17" s="13">
        <v>2</v>
      </c>
      <c r="K17" s="13"/>
      <c r="L17" s="13">
        <v>7.1</v>
      </c>
      <c r="M17" s="13">
        <v>2.5</v>
      </c>
      <c r="N17">
        <f t="shared" si="0"/>
        <v>0</v>
      </c>
      <c r="O17">
        <f t="shared" si="1"/>
        <v>-0.10000000000000009</v>
      </c>
    </row>
    <row r="18" spans="2:15" x14ac:dyDescent="0.3">
      <c r="B18" s="10" t="s">
        <v>37</v>
      </c>
      <c r="C18" s="9">
        <f>SUM(C4:C17)</f>
        <v>83.6</v>
      </c>
      <c r="D18" s="9">
        <f>SUM(D4:D17)</f>
        <v>33.5</v>
      </c>
      <c r="E18" s="9"/>
      <c r="F18" s="9">
        <f>SUM(F4:F17)</f>
        <v>82</v>
      </c>
      <c r="G18" s="9">
        <f>SUM(G4:G17)</f>
        <v>32.299999999999997</v>
      </c>
      <c r="H18" s="9"/>
      <c r="I18" s="9">
        <f>SUM(I4:I17)</f>
        <v>77.599999999999994</v>
      </c>
      <c r="J18" s="9">
        <f t="shared" ref="J18:M18" si="2">SUM(J4:J17)</f>
        <v>21.1</v>
      </c>
      <c r="K18" s="9"/>
      <c r="L18" s="9">
        <f t="shared" si="2"/>
        <v>81.199999999999989</v>
      </c>
      <c r="M18" s="9">
        <f t="shared" si="2"/>
        <v>32.600000000000009</v>
      </c>
    </row>
  </sheetData>
  <mergeCells count="5">
    <mergeCell ref="C2:D2"/>
    <mergeCell ref="F2:G2"/>
    <mergeCell ref="I2:J2"/>
    <mergeCell ref="L2:M2"/>
    <mergeCell ref="B2:B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080-38AF-4688-800F-B4FB4F0085E1}">
  <dimension ref="B2:O57"/>
  <sheetViews>
    <sheetView topLeftCell="A64" workbookViewId="0">
      <selection activeCell="M4" sqref="M4"/>
    </sheetView>
  </sheetViews>
  <sheetFormatPr defaultRowHeight="14" x14ac:dyDescent="0.3"/>
  <cols>
    <col min="1" max="16384" width="8.6640625" style="7"/>
  </cols>
  <sheetData>
    <row r="2" spans="2:15" x14ac:dyDescent="0.3">
      <c r="B2" s="31" t="s">
        <v>50</v>
      </c>
      <c r="C2" s="33" t="s">
        <v>22</v>
      </c>
      <c r="D2" s="33"/>
      <c r="E2" s="33" t="s">
        <v>23</v>
      </c>
      <c r="F2" s="33"/>
      <c r="G2" s="33" t="s">
        <v>44</v>
      </c>
      <c r="H2" s="33"/>
      <c r="I2" s="33" t="s">
        <v>27</v>
      </c>
      <c r="J2" s="33"/>
      <c r="K2" s="25"/>
    </row>
    <row r="3" spans="2:15" x14ac:dyDescent="0.3">
      <c r="B3" s="32"/>
      <c r="C3" s="17" t="s">
        <v>12</v>
      </c>
      <c r="D3" s="17" t="s">
        <v>13</v>
      </c>
      <c r="E3" s="17" t="s">
        <v>12</v>
      </c>
      <c r="F3" s="17" t="s">
        <v>13</v>
      </c>
      <c r="G3" s="17" t="s">
        <v>51</v>
      </c>
      <c r="H3" s="17" t="s">
        <v>13</v>
      </c>
      <c r="I3" s="17" t="s">
        <v>12</v>
      </c>
      <c r="J3" s="17" t="s">
        <v>13</v>
      </c>
      <c r="K3" s="25"/>
    </row>
    <row r="4" spans="2:15" x14ac:dyDescent="0.3">
      <c r="B4" s="7" t="s">
        <v>52</v>
      </c>
      <c r="C4" s="20">
        <v>28.5</v>
      </c>
      <c r="D4" s="20" t="s">
        <v>40</v>
      </c>
      <c r="E4" s="20">
        <v>10</v>
      </c>
      <c r="F4" s="20" t="s">
        <v>40</v>
      </c>
      <c r="G4" s="20">
        <v>15</v>
      </c>
      <c r="H4" s="20" t="s">
        <v>40</v>
      </c>
      <c r="I4" s="20">
        <v>15</v>
      </c>
      <c r="J4" s="20" t="s">
        <v>40</v>
      </c>
      <c r="K4" s="20">
        <f>C4/E4</f>
        <v>2.85</v>
      </c>
      <c r="L4" s="7" t="e" vm="1">
        <f t="shared" ref="L4:L56" si="0">D4/F4</f>
        <v>#VALUE!</v>
      </c>
      <c r="M4" s="7">
        <f>COUNT(K4:K66)</f>
        <v>54</v>
      </c>
      <c r="N4" s="7">
        <f>COUNT(L4:L57)</f>
        <v>27</v>
      </c>
      <c r="O4" s="7">
        <f>COUNTIF(L4:L57, "&lt;1")</f>
        <v>18</v>
      </c>
    </row>
    <row r="5" spans="2:15" x14ac:dyDescent="0.3">
      <c r="B5" s="7" t="s">
        <v>53</v>
      </c>
      <c r="C5" s="20">
        <v>29</v>
      </c>
      <c r="D5" s="20" t="s">
        <v>40</v>
      </c>
      <c r="E5" s="20">
        <v>15</v>
      </c>
      <c r="F5" s="20" t="s">
        <v>40</v>
      </c>
      <c r="G5" s="20">
        <v>15</v>
      </c>
      <c r="H5" s="20" t="s">
        <v>40</v>
      </c>
      <c r="I5" s="20">
        <v>15</v>
      </c>
      <c r="J5" s="20" t="s">
        <v>40</v>
      </c>
      <c r="K5" s="20">
        <f t="shared" ref="K5:K57" si="1">C5/E5</f>
        <v>1.9333333333333333</v>
      </c>
      <c r="L5" s="7" t="e" vm="1">
        <f t="shared" si="0"/>
        <v>#VALUE!</v>
      </c>
      <c r="M5" s="7">
        <f>COUNTIF(K4:K66, "&lt;1")</f>
        <v>17</v>
      </c>
    </row>
    <row r="6" spans="2:15" x14ac:dyDescent="0.3">
      <c r="B6" s="7" t="s">
        <v>54</v>
      </c>
      <c r="C6" s="20">
        <v>26</v>
      </c>
      <c r="D6" s="20">
        <v>2987</v>
      </c>
      <c r="E6" s="20">
        <v>15</v>
      </c>
      <c r="F6" s="20">
        <v>14940</v>
      </c>
      <c r="G6" s="20">
        <v>15</v>
      </c>
      <c r="H6" s="20">
        <v>1369</v>
      </c>
      <c r="I6" s="20">
        <v>15</v>
      </c>
      <c r="J6" s="20">
        <v>3400.5</v>
      </c>
      <c r="K6" s="20">
        <f t="shared" si="1"/>
        <v>1.7333333333333334</v>
      </c>
      <c r="L6" s="6">
        <f t="shared" si="0"/>
        <v>0.19993306559571619</v>
      </c>
      <c r="M6" s="6"/>
    </row>
    <row r="7" spans="2:15" x14ac:dyDescent="0.3">
      <c r="B7" s="7" t="s">
        <v>55</v>
      </c>
      <c r="C7" s="20">
        <v>26</v>
      </c>
      <c r="D7" s="20">
        <v>2063</v>
      </c>
      <c r="E7" s="20">
        <v>15</v>
      </c>
      <c r="F7" s="20">
        <v>31750</v>
      </c>
      <c r="G7" s="20">
        <v>15</v>
      </c>
      <c r="H7" s="20">
        <v>19939</v>
      </c>
      <c r="I7" s="20">
        <v>15</v>
      </c>
      <c r="J7" s="20">
        <v>5212.5</v>
      </c>
      <c r="K7" s="20">
        <f t="shared" si="1"/>
        <v>1.7333333333333334</v>
      </c>
      <c r="L7" s="6">
        <f t="shared" si="0"/>
        <v>6.4976377952755904E-2</v>
      </c>
      <c r="M7" s="6"/>
    </row>
    <row r="8" spans="2:15" x14ac:dyDescent="0.3">
      <c r="B8" s="7" t="s">
        <v>56</v>
      </c>
      <c r="C8" s="20">
        <v>18</v>
      </c>
      <c r="D8" s="20">
        <v>380.5</v>
      </c>
      <c r="E8" s="20">
        <v>15</v>
      </c>
      <c r="F8" s="20">
        <v>2306</v>
      </c>
      <c r="G8" s="20">
        <v>10</v>
      </c>
      <c r="H8" s="20">
        <v>11756.5</v>
      </c>
      <c r="I8" s="20">
        <v>10</v>
      </c>
      <c r="J8" s="20">
        <v>81</v>
      </c>
      <c r="K8" s="20">
        <f t="shared" si="1"/>
        <v>1.2</v>
      </c>
      <c r="L8" s="6">
        <f t="shared" si="0"/>
        <v>0.16500433651344318</v>
      </c>
      <c r="M8" s="6"/>
    </row>
    <row r="9" spans="2:15" x14ac:dyDescent="0.3">
      <c r="B9" s="7" t="s">
        <v>57</v>
      </c>
      <c r="C9" s="20">
        <v>20</v>
      </c>
      <c r="D9" s="20" t="s">
        <v>40</v>
      </c>
      <c r="E9" s="20">
        <v>15</v>
      </c>
      <c r="F9" s="20" t="s">
        <v>40</v>
      </c>
      <c r="G9" s="20">
        <v>15</v>
      </c>
      <c r="H9" s="20" t="s">
        <v>40</v>
      </c>
      <c r="I9" s="20">
        <v>15</v>
      </c>
      <c r="J9" s="20" t="s">
        <v>40</v>
      </c>
      <c r="K9" s="20">
        <f t="shared" si="1"/>
        <v>1.3333333333333333</v>
      </c>
      <c r="L9" s="7" t="e" vm="1">
        <f t="shared" si="0"/>
        <v>#VALUE!</v>
      </c>
    </row>
    <row r="10" spans="2:15" x14ac:dyDescent="0.3">
      <c r="B10" s="7" t="s">
        <v>58</v>
      </c>
      <c r="C10" s="20">
        <v>15</v>
      </c>
      <c r="D10" s="20">
        <v>32.5</v>
      </c>
      <c r="E10" s="20">
        <v>15</v>
      </c>
      <c r="F10" s="20">
        <v>52</v>
      </c>
      <c r="G10" s="20">
        <v>10</v>
      </c>
      <c r="H10" s="20">
        <v>15</v>
      </c>
      <c r="I10" s="20">
        <v>10</v>
      </c>
      <c r="J10" s="20">
        <v>21.5</v>
      </c>
      <c r="K10" s="20">
        <f t="shared" si="1"/>
        <v>1</v>
      </c>
      <c r="L10" s="6">
        <f t="shared" si="0"/>
        <v>0.625</v>
      </c>
      <c r="M10" s="6"/>
    </row>
    <row r="11" spans="2:15" x14ac:dyDescent="0.3">
      <c r="B11" s="7" t="s">
        <v>59</v>
      </c>
      <c r="C11" s="20">
        <v>25</v>
      </c>
      <c r="D11" s="20" t="s">
        <v>40</v>
      </c>
      <c r="E11" s="20">
        <v>16.5</v>
      </c>
      <c r="F11" s="20" t="s">
        <v>40</v>
      </c>
      <c r="G11" s="20">
        <v>15</v>
      </c>
      <c r="H11" s="20" t="s">
        <v>40</v>
      </c>
      <c r="I11" s="20">
        <v>24</v>
      </c>
      <c r="J11" s="20" t="s">
        <v>40</v>
      </c>
      <c r="K11" s="20">
        <f t="shared" si="1"/>
        <v>1.5151515151515151</v>
      </c>
      <c r="L11" s="7" t="e" vm="1">
        <f t="shared" si="0"/>
        <v>#VALUE!</v>
      </c>
    </row>
    <row r="12" spans="2:15" x14ac:dyDescent="0.3">
      <c r="B12" s="7" t="s">
        <v>60</v>
      </c>
      <c r="C12" s="20">
        <v>20</v>
      </c>
      <c r="D12" s="20" t="s">
        <v>40</v>
      </c>
      <c r="E12" s="20">
        <v>15</v>
      </c>
      <c r="F12" s="20" t="s">
        <v>40</v>
      </c>
      <c r="G12" s="20">
        <v>15</v>
      </c>
      <c r="H12" s="20" t="s">
        <v>40</v>
      </c>
      <c r="I12" s="20">
        <v>15</v>
      </c>
      <c r="J12" s="20" t="s">
        <v>40</v>
      </c>
      <c r="K12" s="20">
        <f t="shared" si="1"/>
        <v>1.3333333333333333</v>
      </c>
      <c r="L12" s="7" t="e" vm="1">
        <f t="shared" si="0"/>
        <v>#VALUE!</v>
      </c>
    </row>
    <row r="13" spans="2:15" x14ac:dyDescent="0.3">
      <c r="B13" s="7" t="s">
        <v>61</v>
      </c>
      <c r="C13" s="20">
        <v>20</v>
      </c>
      <c r="D13" s="20">
        <v>132.5</v>
      </c>
      <c r="E13" s="20">
        <v>10</v>
      </c>
      <c r="F13" s="20">
        <v>335.5</v>
      </c>
      <c r="G13" s="20">
        <v>15</v>
      </c>
      <c r="H13" s="20" t="s">
        <v>40</v>
      </c>
      <c r="I13" s="20">
        <v>15</v>
      </c>
      <c r="J13" s="20" t="s">
        <v>40</v>
      </c>
      <c r="K13" s="20">
        <f t="shared" si="1"/>
        <v>2</v>
      </c>
      <c r="L13" s="6">
        <f t="shared" si="0"/>
        <v>0.39493293591654249</v>
      </c>
      <c r="M13" s="6"/>
    </row>
    <row r="14" spans="2:15" x14ac:dyDescent="0.3">
      <c r="B14" s="7" t="s">
        <v>62</v>
      </c>
      <c r="C14" s="20">
        <v>20</v>
      </c>
      <c r="D14" s="20">
        <v>31479</v>
      </c>
      <c r="E14" s="20">
        <v>15</v>
      </c>
      <c r="F14" s="20">
        <v>40273.333333333299</v>
      </c>
      <c r="G14" s="20">
        <v>15</v>
      </c>
      <c r="H14" s="20" t="s">
        <v>40</v>
      </c>
      <c r="I14" s="20">
        <v>15</v>
      </c>
      <c r="J14" s="20">
        <v>32660.714285714199</v>
      </c>
      <c r="K14" s="20">
        <f t="shared" si="1"/>
        <v>1.3333333333333333</v>
      </c>
      <c r="L14" s="6">
        <f t="shared" si="0"/>
        <v>0.78163383545770637</v>
      </c>
      <c r="M14" s="6"/>
    </row>
    <row r="15" spans="2:15" x14ac:dyDescent="0.3">
      <c r="B15" s="7" t="s">
        <v>63</v>
      </c>
      <c r="C15" s="20">
        <v>25</v>
      </c>
      <c r="D15" s="20">
        <v>914.5</v>
      </c>
      <c r="E15" s="20">
        <v>20.5</v>
      </c>
      <c r="F15" s="20">
        <v>1496.5</v>
      </c>
      <c r="G15" s="20">
        <v>452</v>
      </c>
      <c r="H15" s="20" t="s">
        <v>40</v>
      </c>
      <c r="I15" s="20">
        <v>15</v>
      </c>
      <c r="J15" s="20">
        <v>709</v>
      </c>
      <c r="K15" s="20">
        <f t="shared" si="1"/>
        <v>1.2195121951219512</v>
      </c>
      <c r="L15" s="6">
        <f t="shared" si="0"/>
        <v>0.61109254928165724</v>
      </c>
      <c r="M15" s="6"/>
    </row>
    <row r="16" spans="2:15" x14ac:dyDescent="0.3">
      <c r="B16" s="7" t="s">
        <v>64</v>
      </c>
      <c r="C16" s="20">
        <v>19</v>
      </c>
      <c r="D16" s="20">
        <v>11112.5</v>
      </c>
      <c r="E16" s="20">
        <v>268.5</v>
      </c>
      <c r="F16" s="20">
        <v>7514</v>
      </c>
      <c r="G16" s="20">
        <v>10</v>
      </c>
      <c r="H16" s="20">
        <v>5713.5</v>
      </c>
      <c r="I16" s="20">
        <v>10</v>
      </c>
      <c r="J16" s="20">
        <v>134.5</v>
      </c>
      <c r="K16" s="20">
        <f t="shared" si="1"/>
        <v>7.0763500931098691E-2</v>
      </c>
      <c r="L16" s="7">
        <f t="shared" si="0"/>
        <v>1.478906042054831</v>
      </c>
    </row>
    <row r="17" spans="2:13" x14ac:dyDescent="0.3">
      <c r="B17" s="7" t="s">
        <v>65</v>
      </c>
      <c r="C17" s="20">
        <v>25</v>
      </c>
      <c r="D17" s="20">
        <v>1728</v>
      </c>
      <c r="E17" s="20">
        <v>19</v>
      </c>
      <c r="F17" s="20">
        <v>4954</v>
      </c>
      <c r="G17" s="20">
        <v>452</v>
      </c>
      <c r="H17" s="20" t="s">
        <v>40</v>
      </c>
      <c r="I17" s="20">
        <v>15</v>
      </c>
      <c r="J17" s="20">
        <v>861.5</v>
      </c>
      <c r="K17" s="20">
        <f t="shared" si="1"/>
        <v>1.3157894736842106</v>
      </c>
      <c r="L17" s="6">
        <f t="shared" si="0"/>
        <v>0.34880904319741624</v>
      </c>
      <c r="M17" s="6"/>
    </row>
    <row r="18" spans="2:13" x14ac:dyDescent="0.3">
      <c r="B18" s="7" t="s">
        <v>66</v>
      </c>
      <c r="C18" s="20">
        <v>25</v>
      </c>
      <c r="D18" s="20">
        <v>4409</v>
      </c>
      <c r="E18" s="20">
        <v>19</v>
      </c>
      <c r="F18" s="20">
        <v>3541</v>
      </c>
      <c r="G18" s="20">
        <v>452</v>
      </c>
      <c r="H18" s="20" t="s">
        <v>40</v>
      </c>
      <c r="I18" s="20">
        <v>15</v>
      </c>
      <c r="J18" s="20">
        <v>867.5</v>
      </c>
      <c r="K18" s="20">
        <f t="shared" si="1"/>
        <v>1.3157894736842106</v>
      </c>
      <c r="L18" s="7">
        <f t="shared" si="0"/>
        <v>1.2451284947754873</v>
      </c>
    </row>
    <row r="19" spans="2:13" x14ac:dyDescent="0.3">
      <c r="B19" s="7" t="s">
        <v>67</v>
      </c>
      <c r="C19" s="20">
        <v>24</v>
      </c>
      <c r="D19" s="20" t="s">
        <v>40</v>
      </c>
      <c r="E19" s="20">
        <v>10</v>
      </c>
      <c r="F19" s="20" t="s">
        <v>40</v>
      </c>
      <c r="G19" s="20">
        <v>452</v>
      </c>
      <c r="H19" s="20" t="s">
        <v>40</v>
      </c>
      <c r="I19" s="20">
        <v>15</v>
      </c>
      <c r="J19" s="20" t="s">
        <v>40</v>
      </c>
      <c r="K19" s="20">
        <f t="shared" si="1"/>
        <v>2.4</v>
      </c>
      <c r="L19" s="7" t="e" vm="1">
        <f t="shared" si="0"/>
        <v>#VALUE!</v>
      </c>
    </row>
    <row r="20" spans="2:13" x14ac:dyDescent="0.3">
      <c r="B20" s="7" t="s">
        <v>68</v>
      </c>
      <c r="C20" s="20">
        <v>2699</v>
      </c>
      <c r="D20" s="20">
        <v>2895.5</v>
      </c>
      <c r="E20" s="20">
        <v>1360</v>
      </c>
      <c r="F20" s="20">
        <v>1439</v>
      </c>
      <c r="G20" s="20">
        <v>452</v>
      </c>
      <c r="H20" s="20">
        <v>467</v>
      </c>
      <c r="I20" s="20">
        <v>75.5</v>
      </c>
      <c r="J20" s="20">
        <v>121.5</v>
      </c>
      <c r="K20" s="20">
        <f t="shared" si="1"/>
        <v>1.9845588235294118</v>
      </c>
      <c r="L20" s="7">
        <f t="shared" si="0"/>
        <v>2.0121612230715775</v>
      </c>
    </row>
    <row r="21" spans="2:13" x14ac:dyDescent="0.3">
      <c r="B21" s="7" t="s">
        <v>69</v>
      </c>
      <c r="C21" s="20">
        <v>4951</v>
      </c>
      <c r="D21" s="20">
        <v>9551.5</v>
      </c>
      <c r="E21" s="20">
        <v>2346</v>
      </c>
      <c r="F21" s="20">
        <v>2580</v>
      </c>
      <c r="G21" s="20">
        <v>2501.5</v>
      </c>
      <c r="H21" s="20" t="s">
        <v>40</v>
      </c>
      <c r="I21" s="20">
        <v>113</v>
      </c>
      <c r="J21" s="20">
        <v>1222.5</v>
      </c>
      <c r="K21" s="20">
        <f t="shared" si="1"/>
        <v>2.1104006820119352</v>
      </c>
      <c r="L21" s="7">
        <f t="shared" si="0"/>
        <v>3.7021317829457363</v>
      </c>
    </row>
    <row r="22" spans="2:13" x14ac:dyDescent="0.3">
      <c r="B22" s="7" t="s">
        <v>70</v>
      </c>
      <c r="C22" s="20">
        <v>25</v>
      </c>
      <c r="D22" s="20">
        <v>1726</v>
      </c>
      <c r="E22" s="20">
        <v>15.5</v>
      </c>
      <c r="F22" s="20">
        <v>2739</v>
      </c>
      <c r="G22" s="20">
        <v>452</v>
      </c>
      <c r="H22" s="20" t="s">
        <v>40</v>
      </c>
      <c r="I22" s="20">
        <v>15</v>
      </c>
      <c r="J22" s="20">
        <v>856</v>
      </c>
      <c r="K22" s="20">
        <f t="shared" si="1"/>
        <v>1.6129032258064515</v>
      </c>
      <c r="L22" s="6">
        <f t="shared" si="0"/>
        <v>0.63015699160277472</v>
      </c>
      <c r="M22" s="6"/>
    </row>
    <row r="23" spans="2:13" x14ac:dyDescent="0.3">
      <c r="B23" s="7" t="s">
        <v>71</v>
      </c>
      <c r="C23" s="20">
        <v>68</v>
      </c>
      <c r="D23" s="20">
        <v>3796</v>
      </c>
      <c r="E23" s="20">
        <v>286.5</v>
      </c>
      <c r="F23" s="20">
        <v>20463.5</v>
      </c>
      <c r="G23" s="20">
        <v>4555</v>
      </c>
      <c r="H23" s="20">
        <v>50100.555555555497</v>
      </c>
      <c r="I23" s="20">
        <v>59.5</v>
      </c>
      <c r="J23" s="20">
        <v>4968</v>
      </c>
      <c r="K23" s="20">
        <f t="shared" si="1"/>
        <v>0.23734729493891799</v>
      </c>
      <c r="L23" s="6">
        <f t="shared" si="0"/>
        <v>0.18550101400053753</v>
      </c>
      <c r="M23" s="6"/>
    </row>
    <row r="24" spans="2:13" x14ac:dyDescent="0.3">
      <c r="B24" s="7" t="s">
        <v>72</v>
      </c>
      <c r="C24" s="20">
        <v>59.5</v>
      </c>
      <c r="D24" s="20" t="s">
        <v>40</v>
      </c>
      <c r="E24" s="20">
        <v>287</v>
      </c>
      <c r="F24" s="20" t="s">
        <v>40</v>
      </c>
      <c r="G24" s="20">
        <v>4680.5</v>
      </c>
      <c r="H24" s="20" t="s">
        <v>40</v>
      </c>
      <c r="I24" s="20">
        <v>51.5</v>
      </c>
      <c r="J24" s="20" t="s">
        <v>40</v>
      </c>
      <c r="K24" s="20">
        <f t="shared" si="1"/>
        <v>0.2073170731707317</v>
      </c>
      <c r="L24" s="7" t="e" vm="1">
        <f t="shared" si="0"/>
        <v>#VALUE!</v>
      </c>
    </row>
    <row r="25" spans="2:13" x14ac:dyDescent="0.3">
      <c r="B25" s="7" t="s">
        <v>73</v>
      </c>
      <c r="C25" s="20">
        <v>1897</v>
      </c>
      <c r="D25" s="20" t="s">
        <v>40</v>
      </c>
      <c r="E25" s="20">
        <v>2829.5</v>
      </c>
      <c r="F25" s="20" t="s">
        <v>40</v>
      </c>
      <c r="G25" s="20">
        <v>39539.166666666599</v>
      </c>
      <c r="H25" s="20" t="s">
        <v>40</v>
      </c>
      <c r="I25" s="20">
        <v>7292</v>
      </c>
      <c r="J25" s="20" t="s">
        <v>40</v>
      </c>
      <c r="K25" s="20">
        <f t="shared" si="1"/>
        <v>0.67043647287506625</v>
      </c>
      <c r="L25" s="7" t="e" vm="1">
        <f t="shared" si="0"/>
        <v>#VALUE!</v>
      </c>
    </row>
    <row r="26" spans="2:13" x14ac:dyDescent="0.3">
      <c r="B26" s="7" t="s">
        <v>74</v>
      </c>
      <c r="C26" s="20">
        <v>133.5</v>
      </c>
      <c r="D26" s="20" t="s">
        <v>40</v>
      </c>
      <c r="E26" s="20">
        <v>595.5</v>
      </c>
      <c r="F26" s="20" t="s">
        <v>40</v>
      </c>
      <c r="G26" s="20">
        <v>9737</v>
      </c>
      <c r="H26" s="20" t="s">
        <v>40</v>
      </c>
      <c r="I26" s="20">
        <v>281</v>
      </c>
      <c r="J26" s="20" t="s">
        <v>40</v>
      </c>
      <c r="K26" s="20">
        <f t="shared" si="1"/>
        <v>0.22418136020151133</v>
      </c>
      <c r="L26" s="7" t="e" vm="1">
        <f t="shared" si="0"/>
        <v>#VALUE!</v>
      </c>
    </row>
    <row r="27" spans="2:13" x14ac:dyDescent="0.3">
      <c r="B27" s="7" t="s">
        <v>75</v>
      </c>
      <c r="C27" s="20">
        <v>3989</v>
      </c>
      <c r="D27" s="20">
        <v>15732.5</v>
      </c>
      <c r="E27" s="20">
        <v>25030</v>
      </c>
      <c r="F27" s="20">
        <v>61408</v>
      </c>
      <c r="G27" s="20">
        <v>36593.333333333299</v>
      </c>
      <c r="H27" s="20">
        <v>42605</v>
      </c>
      <c r="I27" s="20">
        <v>8076.875</v>
      </c>
      <c r="J27" s="20">
        <v>24617.5</v>
      </c>
      <c r="K27" s="20">
        <f t="shared" si="1"/>
        <v>0.15936875749101079</v>
      </c>
      <c r="L27" s="6">
        <f t="shared" si="0"/>
        <v>0.25619626107347576</v>
      </c>
      <c r="M27" s="6"/>
    </row>
    <row r="28" spans="2:13" x14ac:dyDescent="0.3">
      <c r="B28" s="7" t="s">
        <v>76</v>
      </c>
      <c r="C28" s="20">
        <v>71</v>
      </c>
      <c r="D28" s="20" t="s">
        <v>40</v>
      </c>
      <c r="E28" s="20">
        <v>299</v>
      </c>
      <c r="F28" s="20" t="s">
        <v>40</v>
      </c>
      <c r="G28" s="20">
        <v>7138.5</v>
      </c>
      <c r="H28" s="20" t="s">
        <v>40</v>
      </c>
      <c r="I28" s="20">
        <v>63.5</v>
      </c>
      <c r="J28" s="20" t="s">
        <v>40</v>
      </c>
      <c r="K28" s="20">
        <f t="shared" si="1"/>
        <v>0.23745819397993312</v>
      </c>
      <c r="L28" s="7" t="e" vm="1">
        <f t="shared" si="0"/>
        <v>#VALUE!</v>
      </c>
    </row>
    <row r="29" spans="2:13" x14ac:dyDescent="0.3">
      <c r="B29" s="7" t="s">
        <v>77</v>
      </c>
      <c r="C29" s="20">
        <v>145.5</v>
      </c>
      <c r="D29" s="20" t="s">
        <v>40</v>
      </c>
      <c r="E29" s="20">
        <v>480.5</v>
      </c>
      <c r="F29" s="20" t="s">
        <v>40</v>
      </c>
      <c r="G29" s="20">
        <v>9965</v>
      </c>
      <c r="H29" s="20" t="s">
        <v>40</v>
      </c>
      <c r="I29" s="20">
        <v>120</v>
      </c>
      <c r="J29" s="20" t="s">
        <v>40</v>
      </c>
      <c r="K29" s="20">
        <f t="shared" si="1"/>
        <v>0.30280957336108222</v>
      </c>
      <c r="L29" s="7" t="e" vm="1">
        <f t="shared" si="0"/>
        <v>#VALUE!</v>
      </c>
    </row>
    <row r="30" spans="2:13" x14ac:dyDescent="0.3">
      <c r="B30" s="7" t="s">
        <v>78</v>
      </c>
      <c r="C30" s="20">
        <v>155.5</v>
      </c>
      <c r="D30" s="20" t="s">
        <v>40</v>
      </c>
      <c r="E30" s="20">
        <v>596.5</v>
      </c>
      <c r="F30" s="20" t="s">
        <v>40</v>
      </c>
      <c r="G30" s="20">
        <v>11971</v>
      </c>
      <c r="H30" s="20" t="s">
        <v>40</v>
      </c>
      <c r="I30" s="20">
        <v>301</v>
      </c>
      <c r="J30" s="20" t="s">
        <v>40</v>
      </c>
      <c r="K30" s="20">
        <f t="shared" si="1"/>
        <v>0.26068734283319361</v>
      </c>
      <c r="L30" s="7" t="e" vm="1">
        <f t="shared" si="0"/>
        <v>#VALUE!</v>
      </c>
    </row>
    <row r="31" spans="2:13" x14ac:dyDescent="0.3">
      <c r="B31" s="7" t="s">
        <v>79</v>
      </c>
      <c r="C31" s="20">
        <v>696</v>
      </c>
      <c r="D31" s="20">
        <v>12753</v>
      </c>
      <c r="E31" s="20">
        <v>4763.5</v>
      </c>
      <c r="F31" s="20">
        <v>23573</v>
      </c>
      <c r="G31" s="20">
        <v>28595.833333333299</v>
      </c>
      <c r="H31" s="20">
        <v>34990</v>
      </c>
      <c r="I31" s="20">
        <v>12874.4444444444</v>
      </c>
      <c r="J31" s="20">
        <v>22481.875</v>
      </c>
      <c r="K31" s="20">
        <f t="shared" si="1"/>
        <v>0.1461110527973129</v>
      </c>
      <c r="L31" s="6">
        <f t="shared" si="0"/>
        <v>0.54100029694990026</v>
      </c>
      <c r="M31" s="6"/>
    </row>
    <row r="32" spans="2:13" x14ac:dyDescent="0.3">
      <c r="B32" s="7" t="s">
        <v>80</v>
      </c>
      <c r="C32" s="20">
        <v>290</v>
      </c>
      <c r="D32" s="20" t="s">
        <v>40</v>
      </c>
      <c r="E32" s="20">
        <v>1385.5</v>
      </c>
      <c r="F32" s="20" t="s">
        <v>40</v>
      </c>
      <c r="G32" s="20">
        <v>15972</v>
      </c>
      <c r="H32" s="20" t="s">
        <v>40</v>
      </c>
      <c r="I32" s="20">
        <v>154.5</v>
      </c>
      <c r="J32" s="20" t="s">
        <v>40</v>
      </c>
      <c r="K32" s="20">
        <f t="shared" si="1"/>
        <v>0.2093107181522916</v>
      </c>
      <c r="L32" s="7" t="e" vm="1">
        <f t="shared" si="0"/>
        <v>#VALUE!</v>
      </c>
    </row>
    <row r="33" spans="2:13" x14ac:dyDescent="0.3">
      <c r="B33" s="7" t="s">
        <v>81</v>
      </c>
      <c r="C33" s="20">
        <v>28.5</v>
      </c>
      <c r="D33" s="20">
        <v>6724</v>
      </c>
      <c r="E33" s="20">
        <v>70.3333333333333</v>
      </c>
      <c r="F33" s="20">
        <v>47257.777777777701</v>
      </c>
      <c r="G33" s="20">
        <v>19.5</v>
      </c>
      <c r="H33" s="20" t="s">
        <v>40</v>
      </c>
      <c r="I33" s="20">
        <v>18.6666666666666</v>
      </c>
      <c r="J33" s="20">
        <v>52315</v>
      </c>
      <c r="K33" s="20">
        <f t="shared" si="1"/>
        <v>0.40521327014218028</v>
      </c>
      <c r="L33" s="6">
        <f t="shared" si="0"/>
        <v>0.14228345716166674</v>
      </c>
      <c r="M33" s="6"/>
    </row>
    <row r="34" spans="2:13" x14ac:dyDescent="0.3">
      <c r="B34" s="7" t="s">
        <v>82</v>
      </c>
      <c r="C34" s="20">
        <v>21</v>
      </c>
      <c r="D34" s="20">
        <v>298</v>
      </c>
      <c r="E34" s="20">
        <v>15</v>
      </c>
      <c r="F34" s="20">
        <v>469.5</v>
      </c>
      <c r="G34" s="20">
        <v>15</v>
      </c>
      <c r="H34" s="20">
        <v>210.25</v>
      </c>
      <c r="I34" s="20">
        <v>15</v>
      </c>
      <c r="J34" s="20">
        <v>214</v>
      </c>
      <c r="K34" s="20">
        <f t="shared" si="1"/>
        <v>1.4</v>
      </c>
      <c r="L34" s="6">
        <f t="shared" si="0"/>
        <v>0.63471778487752928</v>
      </c>
      <c r="M34" s="6"/>
    </row>
    <row r="35" spans="2:13" x14ac:dyDescent="0.3">
      <c r="B35" s="7" t="s">
        <v>83</v>
      </c>
      <c r="C35" s="20">
        <v>17.25</v>
      </c>
      <c r="D35" s="20">
        <v>196.5</v>
      </c>
      <c r="E35" s="20">
        <v>12.5</v>
      </c>
      <c r="F35" s="20">
        <v>292.5</v>
      </c>
      <c r="G35" s="20">
        <v>11.25</v>
      </c>
      <c r="H35" s="20">
        <v>160.5</v>
      </c>
      <c r="I35" s="20">
        <v>11.25</v>
      </c>
      <c r="J35" s="20">
        <v>170.5</v>
      </c>
      <c r="K35" s="20">
        <f t="shared" si="1"/>
        <v>1.38</v>
      </c>
      <c r="L35" s="6">
        <f t="shared" si="0"/>
        <v>0.67179487179487174</v>
      </c>
      <c r="M35" s="6"/>
    </row>
    <row r="36" spans="2:13" x14ac:dyDescent="0.3">
      <c r="B36" s="7" t="s">
        <v>84</v>
      </c>
      <c r="C36" s="20">
        <v>22</v>
      </c>
      <c r="D36" s="20" t="s">
        <v>40</v>
      </c>
      <c r="E36" s="20">
        <v>15</v>
      </c>
      <c r="F36" s="20" t="s">
        <v>40</v>
      </c>
      <c r="G36" s="20">
        <v>15</v>
      </c>
      <c r="H36" s="20" t="s">
        <v>40</v>
      </c>
      <c r="I36" s="20">
        <v>15</v>
      </c>
      <c r="J36" s="20" t="s">
        <v>40</v>
      </c>
      <c r="K36" s="20">
        <f t="shared" si="1"/>
        <v>1.4666666666666666</v>
      </c>
      <c r="L36" s="7" t="e" vm="1">
        <f t="shared" si="0"/>
        <v>#VALUE!</v>
      </c>
    </row>
    <row r="37" spans="2:13" x14ac:dyDescent="0.3">
      <c r="B37" s="7" t="s">
        <v>85</v>
      </c>
      <c r="C37" s="20">
        <v>21.5</v>
      </c>
      <c r="D37" s="20" t="s">
        <v>40</v>
      </c>
      <c r="E37" s="20">
        <v>20</v>
      </c>
      <c r="F37" s="20" t="s">
        <v>40</v>
      </c>
      <c r="G37" s="20">
        <v>15.5</v>
      </c>
      <c r="H37" s="20" t="s">
        <v>40</v>
      </c>
      <c r="I37" s="20">
        <v>15</v>
      </c>
      <c r="J37" s="20" t="s">
        <v>40</v>
      </c>
      <c r="K37" s="20">
        <f t="shared" si="1"/>
        <v>1.075</v>
      </c>
      <c r="L37" s="7" t="e" vm="1">
        <f t="shared" si="0"/>
        <v>#VALUE!</v>
      </c>
    </row>
    <row r="38" spans="2:13" x14ac:dyDescent="0.3">
      <c r="B38" s="7" t="s">
        <v>86</v>
      </c>
      <c r="C38" s="20">
        <v>22</v>
      </c>
      <c r="D38" s="20" t="s">
        <v>40</v>
      </c>
      <c r="E38" s="20">
        <v>15</v>
      </c>
      <c r="F38" s="20" t="s">
        <v>40</v>
      </c>
      <c r="G38" s="20">
        <v>15</v>
      </c>
      <c r="H38" s="20">
        <v>26110</v>
      </c>
      <c r="I38" s="20">
        <v>15</v>
      </c>
      <c r="J38" s="20">
        <v>40834.285714285703</v>
      </c>
      <c r="K38" s="20">
        <f t="shared" si="1"/>
        <v>1.4666666666666666</v>
      </c>
      <c r="L38" s="7" t="e" vm="1">
        <f t="shared" si="0"/>
        <v>#VALUE!</v>
      </c>
    </row>
    <row r="39" spans="2:13" x14ac:dyDescent="0.3">
      <c r="B39" s="7" t="s">
        <v>87</v>
      </c>
      <c r="C39" s="20">
        <v>19.5833333333333</v>
      </c>
      <c r="D39" s="20" t="s">
        <v>40</v>
      </c>
      <c r="E39" s="20">
        <v>12.5</v>
      </c>
      <c r="F39" s="20" t="s">
        <v>40</v>
      </c>
      <c r="G39" s="20">
        <v>13.3333333333333</v>
      </c>
      <c r="H39" s="20" t="s">
        <v>40</v>
      </c>
      <c r="I39" s="20">
        <v>13.3333333333333</v>
      </c>
      <c r="J39" s="20" t="s">
        <v>40</v>
      </c>
      <c r="K39" s="20">
        <f t="shared" si="1"/>
        <v>1.566666666666664</v>
      </c>
      <c r="L39" s="7" t="e" vm="1">
        <f t="shared" si="0"/>
        <v>#VALUE!</v>
      </c>
    </row>
    <row r="40" spans="2:13" x14ac:dyDescent="0.3">
      <c r="B40" s="7" t="s">
        <v>88</v>
      </c>
      <c r="C40" s="20">
        <v>24.6666666666666</v>
      </c>
      <c r="D40" s="20" t="s">
        <v>40</v>
      </c>
      <c r="E40" s="20">
        <v>18.3333333333333</v>
      </c>
      <c r="F40" s="20" t="s">
        <v>40</v>
      </c>
      <c r="G40" s="20">
        <v>18</v>
      </c>
      <c r="H40" s="20" t="s">
        <v>40</v>
      </c>
      <c r="I40" s="20">
        <v>16.8333333333333</v>
      </c>
      <c r="J40" s="20" t="s">
        <v>40</v>
      </c>
      <c r="K40" s="20">
        <f t="shared" si="1"/>
        <v>1.3454545454545443</v>
      </c>
      <c r="L40" s="7" t="e" vm="1">
        <f t="shared" si="0"/>
        <v>#VALUE!</v>
      </c>
    </row>
    <row r="41" spans="2:13" x14ac:dyDescent="0.3">
      <c r="B41" s="7" t="s">
        <v>89</v>
      </c>
      <c r="C41" s="20">
        <v>18.5</v>
      </c>
      <c r="D41" s="20" t="s">
        <v>40</v>
      </c>
      <c r="E41" s="20">
        <v>12.5</v>
      </c>
      <c r="F41" s="20" t="s">
        <v>40</v>
      </c>
      <c r="G41" s="20">
        <v>12.5</v>
      </c>
      <c r="H41" s="20" t="s">
        <v>40</v>
      </c>
      <c r="I41" s="20">
        <v>12.5</v>
      </c>
      <c r="J41" s="20" t="s">
        <v>40</v>
      </c>
      <c r="K41" s="20">
        <f t="shared" si="1"/>
        <v>1.48</v>
      </c>
      <c r="L41" s="7" t="e" vm="1">
        <f t="shared" si="0"/>
        <v>#VALUE!</v>
      </c>
    </row>
    <row r="42" spans="2:13" x14ac:dyDescent="0.3">
      <c r="B42" s="7" t="s">
        <v>90</v>
      </c>
      <c r="C42" s="20">
        <v>22</v>
      </c>
      <c r="D42" s="20" t="s">
        <v>40</v>
      </c>
      <c r="E42" s="20">
        <v>15</v>
      </c>
      <c r="F42" s="20" t="s">
        <v>40</v>
      </c>
      <c r="G42" s="20">
        <v>15</v>
      </c>
      <c r="H42" s="20">
        <v>23118</v>
      </c>
      <c r="I42" s="20">
        <v>15</v>
      </c>
      <c r="J42" s="20">
        <v>16374.375</v>
      </c>
      <c r="K42" s="20">
        <f t="shared" si="1"/>
        <v>1.4666666666666666</v>
      </c>
      <c r="L42" s="7" t="e" vm="1">
        <f t="shared" si="0"/>
        <v>#VALUE!</v>
      </c>
    </row>
    <row r="43" spans="2:13" x14ac:dyDescent="0.3">
      <c r="B43" s="7" t="s">
        <v>91</v>
      </c>
      <c r="C43" s="20">
        <v>17.5</v>
      </c>
      <c r="D43" s="20" t="s">
        <v>40</v>
      </c>
      <c r="E43" s="20">
        <v>7.5</v>
      </c>
      <c r="F43" s="20" t="s">
        <v>40</v>
      </c>
      <c r="G43" s="20">
        <v>12.5</v>
      </c>
      <c r="H43" s="20" t="s">
        <v>40</v>
      </c>
      <c r="I43" s="20">
        <v>12.5</v>
      </c>
      <c r="J43" s="20" t="s">
        <v>40</v>
      </c>
      <c r="K43" s="20">
        <f t="shared" si="1"/>
        <v>2.3333333333333335</v>
      </c>
      <c r="L43" s="7" t="e" vm="1">
        <f t="shared" si="0"/>
        <v>#VALUE!</v>
      </c>
    </row>
    <row r="44" spans="2:13" x14ac:dyDescent="0.3">
      <c r="B44" s="7" t="s">
        <v>92</v>
      </c>
      <c r="C44" s="20">
        <v>75.5</v>
      </c>
      <c r="D44" s="20">
        <v>1307.75</v>
      </c>
      <c r="E44" s="20">
        <v>40.75</v>
      </c>
      <c r="F44" s="20">
        <v>361.25</v>
      </c>
      <c r="G44" s="20">
        <v>915.25</v>
      </c>
      <c r="H44" s="20">
        <v>5975.75</v>
      </c>
      <c r="I44" s="20">
        <v>53.75</v>
      </c>
      <c r="J44" s="20">
        <v>140.25</v>
      </c>
      <c r="K44" s="20">
        <f t="shared" si="1"/>
        <v>1.852760736196319</v>
      </c>
      <c r="L44" s="7">
        <f t="shared" si="0"/>
        <v>3.6200692041522493</v>
      </c>
    </row>
    <row r="45" spans="2:13" x14ac:dyDescent="0.3">
      <c r="B45" s="7" t="s">
        <v>93</v>
      </c>
      <c r="C45" s="20">
        <v>61865</v>
      </c>
      <c r="D45" s="20" t="s">
        <v>40</v>
      </c>
      <c r="E45" s="20">
        <v>12422.5</v>
      </c>
      <c r="F45" s="20" t="s">
        <v>40</v>
      </c>
      <c r="G45" s="20">
        <v>33692.5</v>
      </c>
      <c r="H45" s="20">
        <v>35612.5</v>
      </c>
      <c r="I45" s="20">
        <v>53400</v>
      </c>
      <c r="J45" s="20">
        <v>58011.666666666599</v>
      </c>
      <c r="K45" s="20">
        <f t="shared" si="1"/>
        <v>4.9800764741396657</v>
      </c>
      <c r="L45" s="7" t="e" vm="1">
        <f t="shared" si="0"/>
        <v>#VALUE!</v>
      </c>
    </row>
    <row r="46" spans="2:13" x14ac:dyDescent="0.3">
      <c r="B46" s="7" t="s">
        <v>94</v>
      </c>
      <c r="C46" s="20">
        <v>54666.25</v>
      </c>
      <c r="D46" s="20">
        <v>54666.25</v>
      </c>
      <c r="E46" s="20">
        <v>11255</v>
      </c>
      <c r="F46" s="20">
        <v>11255</v>
      </c>
      <c r="G46" s="20">
        <v>38305.555555555497</v>
      </c>
      <c r="H46" s="20">
        <v>40598.333333333299</v>
      </c>
      <c r="I46" s="20">
        <v>18987.857142857101</v>
      </c>
      <c r="J46" s="20">
        <v>19002.1428571428</v>
      </c>
      <c r="K46" s="20">
        <f t="shared" si="1"/>
        <v>4.8570635273211904</v>
      </c>
      <c r="L46" s="7">
        <f t="shared" si="0"/>
        <v>4.8570635273211904</v>
      </c>
    </row>
    <row r="47" spans="2:13" x14ac:dyDescent="0.3">
      <c r="B47" s="7" t="s">
        <v>95</v>
      </c>
      <c r="C47" s="20">
        <v>31900</v>
      </c>
      <c r="D47" s="20" t="s">
        <v>40</v>
      </c>
      <c r="E47" s="20">
        <v>11945.526315789401</v>
      </c>
      <c r="F47" s="20" t="s">
        <v>40</v>
      </c>
      <c r="G47" s="20">
        <v>22756.3888888888</v>
      </c>
      <c r="H47" s="20" t="s">
        <v>40</v>
      </c>
      <c r="I47" s="20">
        <v>2873.5</v>
      </c>
      <c r="J47" s="20" t="s">
        <v>40</v>
      </c>
      <c r="K47" s="20">
        <f t="shared" si="1"/>
        <v>2.6704557971493568</v>
      </c>
      <c r="L47" s="7" t="e" vm="1">
        <f t="shared" si="0"/>
        <v>#VALUE!</v>
      </c>
    </row>
    <row r="48" spans="2:13" x14ac:dyDescent="0.3">
      <c r="B48" s="7" t="s">
        <v>96</v>
      </c>
      <c r="C48" s="20">
        <v>12.5</v>
      </c>
      <c r="D48" s="20">
        <v>20242.75</v>
      </c>
      <c r="E48" s="20">
        <v>12.5</v>
      </c>
      <c r="F48" s="20">
        <v>7070.5</v>
      </c>
      <c r="G48" s="20">
        <v>7.5</v>
      </c>
      <c r="H48" s="20">
        <v>28970.277777777701</v>
      </c>
      <c r="I48" s="20">
        <v>7.5</v>
      </c>
      <c r="J48" s="20">
        <v>5836.5</v>
      </c>
      <c r="K48" s="20">
        <f t="shared" si="1"/>
        <v>1</v>
      </c>
      <c r="L48" s="7">
        <f t="shared" si="0"/>
        <v>2.8629870589067252</v>
      </c>
    </row>
    <row r="49" spans="2:13" x14ac:dyDescent="0.3">
      <c r="B49" s="7" t="s">
        <v>97</v>
      </c>
      <c r="C49" s="20">
        <v>75.5</v>
      </c>
      <c r="D49" s="20">
        <v>15217.75</v>
      </c>
      <c r="E49" s="20">
        <v>40.75</v>
      </c>
      <c r="F49" s="20">
        <v>17669.5</v>
      </c>
      <c r="G49" s="20">
        <v>915.25</v>
      </c>
      <c r="H49" s="20">
        <v>35393</v>
      </c>
      <c r="I49" s="20">
        <v>53.75</v>
      </c>
      <c r="J49" s="20">
        <v>2196.25</v>
      </c>
      <c r="K49" s="20">
        <f t="shared" si="1"/>
        <v>1.852760736196319</v>
      </c>
      <c r="L49" s="6">
        <f t="shared" si="0"/>
        <v>0.86124395144174992</v>
      </c>
      <c r="M49" s="6"/>
    </row>
    <row r="50" spans="2:13" x14ac:dyDescent="0.3">
      <c r="B50" s="7" t="s">
        <v>98</v>
      </c>
      <c r="C50" s="20">
        <v>22.5</v>
      </c>
      <c r="D50" s="20">
        <v>19716.666666666599</v>
      </c>
      <c r="E50" s="20">
        <v>30.25</v>
      </c>
      <c r="F50" s="20">
        <v>8958.3333333333303</v>
      </c>
      <c r="G50" s="20">
        <v>15</v>
      </c>
      <c r="H50" s="20" t="s">
        <v>40</v>
      </c>
      <c r="I50" s="20">
        <v>15.5</v>
      </c>
      <c r="J50" s="20">
        <v>36227.142857142797</v>
      </c>
      <c r="K50" s="20">
        <f t="shared" si="1"/>
        <v>0.74380165289256195</v>
      </c>
      <c r="L50" s="7">
        <f t="shared" si="0"/>
        <v>2.2009302325581328</v>
      </c>
    </row>
    <row r="51" spans="2:13" x14ac:dyDescent="0.3">
      <c r="B51" s="7" t="s">
        <v>99</v>
      </c>
      <c r="C51" s="20">
        <v>22.5</v>
      </c>
      <c r="D51" s="20">
        <v>17744.166666666599</v>
      </c>
      <c r="E51" s="20">
        <v>17.5</v>
      </c>
      <c r="F51" s="20">
        <v>12017.5</v>
      </c>
      <c r="G51" s="20">
        <v>15</v>
      </c>
      <c r="H51" s="20" t="s">
        <v>40</v>
      </c>
      <c r="I51" s="20">
        <v>15</v>
      </c>
      <c r="J51" s="20">
        <v>36000</v>
      </c>
      <c r="K51" s="20">
        <f t="shared" si="1"/>
        <v>1.2857142857142858</v>
      </c>
      <c r="L51" s="7">
        <f t="shared" si="0"/>
        <v>1.4765272865959309</v>
      </c>
    </row>
    <row r="52" spans="2:13" x14ac:dyDescent="0.3">
      <c r="B52" s="7" t="s">
        <v>100</v>
      </c>
      <c r="C52" s="20">
        <v>22.5</v>
      </c>
      <c r="D52" s="20" t="s">
        <v>40</v>
      </c>
      <c r="E52" s="20">
        <v>30.25</v>
      </c>
      <c r="F52" s="20" t="s">
        <v>40</v>
      </c>
      <c r="G52" s="20">
        <v>15</v>
      </c>
      <c r="H52" s="20" t="s">
        <v>40</v>
      </c>
      <c r="I52" s="20">
        <v>15.5</v>
      </c>
      <c r="J52" s="20" t="s">
        <v>40</v>
      </c>
      <c r="K52" s="20">
        <f t="shared" si="1"/>
        <v>0.74380165289256195</v>
      </c>
      <c r="L52" s="7" t="e" vm="1">
        <f t="shared" si="0"/>
        <v>#VALUE!</v>
      </c>
    </row>
    <row r="53" spans="2:13" x14ac:dyDescent="0.3">
      <c r="B53" s="7" t="s">
        <v>101</v>
      </c>
      <c r="C53" s="20">
        <v>64</v>
      </c>
      <c r="D53" s="20" t="s">
        <v>40</v>
      </c>
      <c r="E53" s="20">
        <v>92.75</v>
      </c>
      <c r="F53" s="20" t="s">
        <v>40</v>
      </c>
      <c r="G53" s="20">
        <v>669</v>
      </c>
      <c r="H53" s="20" t="s">
        <v>40</v>
      </c>
      <c r="I53" s="20">
        <v>125.5</v>
      </c>
      <c r="J53" s="20" t="s">
        <v>40</v>
      </c>
      <c r="K53" s="20">
        <f t="shared" si="1"/>
        <v>0.69002695417789761</v>
      </c>
      <c r="L53" s="7" t="e" vm="1">
        <f t="shared" si="0"/>
        <v>#VALUE!</v>
      </c>
    </row>
    <row r="54" spans="2:13" x14ac:dyDescent="0.3">
      <c r="B54" s="7" t="s">
        <v>102</v>
      </c>
      <c r="C54" s="20">
        <v>22.5</v>
      </c>
      <c r="D54" s="20">
        <v>4508.3333333333303</v>
      </c>
      <c r="E54" s="20">
        <v>10</v>
      </c>
      <c r="F54" s="20">
        <v>7865.5</v>
      </c>
      <c r="G54" s="20">
        <v>15</v>
      </c>
      <c r="H54" s="20">
        <v>41089.2307692307</v>
      </c>
      <c r="I54" s="20">
        <v>15</v>
      </c>
      <c r="J54" s="20">
        <v>2483.75</v>
      </c>
      <c r="K54" s="20">
        <f t="shared" si="1"/>
        <v>2.25</v>
      </c>
      <c r="L54" s="6">
        <f t="shared" si="0"/>
        <v>0.57317822558430243</v>
      </c>
      <c r="M54" s="6"/>
    </row>
    <row r="55" spans="2:13" x14ac:dyDescent="0.3">
      <c r="B55" s="7" t="s">
        <v>103</v>
      </c>
      <c r="C55" s="20">
        <v>24.5</v>
      </c>
      <c r="D55" s="20" t="s">
        <v>40</v>
      </c>
      <c r="E55" s="20">
        <v>33.5</v>
      </c>
      <c r="F55" s="20" t="s">
        <v>40</v>
      </c>
      <c r="G55" s="20">
        <v>15</v>
      </c>
      <c r="H55" s="20" t="s">
        <v>40</v>
      </c>
      <c r="I55" s="20">
        <v>7389.0909090908999</v>
      </c>
      <c r="J55" s="20" t="s">
        <v>40</v>
      </c>
      <c r="K55" s="20">
        <f t="shared" si="1"/>
        <v>0.73134328358208955</v>
      </c>
      <c r="L55" s="7" t="e" vm="1">
        <f t="shared" si="0"/>
        <v>#VALUE!</v>
      </c>
    </row>
    <row r="56" spans="2:13" x14ac:dyDescent="0.3">
      <c r="B56" s="7" t="s">
        <v>104</v>
      </c>
      <c r="C56" s="20">
        <v>22.5</v>
      </c>
      <c r="D56" s="20" t="s">
        <v>40</v>
      </c>
      <c r="E56" s="20">
        <v>24.5</v>
      </c>
      <c r="F56" s="20" t="s">
        <v>40</v>
      </c>
      <c r="G56" s="20">
        <v>15</v>
      </c>
      <c r="H56" s="20" t="s">
        <v>40</v>
      </c>
      <c r="I56" s="20">
        <v>15</v>
      </c>
      <c r="J56" s="20">
        <v>39012.5</v>
      </c>
      <c r="K56" s="20">
        <f t="shared" si="1"/>
        <v>0.91836734693877553</v>
      </c>
      <c r="L56" s="7" t="e" vm="1">
        <f t="shared" si="0"/>
        <v>#VALUE!</v>
      </c>
    </row>
    <row r="57" spans="2:13" x14ac:dyDescent="0.3">
      <c r="B57" s="8" t="s">
        <v>105</v>
      </c>
      <c r="C57" s="21">
        <v>15.5</v>
      </c>
      <c r="D57" s="21">
        <v>112.75</v>
      </c>
      <c r="E57" s="21">
        <v>15</v>
      </c>
      <c r="F57" s="21">
        <v>164.25</v>
      </c>
      <c r="G57" s="21">
        <v>10</v>
      </c>
      <c r="H57" s="21">
        <v>45.25</v>
      </c>
      <c r="I57" s="21">
        <v>10</v>
      </c>
      <c r="J57" s="21">
        <v>67.75</v>
      </c>
      <c r="K57" s="20">
        <f t="shared" si="1"/>
        <v>1.0333333333333334</v>
      </c>
      <c r="L57" s="6">
        <f>D57/F57</f>
        <v>0.68645357686453579</v>
      </c>
      <c r="M57" s="6"/>
    </row>
  </sheetData>
  <mergeCells count="5">
    <mergeCell ref="B2:B3"/>
    <mergeCell ref="C2:D2"/>
    <mergeCell ref="E2:F2"/>
    <mergeCell ref="G2:H2"/>
    <mergeCell ref="I2:J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20D6-4543-4B58-AC17-63E2A7DC6223}">
  <dimension ref="B2:K17"/>
  <sheetViews>
    <sheetView workbookViewId="0">
      <selection activeCell="A15" sqref="A15:B15"/>
    </sheetView>
  </sheetViews>
  <sheetFormatPr defaultRowHeight="14" x14ac:dyDescent="0.3"/>
  <cols>
    <col min="6" max="6" width="8.33203125" customWidth="1"/>
  </cols>
  <sheetData>
    <row r="2" spans="2:11" x14ac:dyDescent="0.3">
      <c r="B2" s="10" t="s">
        <v>41</v>
      </c>
      <c r="C2" s="5" t="s">
        <v>42</v>
      </c>
      <c r="D2" s="5" t="s">
        <v>43</v>
      </c>
    </row>
    <row r="3" spans="2:11" x14ac:dyDescent="0.3">
      <c r="B3" s="7" t="s">
        <v>22</v>
      </c>
      <c r="C3" s="13">
        <v>1.5</v>
      </c>
      <c r="D3" s="13">
        <v>1</v>
      </c>
    </row>
    <row r="4" spans="2:11" x14ac:dyDescent="0.3">
      <c r="B4" s="7" t="s">
        <v>23</v>
      </c>
      <c r="C4" s="13">
        <v>1.9</v>
      </c>
      <c r="D4" s="13">
        <v>1</v>
      </c>
    </row>
    <row r="5" spans="2:11" x14ac:dyDescent="0.3">
      <c r="B5" s="8" t="s">
        <v>27</v>
      </c>
      <c r="C5" s="14">
        <v>1.9</v>
      </c>
      <c r="D5" s="14">
        <v>1</v>
      </c>
    </row>
    <row r="7" spans="2:11" x14ac:dyDescent="0.3">
      <c r="G7" s="7"/>
      <c r="H7" s="7"/>
      <c r="I7" s="7"/>
    </row>
    <row r="11" spans="2:11" x14ac:dyDescent="0.3">
      <c r="H11" s="24" t="s">
        <v>108</v>
      </c>
      <c r="I11" s="24" t="s">
        <v>41</v>
      </c>
      <c r="J11" s="5" t="s">
        <v>42</v>
      </c>
      <c r="K11" s="5" t="s">
        <v>43</v>
      </c>
    </row>
    <row r="12" spans="2:11" x14ac:dyDescent="0.3">
      <c r="H12" s="34" t="s">
        <v>106</v>
      </c>
      <c r="I12" s="18" t="s">
        <v>22</v>
      </c>
      <c r="J12" s="22">
        <v>65060</v>
      </c>
      <c r="K12" s="11" t="s">
        <v>40</v>
      </c>
    </row>
    <row r="13" spans="2:11" x14ac:dyDescent="0.3">
      <c r="H13" s="34"/>
      <c r="I13" s="18" t="s">
        <v>23</v>
      </c>
      <c r="J13" s="22">
        <v>37207.777777777701</v>
      </c>
      <c r="K13" s="11" t="s">
        <v>40</v>
      </c>
    </row>
    <row r="14" spans="2:11" x14ac:dyDescent="0.3">
      <c r="H14" s="32"/>
      <c r="I14" s="19" t="s">
        <v>109</v>
      </c>
      <c r="J14" s="23">
        <v>53200.555555555497</v>
      </c>
      <c r="K14" s="15" t="s">
        <v>40</v>
      </c>
    </row>
    <row r="15" spans="2:11" ht="17.5" customHeight="1" x14ac:dyDescent="0.3">
      <c r="H15" s="31" t="s">
        <v>107</v>
      </c>
      <c r="I15" s="18" t="s">
        <v>22</v>
      </c>
      <c r="J15" s="22">
        <v>18330.5</v>
      </c>
      <c r="K15" s="22">
        <v>18330.5</v>
      </c>
    </row>
    <row r="16" spans="2:11" x14ac:dyDescent="0.3">
      <c r="H16" s="34"/>
      <c r="I16" s="18" t="s">
        <v>23</v>
      </c>
      <c r="J16" s="22">
        <v>34406.5</v>
      </c>
      <c r="K16" s="22">
        <v>34636</v>
      </c>
    </row>
    <row r="17" spans="8:11" x14ac:dyDescent="0.3">
      <c r="H17" s="32"/>
      <c r="I17" s="19" t="s">
        <v>109</v>
      </c>
      <c r="J17" s="23">
        <v>44819</v>
      </c>
      <c r="K17" s="23">
        <v>44819</v>
      </c>
    </row>
  </sheetData>
  <mergeCells count="2">
    <mergeCell ref="H15:H17"/>
    <mergeCell ref="H12:H14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EC67-7B33-4368-B0F4-FE4DFFB29B36}">
  <dimension ref="B2:Q67"/>
  <sheetViews>
    <sheetView workbookViewId="0">
      <selection activeCell="L24" sqref="L24"/>
    </sheetView>
  </sheetViews>
  <sheetFormatPr defaultRowHeight="14" x14ac:dyDescent="0.3"/>
  <cols>
    <col min="3" max="10" width="8.6640625" style="1"/>
  </cols>
  <sheetData>
    <row r="2" spans="2:17" x14ac:dyDescent="0.3">
      <c r="B2" s="31" t="s">
        <v>50</v>
      </c>
      <c r="C2" s="35" t="s">
        <v>22</v>
      </c>
      <c r="D2" s="35"/>
      <c r="E2" s="35" t="s">
        <v>23</v>
      </c>
      <c r="F2" s="35"/>
      <c r="G2" s="35" t="s">
        <v>24</v>
      </c>
      <c r="H2" s="35"/>
      <c r="I2" s="35" t="s">
        <v>27</v>
      </c>
      <c r="J2" s="35"/>
    </row>
    <row r="3" spans="2:17" x14ac:dyDescent="0.3">
      <c r="B3" s="32"/>
      <c r="C3" s="27" t="s">
        <v>12</v>
      </c>
      <c r="D3" s="27" t="s">
        <v>13</v>
      </c>
      <c r="E3" s="27" t="s">
        <v>12</v>
      </c>
      <c r="F3" s="27" t="s">
        <v>13</v>
      </c>
      <c r="G3" s="27" t="s">
        <v>51</v>
      </c>
      <c r="H3" s="27" t="s">
        <v>13</v>
      </c>
      <c r="I3" s="27" t="s">
        <v>12</v>
      </c>
      <c r="J3" s="27" t="s">
        <v>13</v>
      </c>
    </row>
    <row r="4" spans="2:17" x14ac:dyDescent="0.3">
      <c r="B4" t="s">
        <v>52</v>
      </c>
      <c r="C4" s="1">
        <v>28.5</v>
      </c>
      <c r="D4" s="1" t="s">
        <v>40</v>
      </c>
      <c r="E4" s="1">
        <v>10</v>
      </c>
      <c r="F4" s="1" t="s">
        <v>40</v>
      </c>
      <c r="G4" s="1">
        <v>15</v>
      </c>
      <c r="H4" s="1" t="s">
        <v>40</v>
      </c>
      <c r="I4" s="1">
        <v>15</v>
      </c>
      <c r="J4" s="1" t="s">
        <v>40</v>
      </c>
      <c r="K4">
        <f>C4/I4</f>
        <v>1.9</v>
      </c>
      <c r="L4">
        <f>(C4 - 6)/I4</f>
        <v>1.5</v>
      </c>
      <c r="M4" t="e" vm="1">
        <f>D4/J4</f>
        <v>#VALUE!</v>
      </c>
      <c r="N4">
        <f>COUNT(K4:K66)</f>
        <v>58</v>
      </c>
      <c r="O4">
        <f>COUNTIFS(
   C4:C66, "&lt;60",
   J4:J66, "&lt;60",
   K4:K66, "&gt;1"
)</f>
        <v>1</v>
      </c>
      <c r="P4">
        <f t="shared" ref="P4:P35" si="0">IF( AND(C4&lt;60, E4&lt;60),
     C4 - E4,
     "" )</f>
        <v>18.5</v>
      </c>
      <c r="Q4">
        <f>AVERAGE(P4:P66)</f>
        <v>6.8678160919540217</v>
      </c>
    </row>
    <row r="5" spans="2:17" x14ac:dyDescent="0.3">
      <c r="B5" t="s">
        <v>53</v>
      </c>
      <c r="C5" s="1">
        <v>29</v>
      </c>
      <c r="D5" s="1" t="s">
        <v>40</v>
      </c>
      <c r="E5" s="1">
        <v>15</v>
      </c>
      <c r="F5" s="1" t="s">
        <v>40</v>
      </c>
      <c r="G5" s="1">
        <v>15</v>
      </c>
      <c r="H5" s="1" t="s">
        <v>40</v>
      </c>
      <c r="I5" s="1">
        <v>15</v>
      </c>
      <c r="J5" s="1" t="s">
        <v>40</v>
      </c>
      <c r="K5">
        <f t="shared" ref="K5:K66" si="1">C5/I5</f>
        <v>1.9333333333333333</v>
      </c>
      <c r="L5">
        <f t="shared" ref="L5:L66" si="2">(C5 - 6)/I5</f>
        <v>1.5333333333333334</v>
      </c>
      <c r="M5" t="e" vm="1">
        <f t="shared" ref="M5:M66" si="3">D5/J5</f>
        <v>#VALUE!</v>
      </c>
      <c r="N5">
        <f>COUNTIF(K4:K66, "&lt;1")</f>
        <v>11</v>
      </c>
      <c r="O5" s="7">
        <f>COUNT(M4:M66)</f>
        <v>28</v>
      </c>
      <c r="P5">
        <f t="shared" si="0"/>
        <v>14</v>
      </c>
    </row>
    <row r="6" spans="2:17" x14ac:dyDescent="0.3">
      <c r="B6" t="s">
        <v>54</v>
      </c>
      <c r="C6" s="1">
        <v>26</v>
      </c>
      <c r="D6" s="1">
        <v>2987</v>
      </c>
      <c r="E6" s="1">
        <v>15</v>
      </c>
      <c r="F6" s="1">
        <v>14940</v>
      </c>
      <c r="G6" s="1">
        <v>15</v>
      </c>
      <c r="H6" s="1">
        <v>1369</v>
      </c>
      <c r="I6" s="1">
        <v>15</v>
      </c>
      <c r="J6" s="1">
        <v>3400.5</v>
      </c>
      <c r="K6">
        <f t="shared" si="1"/>
        <v>1.7333333333333334</v>
      </c>
      <c r="L6">
        <f t="shared" si="2"/>
        <v>1.3333333333333333</v>
      </c>
      <c r="M6">
        <f t="shared" si="3"/>
        <v>0.87840023525952071</v>
      </c>
      <c r="N6">
        <f>COUNTIF(L4:L66, "&lt;1")</f>
        <v>20</v>
      </c>
      <c r="O6">
        <f>COUNTIF(M4:M66, "&lt;1")</f>
        <v>10</v>
      </c>
      <c r="P6">
        <f t="shared" si="0"/>
        <v>11</v>
      </c>
    </row>
    <row r="7" spans="2:17" x14ac:dyDescent="0.3">
      <c r="B7" t="s">
        <v>55</v>
      </c>
      <c r="C7" s="1">
        <v>26</v>
      </c>
      <c r="D7" s="1">
        <v>2063</v>
      </c>
      <c r="E7" s="1">
        <v>15</v>
      </c>
      <c r="F7" s="1">
        <v>31750</v>
      </c>
      <c r="G7" s="1">
        <v>15</v>
      </c>
      <c r="H7" s="1">
        <v>19939</v>
      </c>
      <c r="I7" s="1">
        <v>15</v>
      </c>
      <c r="J7" s="1">
        <v>5212.5</v>
      </c>
      <c r="K7">
        <f t="shared" si="1"/>
        <v>1.7333333333333334</v>
      </c>
      <c r="L7">
        <f t="shared" si="2"/>
        <v>1.3333333333333333</v>
      </c>
      <c r="M7">
        <f t="shared" si="3"/>
        <v>0.39577937649880096</v>
      </c>
      <c r="P7">
        <f t="shared" si="0"/>
        <v>11</v>
      </c>
    </row>
    <row r="8" spans="2:17" x14ac:dyDescent="0.3">
      <c r="B8" s="26" t="s">
        <v>56</v>
      </c>
      <c r="C8" s="28">
        <v>18</v>
      </c>
      <c r="D8" s="28">
        <v>380.5</v>
      </c>
      <c r="E8" s="28">
        <v>15</v>
      </c>
      <c r="F8" s="28">
        <v>2306</v>
      </c>
      <c r="G8" s="28">
        <v>10</v>
      </c>
      <c r="H8" s="28">
        <v>11756.5</v>
      </c>
      <c r="I8" s="28">
        <v>10</v>
      </c>
      <c r="J8" s="28">
        <v>81</v>
      </c>
      <c r="K8">
        <f t="shared" si="1"/>
        <v>1.8</v>
      </c>
      <c r="L8">
        <f t="shared" si="2"/>
        <v>1.2</v>
      </c>
      <c r="M8">
        <f t="shared" si="3"/>
        <v>4.6975308641975309</v>
      </c>
      <c r="N8">
        <f>COUNT(M4:M66)</f>
        <v>28</v>
      </c>
      <c r="P8">
        <f t="shared" si="0"/>
        <v>3</v>
      </c>
    </row>
    <row r="9" spans="2:17" x14ac:dyDescent="0.3">
      <c r="B9" t="s">
        <v>57</v>
      </c>
      <c r="C9" s="1">
        <v>20</v>
      </c>
      <c r="D9" s="1" t="s">
        <v>40</v>
      </c>
      <c r="E9" s="1">
        <v>15</v>
      </c>
      <c r="F9" s="1" t="s">
        <v>40</v>
      </c>
      <c r="G9" s="1">
        <v>15</v>
      </c>
      <c r="H9" s="1" t="s">
        <v>40</v>
      </c>
      <c r="I9" s="1">
        <v>15</v>
      </c>
      <c r="J9" s="1" t="s">
        <v>40</v>
      </c>
      <c r="K9">
        <f t="shared" si="1"/>
        <v>1.3333333333333333</v>
      </c>
      <c r="L9">
        <f t="shared" si="2"/>
        <v>0.93333333333333335</v>
      </c>
      <c r="M9" t="e" vm="1">
        <f t="shared" si="3"/>
        <v>#VALUE!</v>
      </c>
      <c r="N9">
        <f>COUNTIF(M4:M66, "&lt;1")</f>
        <v>10</v>
      </c>
      <c r="P9">
        <f t="shared" si="0"/>
        <v>5</v>
      </c>
    </row>
    <row r="10" spans="2:17" x14ac:dyDescent="0.3">
      <c r="B10" t="s">
        <v>58</v>
      </c>
      <c r="C10" s="1">
        <v>15</v>
      </c>
      <c r="D10" s="1">
        <v>32.5</v>
      </c>
      <c r="E10" s="1">
        <v>15</v>
      </c>
      <c r="F10" s="1">
        <v>52</v>
      </c>
      <c r="G10" s="1">
        <v>10</v>
      </c>
      <c r="H10" s="1">
        <v>15</v>
      </c>
      <c r="I10" s="1">
        <v>10</v>
      </c>
      <c r="J10" s="1">
        <v>21.5</v>
      </c>
      <c r="K10">
        <f t="shared" si="1"/>
        <v>1.5</v>
      </c>
      <c r="L10">
        <f t="shared" si="2"/>
        <v>0.9</v>
      </c>
      <c r="M10">
        <f t="shared" si="3"/>
        <v>1.5116279069767442</v>
      </c>
      <c r="P10">
        <f t="shared" si="0"/>
        <v>0</v>
      </c>
    </row>
    <row r="11" spans="2:17" x14ac:dyDescent="0.3">
      <c r="B11" t="s">
        <v>59</v>
      </c>
      <c r="C11" s="1">
        <v>25</v>
      </c>
      <c r="D11" s="1" t="s">
        <v>40</v>
      </c>
      <c r="E11" s="1">
        <v>16.5</v>
      </c>
      <c r="F11" s="1" t="s">
        <v>40</v>
      </c>
      <c r="G11" s="1">
        <v>15</v>
      </c>
      <c r="H11" s="1" t="s">
        <v>40</v>
      </c>
      <c r="I11" s="1">
        <v>24</v>
      </c>
      <c r="J11" s="1" t="s">
        <v>40</v>
      </c>
      <c r="K11">
        <f t="shared" si="1"/>
        <v>1.0416666666666667</v>
      </c>
      <c r="L11">
        <f t="shared" si="2"/>
        <v>0.79166666666666663</v>
      </c>
      <c r="M11" t="e" vm="1">
        <f t="shared" si="3"/>
        <v>#VALUE!</v>
      </c>
      <c r="N11">
        <f>_xlfn.AGGREGATE(1, 6, M4:M66)</f>
        <v>5.9437102775436443</v>
      </c>
      <c r="P11">
        <f t="shared" si="0"/>
        <v>8.5</v>
      </c>
    </row>
    <row r="12" spans="2:17" x14ac:dyDescent="0.3">
      <c r="B12" t="s">
        <v>60</v>
      </c>
      <c r="C12" s="1">
        <v>20</v>
      </c>
      <c r="D12" s="1" t="s">
        <v>40</v>
      </c>
      <c r="E12" s="1">
        <v>15</v>
      </c>
      <c r="F12" s="1" t="s">
        <v>40</v>
      </c>
      <c r="G12" s="1">
        <v>15</v>
      </c>
      <c r="H12" s="1" t="s">
        <v>40</v>
      </c>
      <c r="I12" s="1">
        <v>15</v>
      </c>
      <c r="J12" s="1" t="s">
        <v>40</v>
      </c>
      <c r="K12">
        <f t="shared" si="1"/>
        <v>1.3333333333333333</v>
      </c>
      <c r="L12">
        <f t="shared" si="2"/>
        <v>0.93333333333333335</v>
      </c>
      <c r="M12" t="e" vm="1">
        <f t="shared" si="3"/>
        <v>#VALUE!</v>
      </c>
      <c r="P12">
        <f t="shared" si="0"/>
        <v>5</v>
      </c>
    </row>
    <row r="13" spans="2:17" x14ac:dyDescent="0.3">
      <c r="B13" t="s">
        <v>61</v>
      </c>
      <c r="C13" s="1">
        <v>20</v>
      </c>
      <c r="D13" s="1">
        <v>132.5</v>
      </c>
      <c r="E13" s="1">
        <v>10</v>
      </c>
      <c r="F13" s="1">
        <v>335.5</v>
      </c>
      <c r="G13" s="1">
        <v>15</v>
      </c>
      <c r="H13" s="1" t="s">
        <v>40</v>
      </c>
      <c r="I13" s="1">
        <v>15</v>
      </c>
      <c r="J13" s="1" t="s">
        <v>40</v>
      </c>
      <c r="K13">
        <f t="shared" si="1"/>
        <v>1.3333333333333333</v>
      </c>
      <c r="L13">
        <f t="shared" si="2"/>
        <v>0.93333333333333335</v>
      </c>
      <c r="M13" t="e" vm="1">
        <f t="shared" si="3"/>
        <v>#VALUE!</v>
      </c>
      <c r="P13">
        <f t="shared" si="0"/>
        <v>10</v>
      </c>
    </row>
    <row r="14" spans="2:17" x14ac:dyDescent="0.3">
      <c r="B14" s="26" t="s">
        <v>62</v>
      </c>
      <c r="C14" s="28">
        <v>20</v>
      </c>
      <c r="D14" s="28">
        <v>31479</v>
      </c>
      <c r="E14" s="28">
        <v>15</v>
      </c>
      <c r="F14" s="28">
        <v>40273.333333333299</v>
      </c>
      <c r="G14" s="28">
        <v>15</v>
      </c>
      <c r="H14" s="28" t="s">
        <v>40</v>
      </c>
      <c r="I14" s="28">
        <v>15</v>
      </c>
      <c r="J14" s="28">
        <v>32660.714285714199</v>
      </c>
      <c r="K14">
        <f t="shared" si="1"/>
        <v>1.3333333333333333</v>
      </c>
      <c r="L14">
        <f t="shared" si="2"/>
        <v>0.93333333333333335</v>
      </c>
      <c r="M14">
        <f t="shared" si="3"/>
        <v>0.96381848004374227</v>
      </c>
      <c r="P14">
        <f t="shared" si="0"/>
        <v>5</v>
      </c>
    </row>
    <row r="15" spans="2:17" x14ac:dyDescent="0.3">
      <c r="B15" t="s">
        <v>63</v>
      </c>
      <c r="C15" s="1">
        <v>25</v>
      </c>
      <c r="D15" s="1">
        <v>914.5</v>
      </c>
      <c r="E15" s="1">
        <v>20.5</v>
      </c>
      <c r="F15" s="1">
        <v>1496.5</v>
      </c>
      <c r="G15" s="1">
        <v>452</v>
      </c>
      <c r="H15" s="1" t="s">
        <v>40</v>
      </c>
      <c r="I15" s="1">
        <v>15</v>
      </c>
      <c r="J15" s="1">
        <v>709</v>
      </c>
      <c r="K15">
        <f t="shared" si="1"/>
        <v>1.6666666666666667</v>
      </c>
      <c r="L15">
        <f t="shared" si="2"/>
        <v>1.2666666666666666</v>
      </c>
      <c r="M15">
        <f t="shared" si="3"/>
        <v>1.2898448519040904</v>
      </c>
      <c r="P15">
        <f t="shared" si="0"/>
        <v>4.5</v>
      </c>
    </row>
    <row r="16" spans="2:17" x14ac:dyDescent="0.3">
      <c r="B16" t="s">
        <v>64</v>
      </c>
      <c r="C16" s="1">
        <v>19</v>
      </c>
      <c r="D16" s="1">
        <v>11112.5</v>
      </c>
      <c r="E16" s="1">
        <v>268.5</v>
      </c>
      <c r="F16" s="1">
        <v>7514</v>
      </c>
      <c r="G16" s="1">
        <v>10</v>
      </c>
      <c r="H16" s="1">
        <v>5713.5</v>
      </c>
      <c r="I16" s="1">
        <v>10</v>
      </c>
      <c r="J16" s="1">
        <v>134.5</v>
      </c>
      <c r="K16">
        <f t="shared" si="1"/>
        <v>1.9</v>
      </c>
      <c r="L16">
        <f t="shared" si="2"/>
        <v>1.3</v>
      </c>
      <c r="M16">
        <f t="shared" si="3"/>
        <v>82.620817843866178</v>
      </c>
      <c r="P16" t="str">
        <f t="shared" si="0"/>
        <v/>
      </c>
    </row>
    <row r="17" spans="2:16" x14ac:dyDescent="0.3">
      <c r="B17" t="s">
        <v>65</v>
      </c>
      <c r="C17" s="1">
        <v>25</v>
      </c>
      <c r="D17" s="1">
        <v>1728</v>
      </c>
      <c r="E17" s="1">
        <v>19</v>
      </c>
      <c r="F17" s="1">
        <v>4954</v>
      </c>
      <c r="G17" s="1">
        <v>452</v>
      </c>
      <c r="H17" s="1" t="s">
        <v>40</v>
      </c>
      <c r="I17" s="1">
        <v>15</v>
      </c>
      <c r="J17" s="1">
        <v>861.5</v>
      </c>
      <c r="K17">
        <f t="shared" si="1"/>
        <v>1.6666666666666667</v>
      </c>
      <c r="L17">
        <f t="shared" si="2"/>
        <v>1.2666666666666666</v>
      </c>
      <c r="M17">
        <f t="shared" si="3"/>
        <v>2.0058038305281487</v>
      </c>
      <c r="P17">
        <f t="shared" si="0"/>
        <v>6</v>
      </c>
    </row>
    <row r="18" spans="2:16" x14ac:dyDescent="0.3">
      <c r="B18" t="s">
        <v>66</v>
      </c>
      <c r="C18" s="1">
        <v>25</v>
      </c>
      <c r="D18" s="1">
        <v>4409</v>
      </c>
      <c r="E18" s="1">
        <v>19</v>
      </c>
      <c r="F18" s="1">
        <v>3541</v>
      </c>
      <c r="G18" s="1">
        <v>452</v>
      </c>
      <c r="H18" s="1" t="s">
        <v>40</v>
      </c>
      <c r="I18" s="1">
        <v>15</v>
      </c>
      <c r="J18" s="1">
        <v>867.5</v>
      </c>
      <c r="K18">
        <f t="shared" si="1"/>
        <v>1.6666666666666667</v>
      </c>
      <c r="L18">
        <f t="shared" si="2"/>
        <v>1.2666666666666666</v>
      </c>
      <c r="M18">
        <f t="shared" si="3"/>
        <v>5.0824207492795388</v>
      </c>
      <c r="P18">
        <f t="shared" si="0"/>
        <v>6</v>
      </c>
    </row>
    <row r="19" spans="2:16" x14ac:dyDescent="0.3">
      <c r="B19" t="s">
        <v>67</v>
      </c>
      <c r="C19" s="1">
        <v>24</v>
      </c>
      <c r="D19" s="1" t="s">
        <v>40</v>
      </c>
      <c r="E19" s="1">
        <v>10</v>
      </c>
      <c r="F19" s="1" t="s">
        <v>40</v>
      </c>
      <c r="G19" s="1">
        <v>452</v>
      </c>
      <c r="H19" s="1" t="s">
        <v>40</v>
      </c>
      <c r="I19" s="1">
        <v>15</v>
      </c>
      <c r="J19" s="1" t="s">
        <v>40</v>
      </c>
      <c r="K19">
        <f t="shared" si="1"/>
        <v>1.6</v>
      </c>
      <c r="L19">
        <f t="shared" si="2"/>
        <v>1.2</v>
      </c>
      <c r="M19" t="e" vm="1">
        <f t="shared" si="3"/>
        <v>#VALUE!</v>
      </c>
      <c r="P19">
        <f t="shared" si="0"/>
        <v>14</v>
      </c>
    </row>
    <row r="20" spans="2:16" x14ac:dyDescent="0.3">
      <c r="B20" t="s">
        <v>68</v>
      </c>
      <c r="C20" s="1">
        <v>2699</v>
      </c>
      <c r="D20" s="1">
        <v>2895.5</v>
      </c>
      <c r="E20" s="1">
        <v>1360</v>
      </c>
      <c r="F20" s="1">
        <v>1439</v>
      </c>
      <c r="G20" s="1">
        <v>452</v>
      </c>
      <c r="H20" s="1">
        <v>467</v>
      </c>
      <c r="I20" s="1">
        <v>75.5</v>
      </c>
      <c r="J20" s="1">
        <v>121.5</v>
      </c>
      <c r="K20">
        <f t="shared" si="1"/>
        <v>35.748344370860927</v>
      </c>
      <c r="L20">
        <f t="shared" si="2"/>
        <v>35.668874172185433</v>
      </c>
      <c r="M20">
        <f t="shared" si="3"/>
        <v>23.831275720164609</v>
      </c>
      <c r="P20" t="str">
        <f t="shared" si="0"/>
        <v/>
      </c>
    </row>
    <row r="21" spans="2:16" x14ac:dyDescent="0.3">
      <c r="B21" t="s">
        <v>69</v>
      </c>
      <c r="C21" s="1">
        <v>4951</v>
      </c>
      <c r="D21" s="1">
        <v>9551.5</v>
      </c>
      <c r="E21" s="1">
        <v>2346</v>
      </c>
      <c r="F21" s="1">
        <v>2580</v>
      </c>
      <c r="G21" s="1">
        <v>2501.5</v>
      </c>
      <c r="H21" s="1" t="s">
        <v>40</v>
      </c>
      <c r="I21" s="1">
        <v>113</v>
      </c>
      <c r="J21" s="1">
        <v>1222.5</v>
      </c>
      <c r="K21">
        <f t="shared" si="1"/>
        <v>43.814159292035399</v>
      </c>
      <c r="L21">
        <f t="shared" si="2"/>
        <v>43.761061946902657</v>
      </c>
      <c r="M21">
        <f t="shared" si="3"/>
        <v>7.8130879345603272</v>
      </c>
      <c r="P21" t="str">
        <f t="shared" si="0"/>
        <v/>
      </c>
    </row>
    <row r="22" spans="2:16" x14ac:dyDescent="0.3">
      <c r="B22" s="26" t="s">
        <v>70</v>
      </c>
      <c r="C22" s="28">
        <v>25</v>
      </c>
      <c r="D22" s="28">
        <v>1726</v>
      </c>
      <c r="E22" s="28">
        <v>15.5</v>
      </c>
      <c r="F22" s="28">
        <v>2739</v>
      </c>
      <c r="G22" s="28">
        <v>452</v>
      </c>
      <c r="H22" s="28" t="s">
        <v>40</v>
      </c>
      <c r="I22" s="28">
        <v>15</v>
      </c>
      <c r="J22" s="28">
        <v>856</v>
      </c>
      <c r="K22">
        <f t="shared" si="1"/>
        <v>1.6666666666666667</v>
      </c>
      <c r="L22">
        <f t="shared" si="2"/>
        <v>1.2666666666666666</v>
      </c>
      <c r="M22">
        <f t="shared" si="3"/>
        <v>2.0163551401869158</v>
      </c>
      <c r="P22">
        <f t="shared" si="0"/>
        <v>9.5</v>
      </c>
    </row>
    <row r="23" spans="2:16" x14ac:dyDescent="0.3">
      <c r="B23" t="s">
        <v>71</v>
      </c>
      <c r="C23" s="1">
        <v>68</v>
      </c>
      <c r="D23" s="1">
        <v>3796</v>
      </c>
      <c r="E23" s="1">
        <v>286.5</v>
      </c>
      <c r="F23" s="1">
        <v>20463.5</v>
      </c>
      <c r="G23" s="1">
        <v>4555</v>
      </c>
      <c r="H23" s="1">
        <v>50100.555555555497</v>
      </c>
      <c r="I23" s="1">
        <v>59.5</v>
      </c>
      <c r="J23" s="1">
        <v>4968</v>
      </c>
      <c r="K23">
        <f t="shared" si="1"/>
        <v>1.1428571428571428</v>
      </c>
      <c r="L23">
        <f t="shared" si="2"/>
        <v>1.0420168067226891</v>
      </c>
      <c r="M23">
        <f t="shared" si="3"/>
        <v>0.76409017713365535</v>
      </c>
      <c r="P23" t="str">
        <f t="shared" si="0"/>
        <v/>
      </c>
    </row>
    <row r="24" spans="2:16" x14ac:dyDescent="0.3">
      <c r="B24" t="s">
        <v>110</v>
      </c>
      <c r="C24" s="1">
        <v>51757.5</v>
      </c>
      <c r="D24" s="1" t="s">
        <v>40</v>
      </c>
      <c r="E24" s="1">
        <v>26320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t="e" vm="1">
        <f t="shared" si="1"/>
        <v>#VALUE!</v>
      </c>
      <c r="L24" t="e" vm="1">
        <f t="shared" si="2"/>
        <v>#VALUE!</v>
      </c>
      <c r="M24" t="e" vm="1">
        <f t="shared" si="3"/>
        <v>#VALUE!</v>
      </c>
      <c r="P24" t="str">
        <f t="shared" si="0"/>
        <v/>
      </c>
    </row>
    <row r="25" spans="2:16" x14ac:dyDescent="0.3">
      <c r="B25" t="s">
        <v>111</v>
      </c>
      <c r="C25" s="1">
        <v>34387.5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>
        <v>64830</v>
      </c>
      <c r="J25" s="1" t="s">
        <v>40</v>
      </c>
      <c r="K25">
        <f t="shared" si="1"/>
        <v>0.53042572882924577</v>
      </c>
      <c r="L25">
        <f t="shared" si="2"/>
        <v>0.53033317908375754</v>
      </c>
      <c r="M25" t="e" vm="1">
        <f t="shared" si="3"/>
        <v>#VALUE!</v>
      </c>
      <c r="P25" t="str">
        <f t="shared" si="0"/>
        <v/>
      </c>
    </row>
    <row r="26" spans="2:16" x14ac:dyDescent="0.3">
      <c r="B26" t="s">
        <v>72</v>
      </c>
      <c r="C26" s="1">
        <v>59.5</v>
      </c>
      <c r="D26" s="1" t="s">
        <v>40</v>
      </c>
      <c r="E26" s="1">
        <v>287</v>
      </c>
      <c r="F26" s="1" t="s">
        <v>40</v>
      </c>
      <c r="G26" s="1">
        <v>4680.5</v>
      </c>
      <c r="H26" s="1" t="s">
        <v>40</v>
      </c>
      <c r="I26" s="1">
        <v>51.5</v>
      </c>
      <c r="J26" s="1" t="s">
        <v>40</v>
      </c>
      <c r="K26">
        <f t="shared" si="1"/>
        <v>1.1553398058252426</v>
      </c>
      <c r="L26">
        <f t="shared" si="2"/>
        <v>1.0388349514563107</v>
      </c>
      <c r="M26" t="e" vm="1">
        <f t="shared" si="3"/>
        <v>#VALUE!</v>
      </c>
      <c r="P26" t="str">
        <f t="shared" si="0"/>
        <v/>
      </c>
    </row>
    <row r="27" spans="2:16" x14ac:dyDescent="0.3">
      <c r="B27" t="s">
        <v>73</v>
      </c>
      <c r="C27" s="1">
        <v>1897</v>
      </c>
      <c r="D27" s="1" t="s">
        <v>40</v>
      </c>
      <c r="E27" s="1">
        <v>2829.5</v>
      </c>
      <c r="F27" s="1" t="s">
        <v>40</v>
      </c>
      <c r="G27" s="1">
        <v>39539.166666666599</v>
      </c>
      <c r="H27" s="1" t="s">
        <v>40</v>
      </c>
      <c r="I27" s="1">
        <v>7292</v>
      </c>
      <c r="J27" s="1" t="s">
        <v>40</v>
      </c>
      <c r="K27">
        <f t="shared" si="1"/>
        <v>0.26014810751508505</v>
      </c>
      <c r="L27">
        <f t="shared" si="2"/>
        <v>0.25932528798683491</v>
      </c>
      <c r="M27" t="e" vm="1">
        <f t="shared" si="3"/>
        <v>#VALUE!</v>
      </c>
      <c r="P27" t="str">
        <f t="shared" si="0"/>
        <v/>
      </c>
    </row>
    <row r="28" spans="2:16" x14ac:dyDescent="0.3">
      <c r="B28" t="s">
        <v>74</v>
      </c>
      <c r="C28" s="1">
        <v>133.5</v>
      </c>
      <c r="D28" s="1" t="s">
        <v>40</v>
      </c>
      <c r="E28" s="1">
        <v>595.5</v>
      </c>
      <c r="F28" s="1" t="s">
        <v>40</v>
      </c>
      <c r="G28" s="1">
        <v>9737</v>
      </c>
      <c r="H28" s="1" t="s">
        <v>40</v>
      </c>
      <c r="I28" s="1">
        <v>281</v>
      </c>
      <c r="J28" s="1" t="s">
        <v>40</v>
      </c>
      <c r="K28">
        <f t="shared" si="1"/>
        <v>0.47508896797153027</v>
      </c>
      <c r="L28">
        <f t="shared" si="2"/>
        <v>0.45373665480427045</v>
      </c>
      <c r="M28" t="e" vm="1">
        <f t="shared" si="3"/>
        <v>#VALUE!</v>
      </c>
      <c r="P28" t="str">
        <f t="shared" si="0"/>
        <v/>
      </c>
    </row>
    <row r="29" spans="2:16" x14ac:dyDescent="0.3">
      <c r="B29" t="s">
        <v>112</v>
      </c>
      <c r="C29" s="1">
        <v>45895</v>
      </c>
      <c r="D29" s="1" t="s">
        <v>40</v>
      </c>
      <c r="E29" s="1">
        <v>50227.857142857101</v>
      </c>
      <c r="F29" s="1">
        <v>57428.333333333299</v>
      </c>
      <c r="G29" s="1" t="s">
        <v>40</v>
      </c>
      <c r="H29" s="1" t="s">
        <v>40</v>
      </c>
      <c r="I29" s="1" t="s">
        <v>40</v>
      </c>
      <c r="J29" s="1" t="s">
        <v>40</v>
      </c>
      <c r="K29" t="e" vm="1">
        <f t="shared" si="1"/>
        <v>#VALUE!</v>
      </c>
      <c r="L29" t="e" vm="1">
        <f t="shared" si="2"/>
        <v>#VALUE!</v>
      </c>
      <c r="M29" t="e" vm="1">
        <f t="shared" si="3"/>
        <v>#VALUE!</v>
      </c>
      <c r="P29" t="str">
        <f t="shared" si="0"/>
        <v/>
      </c>
    </row>
    <row r="30" spans="2:16" x14ac:dyDescent="0.3">
      <c r="B30" t="s">
        <v>75</v>
      </c>
      <c r="C30" s="1">
        <v>3989</v>
      </c>
      <c r="D30" s="1">
        <v>15732.5</v>
      </c>
      <c r="E30" s="1">
        <v>25030</v>
      </c>
      <c r="F30" s="1">
        <v>61408</v>
      </c>
      <c r="G30" s="1">
        <v>36593.333333333299</v>
      </c>
      <c r="H30" s="1">
        <v>42605</v>
      </c>
      <c r="I30" s="1">
        <v>8076.875</v>
      </c>
      <c r="J30" s="1">
        <v>24617.5</v>
      </c>
      <c r="K30">
        <f t="shared" si="1"/>
        <v>0.49387913023291807</v>
      </c>
      <c r="L30">
        <f t="shared" si="2"/>
        <v>0.49313626866826588</v>
      </c>
      <c r="M30">
        <f t="shared" si="3"/>
        <v>0.63907789174367824</v>
      </c>
      <c r="P30" t="str">
        <f t="shared" si="0"/>
        <v/>
      </c>
    </row>
    <row r="31" spans="2:16" x14ac:dyDescent="0.3">
      <c r="B31" t="s">
        <v>76</v>
      </c>
      <c r="C31" s="1">
        <v>71</v>
      </c>
      <c r="D31" s="1" t="s">
        <v>40</v>
      </c>
      <c r="E31" s="1">
        <v>299</v>
      </c>
      <c r="F31" s="1" t="s">
        <v>40</v>
      </c>
      <c r="G31" s="1">
        <v>7138.5</v>
      </c>
      <c r="H31" s="1" t="s">
        <v>40</v>
      </c>
      <c r="I31" s="1">
        <v>63.5</v>
      </c>
      <c r="J31" s="1" t="s">
        <v>40</v>
      </c>
      <c r="K31">
        <f t="shared" si="1"/>
        <v>1.1181102362204725</v>
      </c>
      <c r="L31">
        <f t="shared" si="2"/>
        <v>1.0236220472440944</v>
      </c>
      <c r="M31" t="e" vm="1">
        <f t="shared" si="3"/>
        <v>#VALUE!</v>
      </c>
      <c r="P31" t="str">
        <f t="shared" si="0"/>
        <v/>
      </c>
    </row>
    <row r="32" spans="2:16" x14ac:dyDescent="0.3">
      <c r="B32" t="s">
        <v>77</v>
      </c>
      <c r="C32" s="1">
        <v>145.5</v>
      </c>
      <c r="D32" s="1" t="s">
        <v>40</v>
      </c>
      <c r="E32" s="1">
        <v>480.5</v>
      </c>
      <c r="F32" s="1" t="s">
        <v>40</v>
      </c>
      <c r="G32" s="1">
        <v>9965</v>
      </c>
      <c r="H32" s="1" t="s">
        <v>40</v>
      </c>
      <c r="I32" s="1">
        <v>120</v>
      </c>
      <c r="J32" s="1" t="s">
        <v>40</v>
      </c>
      <c r="K32">
        <f t="shared" si="1"/>
        <v>1.2124999999999999</v>
      </c>
      <c r="L32">
        <f t="shared" si="2"/>
        <v>1.1625000000000001</v>
      </c>
      <c r="M32" t="e" vm="1">
        <f t="shared" si="3"/>
        <v>#VALUE!</v>
      </c>
      <c r="P32" t="str">
        <f t="shared" si="0"/>
        <v/>
      </c>
    </row>
    <row r="33" spans="2:16" x14ac:dyDescent="0.3">
      <c r="B33" t="s">
        <v>78</v>
      </c>
      <c r="C33" s="1">
        <v>155.5</v>
      </c>
      <c r="D33" s="1" t="s">
        <v>40</v>
      </c>
      <c r="E33" s="1">
        <v>596.5</v>
      </c>
      <c r="F33" s="1" t="s">
        <v>40</v>
      </c>
      <c r="G33" s="1">
        <v>11971</v>
      </c>
      <c r="H33" s="1" t="s">
        <v>40</v>
      </c>
      <c r="I33" s="1">
        <v>301</v>
      </c>
      <c r="J33" s="1" t="s">
        <v>40</v>
      </c>
      <c r="K33">
        <f t="shared" si="1"/>
        <v>0.51661129568106312</v>
      </c>
      <c r="L33">
        <f t="shared" si="2"/>
        <v>0.49667774086378735</v>
      </c>
      <c r="M33" t="e" vm="1">
        <f t="shared" si="3"/>
        <v>#VALUE!</v>
      </c>
      <c r="P33" t="str">
        <f t="shared" si="0"/>
        <v/>
      </c>
    </row>
    <row r="34" spans="2:16" x14ac:dyDescent="0.3">
      <c r="B34" t="s">
        <v>79</v>
      </c>
      <c r="C34" s="1">
        <v>696</v>
      </c>
      <c r="D34" s="1">
        <v>12753</v>
      </c>
      <c r="E34" s="1">
        <v>4763.5</v>
      </c>
      <c r="F34" s="1">
        <v>23573</v>
      </c>
      <c r="G34" s="1">
        <v>28595.833333333299</v>
      </c>
      <c r="H34" s="1">
        <v>34990</v>
      </c>
      <c r="I34" s="1">
        <v>12874.4444444444</v>
      </c>
      <c r="J34" s="1">
        <v>22481.875</v>
      </c>
      <c r="K34">
        <f t="shared" si="1"/>
        <v>5.406058513851749E-2</v>
      </c>
      <c r="L34">
        <f t="shared" si="2"/>
        <v>5.3594545611461306E-2</v>
      </c>
      <c r="M34">
        <f t="shared" si="3"/>
        <v>0.56725695699313339</v>
      </c>
      <c r="P34" t="str">
        <f t="shared" si="0"/>
        <v/>
      </c>
    </row>
    <row r="35" spans="2:16" x14ac:dyDescent="0.3">
      <c r="B35" t="s">
        <v>80</v>
      </c>
      <c r="C35" s="1">
        <v>290</v>
      </c>
      <c r="D35" s="1" t="s">
        <v>40</v>
      </c>
      <c r="E35" s="1">
        <v>1385.5</v>
      </c>
      <c r="F35" s="1" t="s">
        <v>40</v>
      </c>
      <c r="G35" s="1">
        <v>15972</v>
      </c>
      <c r="H35" s="1" t="s">
        <v>40</v>
      </c>
      <c r="I35" s="1">
        <v>154.5</v>
      </c>
      <c r="J35" s="1" t="s">
        <v>40</v>
      </c>
      <c r="K35">
        <f t="shared" si="1"/>
        <v>1.8770226537216828</v>
      </c>
      <c r="L35">
        <f t="shared" si="2"/>
        <v>1.8381877022653721</v>
      </c>
      <c r="M35" t="e" vm="1">
        <f t="shared" si="3"/>
        <v>#VALUE!</v>
      </c>
      <c r="P35" t="str">
        <f t="shared" si="0"/>
        <v/>
      </c>
    </row>
    <row r="36" spans="2:16" x14ac:dyDescent="0.3">
      <c r="B36" s="26" t="s">
        <v>113</v>
      </c>
      <c r="C36" s="28">
        <v>41655</v>
      </c>
      <c r="D36" s="28">
        <v>40340</v>
      </c>
      <c r="E36" s="28">
        <v>64765</v>
      </c>
      <c r="F36" s="28">
        <v>64765</v>
      </c>
      <c r="G36" s="28" t="s">
        <v>40</v>
      </c>
      <c r="H36" s="28" t="s">
        <v>40</v>
      </c>
      <c r="I36" s="28" t="s">
        <v>40</v>
      </c>
      <c r="J36" s="28" t="s">
        <v>40</v>
      </c>
      <c r="K36" t="e" vm="1">
        <f t="shared" si="1"/>
        <v>#VALUE!</v>
      </c>
      <c r="L36" t="e" vm="1">
        <f t="shared" si="2"/>
        <v>#VALUE!</v>
      </c>
      <c r="M36" t="e" vm="1">
        <f t="shared" si="3"/>
        <v>#VALUE!</v>
      </c>
      <c r="P36" t="str">
        <f t="shared" ref="P36:P57" si="4">IF( AND(C36&lt;60, E36&lt;60),
     C36 - E36,
     "" )</f>
        <v/>
      </c>
    </row>
    <row r="37" spans="2:16" x14ac:dyDescent="0.3">
      <c r="B37" t="s">
        <v>81</v>
      </c>
      <c r="C37" s="1">
        <v>28.5</v>
      </c>
      <c r="D37" s="1">
        <v>6724</v>
      </c>
      <c r="E37" s="1">
        <v>70.3333333333333</v>
      </c>
      <c r="F37" s="1">
        <v>47257.777777777701</v>
      </c>
      <c r="G37" s="1">
        <v>19.5</v>
      </c>
      <c r="H37" s="1" t="s">
        <v>40</v>
      </c>
      <c r="I37" s="1">
        <v>18.6666666666666</v>
      </c>
      <c r="J37" s="1">
        <v>52315</v>
      </c>
      <c r="K37">
        <f t="shared" si="1"/>
        <v>1.5267857142857197</v>
      </c>
      <c r="L37">
        <f t="shared" si="2"/>
        <v>1.2053571428571472</v>
      </c>
      <c r="M37">
        <f t="shared" si="3"/>
        <v>0.12852910255184938</v>
      </c>
      <c r="P37" t="str">
        <f t="shared" si="4"/>
        <v/>
      </c>
    </row>
    <row r="38" spans="2:16" x14ac:dyDescent="0.3">
      <c r="B38" t="s">
        <v>82</v>
      </c>
      <c r="C38" s="1">
        <v>21</v>
      </c>
      <c r="D38" s="1">
        <v>298</v>
      </c>
      <c r="E38" s="1">
        <v>15</v>
      </c>
      <c r="F38" s="1">
        <v>469.5</v>
      </c>
      <c r="G38" s="1">
        <v>15</v>
      </c>
      <c r="H38" s="1">
        <v>210.25</v>
      </c>
      <c r="I38" s="1">
        <v>15</v>
      </c>
      <c r="J38" s="1">
        <v>214</v>
      </c>
      <c r="K38">
        <f t="shared" si="1"/>
        <v>1.4</v>
      </c>
      <c r="L38">
        <f t="shared" si="2"/>
        <v>1</v>
      </c>
      <c r="M38">
        <f t="shared" si="3"/>
        <v>1.3925233644859814</v>
      </c>
      <c r="P38">
        <f t="shared" si="4"/>
        <v>6</v>
      </c>
    </row>
    <row r="39" spans="2:16" x14ac:dyDescent="0.3">
      <c r="B39" t="s">
        <v>83</v>
      </c>
      <c r="C39" s="1">
        <v>17.25</v>
      </c>
      <c r="D39" s="1">
        <v>196.5</v>
      </c>
      <c r="E39" s="1">
        <v>12.5</v>
      </c>
      <c r="F39" s="1">
        <v>292.5</v>
      </c>
      <c r="G39" s="1">
        <v>11.25</v>
      </c>
      <c r="H39" s="1">
        <v>160.5</v>
      </c>
      <c r="I39" s="1">
        <v>11.25</v>
      </c>
      <c r="J39" s="1">
        <v>170.5</v>
      </c>
      <c r="K39">
        <f t="shared" si="1"/>
        <v>1.5333333333333334</v>
      </c>
      <c r="L39">
        <f t="shared" si="2"/>
        <v>1</v>
      </c>
      <c r="M39">
        <f t="shared" si="3"/>
        <v>1.152492668621701</v>
      </c>
      <c r="P39">
        <f t="shared" si="4"/>
        <v>4.75</v>
      </c>
    </row>
    <row r="40" spans="2:16" x14ac:dyDescent="0.3">
      <c r="B40" t="s">
        <v>84</v>
      </c>
      <c r="C40" s="1">
        <v>22</v>
      </c>
      <c r="D40" s="1" t="s">
        <v>40</v>
      </c>
      <c r="E40" s="1">
        <v>15</v>
      </c>
      <c r="F40" s="1" t="s">
        <v>40</v>
      </c>
      <c r="G40" s="1">
        <v>15</v>
      </c>
      <c r="H40" s="1" t="s">
        <v>40</v>
      </c>
      <c r="I40" s="1">
        <v>15</v>
      </c>
      <c r="J40" s="1" t="s">
        <v>40</v>
      </c>
      <c r="K40">
        <f t="shared" si="1"/>
        <v>1.4666666666666666</v>
      </c>
      <c r="L40">
        <f t="shared" si="2"/>
        <v>1.0666666666666667</v>
      </c>
      <c r="M40" t="e" vm="1">
        <f t="shared" si="3"/>
        <v>#VALUE!</v>
      </c>
      <c r="P40">
        <f t="shared" si="4"/>
        <v>7</v>
      </c>
    </row>
    <row r="41" spans="2:16" x14ac:dyDescent="0.3">
      <c r="B41" t="s">
        <v>85</v>
      </c>
      <c r="C41" s="1">
        <v>21.5</v>
      </c>
      <c r="D41" s="1" t="s">
        <v>40</v>
      </c>
      <c r="E41" s="1">
        <v>20</v>
      </c>
      <c r="F41" s="1" t="s">
        <v>40</v>
      </c>
      <c r="G41" s="1">
        <v>15.5</v>
      </c>
      <c r="H41" s="1" t="s">
        <v>40</v>
      </c>
      <c r="I41" s="1">
        <v>15</v>
      </c>
      <c r="J41" s="1" t="s">
        <v>40</v>
      </c>
      <c r="K41">
        <f t="shared" si="1"/>
        <v>1.4333333333333333</v>
      </c>
      <c r="L41">
        <f t="shared" si="2"/>
        <v>1.0333333333333334</v>
      </c>
      <c r="M41" t="e" vm="1">
        <f t="shared" si="3"/>
        <v>#VALUE!</v>
      </c>
      <c r="P41">
        <f t="shared" si="4"/>
        <v>1.5</v>
      </c>
    </row>
    <row r="42" spans="2:16" x14ac:dyDescent="0.3">
      <c r="B42" t="s">
        <v>86</v>
      </c>
      <c r="C42" s="1">
        <v>22</v>
      </c>
      <c r="D42" s="1" t="s">
        <v>40</v>
      </c>
      <c r="E42" s="1">
        <v>15</v>
      </c>
      <c r="F42" s="1" t="s">
        <v>40</v>
      </c>
      <c r="G42" s="1">
        <v>15</v>
      </c>
      <c r="H42" s="1">
        <v>26110</v>
      </c>
      <c r="I42" s="1">
        <v>15</v>
      </c>
      <c r="J42" s="1">
        <v>40834.285714285703</v>
      </c>
      <c r="K42">
        <f t="shared" si="1"/>
        <v>1.4666666666666666</v>
      </c>
      <c r="L42">
        <f t="shared" si="2"/>
        <v>1.0666666666666667</v>
      </c>
      <c r="M42" t="e" vm="1">
        <f t="shared" si="3"/>
        <v>#VALUE!</v>
      </c>
      <c r="P42">
        <f t="shared" si="4"/>
        <v>7</v>
      </c>
    </row>
    <row r="43" spans="2:16" x14ac:dyDescent="0.3">
      <c r="B43" t="s">
        <v>87</v>
      </c>
      <c r="C43" s="1">
        <v>19.5833333333333</v>
      </c>
      <c r="D43" s="1" t="s">
        <v>40</v>
      </c>
      <c r="E43" s="1">
        <v>12.5</v>
      </c>
      <c r="F43" s="1" t="s">
        <v>40</v>
      </c>
      <c r="G43" s="1">
        <v>13.3333333333333</v>
      </c>
      <c r="H43" s="1" t="s">
        <v>40</v>
      </c>
      <c r="I43" s="1">
        <v>13.3333333333333</v>
      </c>
      <c r="J43" s="1" t="s">
        <v>40</v>
      </c>
      <c r="K43">
        <f t="shared" si="1"/>
        <v>1.4687500000000011</v>
      </c>
      <c r="L43">
        <f t="shared" si="2"/>
        <v>1.01875</v>
      </c>
      <c r="M43" t="e" vm="1">
        <f t="shared" si="3"/>
        <v>#VALUE!</v>
      </c>
      <c r="P43">
        <f t="shared" si="4"/>
        <v>7.0833333333333002</v>
      </c>
    </row>
    <row r="44" spans="2:16" x14ac:dyDescent="0.3">
      <c r="B44" t="s">
        <v>88</v>
      </c>
      <c r="C44" s="1">
        <v>24.6666666666666</v>
      </c>
      <c r="D44" s="1" t="s">
        <v>40</v>
      </c>
      <c r="E44" s="1">
        <v>18.3333333333333</v>
      </c>
      <c r="F44" s="1" t="s">
        <v>40</v>
      </c>
      <c r="G44" s="1">
        <v>18</v>
      </c>
      <c r="H44" s="1" t="s">
        <v>40</v>
      </c>
      <c r="I44" s="1">
        <v>16.8333333333333</v>
      </c>
      <c r="J44" s="1" t="s">
        <v>40</v>
      </c>
      <c r="K44">
        <f t="shared" si="1"/>
        <v>1.4653465346534642</v>
      </c>
      <c r="L44">
        <f t="shared" si="2"/>
        <v>1.1089108910891072</v>
      </c>
      <c r="M44" t="e" vm="1">
        <f t="shared" si="3"/>
        <v>#VALUE!</v>
      </c>
      <c r="P44">
        <f t="shared" si="4"/>
        <v>6.3333333333333002</v>
      </c>
    </row>
    <row r="45" spans="2:16" x14ac:dyDescent="0.3">
      <c r="B45" t="s">
        <v>89</v>
      </c>
      <c r="C45" s="1">
        <v>18.5</v>
      </c>
      <c r="D45" s="1" t="s">
        <v>40</v>
      </c>
      <c r="E45" s="1">
        <v>12.5</v>
      </c>
      <c r="F45" s="1" t="s">
        <v>40</v>
      </c>
      <c r="G45" s="1">
        <v>12.5</v>
      </c>
      <c r="H45" s="1" t="s">
        <v>40</v>
      </c>
      <c r="I45" s="1">
        <v>12.5</v>
      </c>
      <c r="J45" s="1" t="s">
        <v>40</v>
      </c>
      <c r="K45">
        <f t="shared" si="1"/>
        <v>1.48</v>
      </c>
      <c r="L45">
        <f t="shared" si="2"/>
        <v>1</v>
      </c>
      <c r="M45" t="e" vm="1">
        <f t="shared" si="3"/>
        <v>#VALUE!</v>
      </c>
      <c r="P45">
        <f t="shared" si="4"/>
        <v>6</v>
      </c>
    </row>
    <row r="46" spans="2:16" x14ac:dyDescent="0.3">
      <c r="B46" s="26" t="s">
        <v>90</v>
      </c>
      <c r="C46" s="28">
        <v>22</v>
      </c>
      <c r="D46" s="28" t="s">
        <v>40</v>
      </c>
      <c r="E46" s="28">
        <v>15</v>
      </c>
      <c r="F46" s="28" t="s">
        <v>40</v>
      </c>
      <c r="G46" s="28">
        <v>15</v>
      </c>
      <c r="H46" s="28">
        <v>23118</v>
      </c>
      <c r="I46" s="28">
        <v>15</v>
      </c>
      <c r="J46" s="28">
        <v>16374.375</v>
      </c>
      <c r="K46">
        <f t="shared" si="1"/>
        <v>1.4666666666666666</v>
      </c>
      <c r="L46">
        <f t="shared" si="2"/>
        <v>1.0666666666666667</v>
      </c>
      <c r="M46" t="e" vm="1">
        <f t="shared" si="3"/>
        <v>#VALUE!</v>
      </c>
      <c r="P46">
        <f t="shared" si="4"/>
        <v>7</v>
      </c>
    </row>
    <row r="47" spans="2:16" x14ac:dyDescent="0.3">
      <c r="B47" t="s">
        <v>114</v>
      </c>
      <c r="C47" s="1">
        <v>58650</v>
      </c>
      <c r="D47" s="1" t="s">
        <v>40</v>
      </c>
      <c r="E47" s="1" t="s">
        <v>40</v>
      </c>
      <c r="F47" s="1" t="s">
        <v>40</v>
      </c>
      <c r="G47" s="1">
        <v>31175</v>
      </c>
      <c r="H47" s="1" t="s">
        <v>40</v>
      </c>
      <c r="I47" s="1">
        <v>61836</v>
      </c>
      <c r="J47" s="1" t="s">
        <v>40</v>
      </c>
      <c r="K47">
        <f t="shared" si="1"/>
        <v>0.94847661556374929</v>
      </c>
      <c r="L47">
        <f t="shared" si="2"/>
        <v>0.94837958470793715</v>
      </c>
      <c r="M47" t="e" vm="1">
        <f t="shared" si="3"/>
        <v>#VALUE!</v>
      </c>
      <c r="P47" t="str">
        <f t="shared" si="4"/>
        <v/>
      </c>
    </row>
    <row r="48" spans="2:16" x14ac:dyDescent="0.3">
      <c r="B48" t="s">
        <v>115</v>
      </c>
      <c r="C48" s="1">
        <v>41370.769230769198</v>
      </c>
      <c r="D48" s="1">
        <v>63821</v>
      </c>
      <c r="E48" s="1">
        <v>18332.5</v>
      </c>
      <c r="F48" s="1">
        <v>8800</v>
      </c>
      <c r="G48" s="1" t="s">
        <v>40</v>
      </c>
      <c r="H48" s="1" t="s">
        <v>40</v>
      </c>
      <c r="I48" s="1">
        <v>42703.888888888803</v>
      </c>
      <c r="J48" s="1">
        <v>62908</v>
      </c>
      <c r="K48">
        <f t="shared" si="1"/>
        <v>0.96878224225460474</v>
      </c>
      <c r="L48">
        <f t="shared" si="2"/>
        <v>0.96864173982833601</v>
      </c>
      <c r="M48">
        <f t="shared" si="3"/>
        <v>1.0145132574553315</v>
      </c>
      <c r="P48" t="str">
        <f t="shared" si="4"/>
        <v/>
      </c>
    </row>
    <row r="49" spans="2:16" x14ac:dyDescent="0.3">
      <c r="B49" t="s">
        <v>91</v>
      </c>
      <c r="C49" s="1">
        <v>17.5</v>
      </c>
      <c r="D49" s="1" t="s">
        <v>40</v>
      </c>
      <c r="E49" s="1">
        <v>7.5</v>
      </c>
      <c r="F49" s="1" t="s">
        <v>40</v>
      </c>
      <c r="G49" s="1">
        <v>12.5</v>
      </c>
      <c r="H49" s="1" t="s">
        <v>40</v>
      </c>
      <c r="I49" s="1">
        <v>12.5</v>
      </c>
      <c r="J49" s="1" t="s">
        <v>40</v>
      </c>
      <c r="K49">
        <f t="shared" si="1"/>
        <v>1.4</v>
      </c>
      <c r="L49">
        <f t="shared" si="2"/>
        <v>0.92</v>
      </c>
      <c r="M49" t="e" vm="1">
        <f t="shared" si="3"/>
        <v>#VALUE!</v>
      </c>
      <c r="P49">
        <f t="shared" si="4"/>
        <v>10</v>
      </c>
    </row>
    <row r="50" spans="2:16" x14ac:dyDescent="0.3">
      <c r="B50" t="s">
        <v>116</v>
      </c>
      <c r="C50" s="1">
        <v>26063.333333333299</v>
      </c>
      <c r="D50" s="1">
        <v>26063.333333333299</v>
      </c>
      <c r="E50" s="1">
        <v>6425</v>
      </c>
      <c r="F50" s="1">
        <v>6425</v>
      </c>
      <c r="G50" s="1" t="s">
        <v>40</v>
      </c>
      <c r="H50" s="1" t="s">
        <v>40</v>
      </c>
      <c r="I50" s="1" t="s">
        <v>40</v>
      </c>
      <c r="J50" s="1" t="s">
        <v>40</v>
      </c>
      <c r="K50" t="e" vm="1">
        <f t="shared" si="1"/>
        <v>#VALUE!</v>
      </c>
      <c r="L50" t="e" vm="1">
        <f t="shared" si="2"/>
        <v>#VALUE!</v>
      </c>
      <c r="M50" t="e" vm="1">
        <f t="shared" si="3"/>
        <v>#VALUE!</v>
      </c>
      <c r="P50" t="str">
        <f t="shared" si="4"/>
        <v/>
      </c>
    </row>
    <row r="51" spans="2:16" x14ac:dyDescent="0.3">
      <c r="B51" t="s">
        <v>117</v>
      </c>
      <c r="C51" s="1">
        <v>24493.5</v>
      </c>
      <c r="D51" s="1">
        <v>24493.5</v>
      </c>
      <c r="E51" s="1">
        <v>5902.5</v>
      </c>
      <c r="F51" s="1">
        <v>5902.5</v>
      </c>
      <c r="G51" s="1" t="s">
        <v>40</v>
      </c>
      <c r="H51" s="1" t="s">
        <v>40</v>
      </c>
      <c r="I51" s="1">
        <v>45056.4285714285</v>
      </c>
      <c r="J51" s="1">
        <v>45056.4285714285</v>
      </c>
      <c r="K51">
        <f t="shared" si="1"/>
        <v>0.54361831988459008</v>
      </c>
      <c r="L51">
        <f t="shared" si="2"/>
        <v>0.54348515353762827</v>
      </c>
      <c r="M51">
        <f t="shared" si="3"/>
        <v>0.54361831988459008</v>
      </c>
      <c r="P51" t="str">
        <f t="shared" si="4"/>
        <v/>
      </c>
    </row>
    <row r="52" spans="2:16" x14ac:dyDescent="0.3">
      <c r="B52" t="s">
        <v>92</v>
      </c>
      <c r="C52" s="1">
        <v>75.5</v>
      </c>
      <c r="D52" s="1">
        <v>1307.75</v>
      </c>
      <c r="E52" s="1">
        <v>40.75</v>
      </c>
      <c r="F52" s="1">
        <v>361.25</v>
      </c>
      <c r="G52" s="1">
        <v>915.25</v>
      </c>
      <c r="H52" s="1">
        <v>5975.75</v>
      </c>
      <c r="I52" s="1">
        <v>53.75</v>
      </c>
      <c r="J52" s="1">
        <v>140.25</v>
      </c>
      <c r="K52">
        <f t="shared" si="1"/>
        <v>1.4046511627906977</v>
      </c>
      <c r="L52">
        <f t="shared" si="2"/>
        <v>1.2930232558139534</v>
      </c>
      <c r="M52">
        <f t="shared" si="3"/>
        <v>9.3244206773618536</v>
      </c>
      <c r="P52" t="str">
        <f t="shared" si="4"/>
        <v/>
      </c>
    </row>
    <row r="53" spans="2:16" x14ac:dyDescent="0.3">
      <c r="B53" t="s">
        <v>93</v>
      </c>
      <c r="C53" s="1">
        <v>61865</v>
      </c>
      <c r="D53" s="1" t="s">
        <v>40</v>
      </c>
      <c r="E53" s="1">
        <v>12422.5</v>
      </c>
      <c r="F53" s="1" t="s">
        <v>40</v>
      </c>
      <c r="G53" s="1">
        <v>33692.5</v>
      </c>
      <c r="H53" s="1">
        <v>35612.5</v>
      </c>
      <c r="I53" s="1">
        <v>53400</v>
      </c>
      <c r="J53" s="1">
        <v>58011.666666666599</v>
      </c>
      <c r="K53">
        <f t="shared" si="1"/>
        <v>1.1585205992509364</v>
      </c>
      <c r="L53">
        <f t="shared" si="2"/>
        <v>1.1584082397003745</v>
      </c>
      <c r="M53" t="e" vm="1">
        <f t="shared" si="3"/>
        <v>#VALUE!</v>
      </c>
      <c r="P53" t="str">
        <f t="shared" si="4"/>
        <v/>
      </c>
    </row>
    <row r="54" spans="2:16" x14ac:dyDescent="0.3">
      <c r="B54" t="s">
        <v>94</v>
      </c>
      <c r="C54" s="1">
        <v>54666.25</v>
      </c>
      <c r="D54" s="1">
        <v>54666.25</v>
      </c>
      <c r="E54" s="1">
        <v>11255</v>
      </c>
      <c r="F54" s="1">
        <v>11255</v>
      </c>
      <c r="G54" s="1">
        <v>38305.555555555497</v>
      </c>
      <c r="H54" s="1">
        <v>40598.333333333299</v>
      </c>
      <c r="I54" s="1">
        <v>18987.857142857101</v>
      </c>
      <c r="J54" s="1">
        <v>19002.1428571428</v>
      </c>
      <c r="K54">
        <f t="shared" si="1"/>
        <v>2.8790110220817877</v>
      </c>
      <c r="L54">
        <f t="shared" si="2"/>
        <v>2.8786950306586978</v>
      </c>
      <c r="M54">
        <f t="shared" si="3"/>
        <v>2.8768465962485519</v>
      </c>
      <c r="P54" t="str">
        <f t="shared" si="4"/>
        <v/>
      </c>
    </row>
    <row r="55" spans="2:16" x14ac:dyDescent="0.3">
      <c r="B55" t="s">
        <v>95</v>
      </c>
      <c r="C55" s="1">
        <v>31900</v>
      </c>
      <c r="D55" s="1" t="s">
        <v>40</v>
      </c>
      <c r="E55" s="1">
        <v>11945.526315789401</v>
      </c>
      <c r="F55" s="1" t="s">
        <v>40</v>
      </c>
      <c r="G55" s="1">
        <v>22756.3888888888</v>
      </c>
      <c r="H55" s="1" t="s">
        <v>40</v>
      </c>
      <c r="I55" s="1">
        <v>2873.5</v>
      </c>
      <c r="J55" s="1" t="s">
        <v>40</v>
      </c>
      <c r="K55">
        <f t="shared" si="1"/>
        <v>11.101444231773099</v>
      </c>
      <c r="L55">
        <f t="shared" si="2"/>
        <v>11.099356185836088</v>
      </c>
      <c r="M55" t="e" vm="1">
        <f t="shared" si="3"/>
        <v>#VALUE!</v>
      </c>
      <c r="P55" t="str">
        <f t="shared" si="4"/>
        <v/>
      </c>
    </row>
    <row r="56" spans="2:16" x14ac:dyDescent="0.3">
      <c r="B56" t="s">
        <v>96</v>
      </c>
      <c r="C56" s="1">
        <v>12.5</v>
      </c>
      <c r="D56" s="1">
        <v>20242.75</v>
      </c>
      <c r="E56" s="1">
        <v>12.5</v>
      </c>
      <c r="F56" s="1">
        <v>7070.5</v>
      </c>
      <c r="G56" s="1">
        <v>7.5</v>
      </c>
      <c r="H56" s="1">
        <v>28970.277777777701</v>
      </c>
      <c r="I56" s="1">
        <v>7.5</v>
      </c>
      <c r="J56" s="1">
        <v>5836.5</v>
      </c>
      <c r="K56">
        <f t="shared" si="1"/>
        <v>1.6666666666666667</v>
      </c>
      <c r="L56">
        <f t="shared" si="2"/>
        <v>0.8666666666666667</v>
      </c>
      <c r="M56">
        <f t="shared" si="3"/>
        <v>3.4683029212713099</v>
      </c>
      <c r="P56">
        <f t="shared" si="4"/>
        <v>0</v>
      </c>
    </row>
    <row r="57" spans="2:16" x14ac:dyDescent="0.3">
      <c r="B57" s="26" t="s">
        <v>97</v>
      </c>
      <c r="C57" s="28">
        <v>75.5</v>
      </c>
      <c r="D57" s="28">
        <v>15217.75</v>
      </c>
      <c r="E57" s="28">
        <v>40.75</v>
      </c>
      <c r="F57" s="28">
        <v>17669.5</v>
      </c>
      <c r="G57" s="28">
        <v>915.25</v>
      </c>
      <c r="H57" s="28">
        <v>35393</v>
      </c>
      <c r="I57" s="28">
        <v>53.75</v>
      </c>
      <c r="J57" s="28">
        <v>2196.25</v>
      </c>
      <c r="K57">
        <f t="shared" si="1"/>
        <v>1.4046511627906977</v>
      </c>
      <c r="L57">
        <f t="shared" si="2"/>
        <v>1.2930232558139534</v>
      </c>
      <c r="M57">
        <f t="shared" si="3"/>
        <v>6.9289698349459306</v>
      </c>
      <c r="P57" t="str">
        <f t="shared" si="4"/>
        <v/>
      </c>
    </row>
    <row r="58" spans="2:16" x14ac:dyDescent="0.3">
      <c r="B58" t="s">
        <v>98</v>
      </c>
      <c r="C58" s="1">
        <v>22.5</v>
      </c>
      <c r="D58" s="1">
        <v>19716.666666666599</v>
      </c>
      <c r="E58" s="1">
        <v>30.25</v>
      </c>
      <c r="F58" s="1">
        <v>8958.3333333333303</v>
      </c>
      <c r="G58" s="1">
        <v>15</v>
      </c>
      <c r="H58" s="1" t="s">
        <v>40</v>
      </c>
      <c r="I58" s="1">
        <v>15.5</v>
      </c>
      <c r="J58" s="1">
        <v>36227.142857142797</v>
      </c>
      <c r="K58">
        <f t="shared" si="1"/>
        <v>1.4516129032258065</v>
      </c>
      <c r="L58">
        <f t="shared" si="2"/>
        <v>1.064516129032258</v>
      </c>
      <c r="M58">
        <f t="shared" si="3"/>
        <v>0.54425121915953478</v>
      </c>
    </row>
    <row r="59" spans="2:16" x14ac:dyDescent="0.3">
      <c r="B59" t="s">
        <v>118</v>
      </c>
      <c r="C59" s="1" t="s">
        <v>40</v>
      </c>
      <c r="D59" s="1" t="s">
        <v>40</v>
      </c>
      <c r="E59" s="1">
        <v>25705</v>
      </c>
      <c r="F59" s="1">
        <v>25705</v>
      </c>
      <c r="G59" s="1" t="s">
        <v>40</v>
      </c>
      <c r="H59" s="1" t="s">
        <v>40</v>
      </c>
      <c r="I59" s="1" t="s">
        <v>40</v>
      </c>
      <c r="J59" s="1" t="s">
        <v>40</v>
      </c>
      <c r="K59" t="e" vm="1">
        <f t="shared" si="1"/>
        <v>#VALUE!</v>
      </c>
      <c r="L59" t="e" vm="2">
        <f t="shared" si="2"/>
        <v>#VALUE!</v>
      </c>
      <c r="M59" t="e" vm="1">
        <f t="shared" si="3"/>
        <v>#VALUE!</v>
      </c>
      <c r="P59" t="str">
        <f>IF( AND(C59&lt;60, E59&lt;60),
     C59 - E59,
     "" )</f>
        <v/>
      </c>
    </row>
    <row r="60" spans="2:16" x14ac:dyDescent="0.3">
      <c r="B60" t="s">
        <v>99</v>
      </c>
      <c r="C60" s="1">
        <v>22.5</v>
      </c>
      <c r="D60" s="1">
        <v>17744.166666666599</v>
      </c>
      <c r="E60" s="1">
        <v>17.5</v>
      </c>
      <c r="F60" s="1">
        <v>12017.5</v>
      </c>
      <c r="G60" s="1">
        <v>15</v>
      </c>
      <c r="H60" s="1" t="s">
        <v>40</v>
      </c>
      <c r="I60" s="1">
        <v>15</v>
      </c>
      <c r="J60" s="1">
        <v>36000</v>
      </c>
      <c r="K60">
        <f t="shared" si="1"/>
        <v>1.5</v>
      </c>
      <c r="L60">
        <f t="shared" si="2"/>
        <v>1.1000000000000001</v>
      </c>
      <c r="M60">
        <f t="shared" si="3"/>
        <v>0.49289351851851665</v>
      </c>
      <c r="P60">
        <f>IF( AND(C60&lt;60, E60&lt;60),
     C60 - E60,
     "" )</f>
        <v>5</v>
      </c>
    </row>
    <row r="61" spans="2:16" x14ac:dyDescent="0.3">
      <c r="B61" t="s">
        <v>100</v>
      </c>
      <c r="C61" s="1">
        <v>22.5</v>
      </c>
      <c r="D61" s="1" t="s">
        <v>40</v>
      </c>
      <c r="E61" s="1">
        <v>30.25</v>
      </c>
      <c r="F61" s="1" t="s">
        <v>40</v>
      </c>
      <c r="G61" s="1">
        <v>15</v>
      </c>
      <c r="H61" s="1" t="s">
        <v>40</v>
      </c>
      <c r="I61" s="1">
        <v>15.5</v>
      </c>
      <c r="J61" s="1" t="s">
        <v>40</v>
      </c>
      <c r="K61">
        <f t="shared" si="1"/>
        <v>1.4516129032258065</v>
      </c>
      <c r="L61">
        <f t="shared" si="2"/>
        <v>1.064516129032258</v>
      </c>
      <c r="M61" t="e" vm="1">
        <f t="shared" si="3"/>
        <v>#VALUE!</v>
      </c>
    </row>
    <row r="62" spans="2:16" x14ac:dyDescent="0.3">
      <c r="B62" t="s">
        <v>101</v>
      </c>
      <c r="C62" s="1">
        <v>64</v>
      </c>
      <c r="D62" s="1" t="s">
        <v>40</v>
      </c>
      <c r="E62" s="1">
        <v>92.75</v>
      </c>
      <c r="F62" s="1" t="s">
        <v>40</v>
      </c>
      <c r="G62" s="1">
        <v>669</v>
      </c>
      <c r="H62" s="1" t="s">
        <v>40</v>
      </c>
      <c r="I62" s="1">
        <v>125.5</v>
      </c>
      <c r="J62" s="1" t="s">
        <v>40</v>
      </c>
      <c r="K62">
        <f t="shared" si="1"/>
        <v>0.50996015936254979</v>
      </c>
      <c r="L62">
        <f t="shared" si="2"/>
        <v>0.46215139442231074</v>
      </c>
      <c r="M62" t="e" vm="1">
        <f t="shared" si="3"/>
        <v>#VALUE!</v>
      </c>
      <c r="P62" t="str">
        <f>IF( AND(C62&lt;60, E62&lt;60),
     C62 - E62,
     "" )</f>
        <v/>
      </c>
    </row>
    <row r="63" spans="2:16" x14ac:dyDescent="0.3">
      <c r="B63" t="s">
        <v>102</v>
      </c>
      <c r="C63" s="1">
        <v>22.5</v>
      </c>
      <c r="D63" s="1">
        <v>4508.3333333333303</v>
      </c>
      <c r="E63" s="1">
        <v>10</v>
      </c>
      <c r="F63" s="1">
        <v>7865.5</v>
      </c>
      <c r="G63" s="1">
        <v>15</v>
      </c>
      <c r="H63" s="1">
        <v>41089.2307692307</v>
      </c>
      <c r="I63" s="1">
        <v>15</v>
      </c>
      <c r="J63" s="1">
        <v>2483.75</v>
      </c>
      <c r="K63">
        <f t="shared" si="1"/>
        <v>1.5</v>
      </c>
      <c r="L63">
        <f t="shared" si="2"/>
        <v>1.1000000000000001</v>
      </c>
      <c r="M63">
        <f t="shared" si="3"/>
        <v>1.8151316893138723</v>
      </c>
    </row>
    <row r="64" spans="2:16" x14ac:dyDescent="0.3">
      <c r="B64" t="s">
        <v>103</v>
      </c>
      <c r="C64" s="1">
        <v>24.5</v>
      </c>
      <c r="D64" s="1" t="s">
        <v>40</v>
      </c>
      <c r="E64" s="1">
        <v>33.5</v>
      </c>
      <c r="F64" s="1" t="s">
        <v>40</v>
      </c>
      <c r="G64" s="1">
        <v>15</v>
      </c>
      <c r="H64" s="1" t="s">
        <v>40</v>
      </c>
      <c r="I64" s="1">
        <v>7389.0909090908999</v>
      </c>
      <c r="J64" s="1" t="s">
        <v>40</v>
      </c>
      <c r="K64">
        <f t="shared" si="1"/>
        <v>3.3156988188976417E-3</v>
      </c>
      <c r="L64">
        <f t="shared" si="2"/>
        <v>2.503690944881893E-3</v>
      </c>
      <c r="M64" t="e" vm="1">
        <f t="shared" si="3"/>
        <v>#VALUE!</v>
      </c>
    </row>
    <row r="65" spans="2:16" x14ac:dyDescent="0.3">
      <c r="B65" t="s">
        <v>104</v>
      </c>
      <c r="C65" s="1">
        <v>22.5</v>
      </c>
      <c r="D65" s="1" t="s">
        <v>40</v>
      </c>
      <c r="E65" s="1">
        <v>24.5</v>
      </c>
      <c r="F65" s="1" t="s">
        <v>40</v>
      </c>
      <c r="G65" s="1">
        <v>15</v>
      </c>
      <c r="H65" s="1" t="s">
        <v>40</v>
      </c>
      <c r="I65" s="1">
        <v>15</v>
      </c>
      <c r="J65" s="1">
        <v>39012.5</v>
      </c>
      <c r="K65">
        <f t="shared" si="1"/>
        <v>1.5</v>
      </c>
      <c r="L65">
        <f t="shared" si="2"/>
        <v>1.1000000000000001</v>
      </c>
      <c r="M65" t="e" vm="1">
        <f t="shared" si="3"/>
        <v>#VALUE!</v>
      </c>
    </row>
    <row r="66" spans="2:16" x14ac:dyDescent="0.3">
      <c r="B66" s="26" t="s">
        <v>105</v>
      </c>
      <c r="C66" s="28">
        <v>15.5</v>
      </c>
      <c r="D66" s="28">
        <v>112.75</v>
      </c>
      <c r="E66" s="28">
        <v>15</v>
      </c>
      <c r="F66" s="28">
        <v>164.25</v>
      </c>
      <c r="G66" s="28">
        <v>10</v>
      </c>
      <c r="H66" s="28">
        <v>45.25</v>
      </c>
      <c r="I66" s="28">
        <v>10</v>
      </c>
      <c r="J66" s="28">
        <v>67.75</v>
      </c>
      <c r="K66">
        <f t="shared" si="1"/>
        <v>1.55</v>
      </c>
      <c r="L66">
        <f t="shared" si="2"/>
        <v>0.95</v>
      </c>
      <c r="M66">
        <f t="shared" si="3"/>
        <v>1.6642066420664208</v>
      </c>
      <c r="P66">
        <f>IF( AND(C66&lt;60, E66&lt;60),
     C66 - E66,
     "" )</f>
        <v>0.5</v>
      </c>
    </row>
    <row r="67" spans="2:16" x14ac:dyDescent="0.3">
      <c r="B67" s="3" t="s">
        <v>119</v>
      </c>
      <c r="C67" s="29" cm="1">
        <f t="array" ref="C67">SUMPRODUCT(
   --(C4:C66 &lt;= $E4:$E66),
   --(C4:C66 &lt;= $G4:$G66),
   --(C4:C66 &lt;= $I4:$I66)
)</f>
        <v>9</v>
      </c>
      <c r="D67" s="29" cm="1">
        <f t="array" ref="D67">SUMPRODUCT(
   --(D4:D66 &lt; $F4:$F66),
   --(D4:D66 &lt; $H4:$H66),
   --(D4:D66 &lt; $J4:$J66)
)</f>
        <v>8</v>
      </c>
      <c r="E67" s="29" cm="1">
        <f t="array" ref="E67">SUMPRODUCT(
   --(E4:E66 &lt; $C4:$C66),
   --(E4:E66 &lt; $G4:$G66),
   --(E4:E66 &lt; $I4:$I66)
)</f>
        <v>15</v>
      </c>
      <c r="F67" s="29" cm="1">
        <f t="array" ref="F67">SUMPRODUCT(
   --(F4:F66 &lt; $D4:$D66),
   --(F4:F66 &lt; $H4:$H66),
   --(F4:F66 &lt; $J4:$J66)
)</f>
        <v>8</v>
      </c>
      <c r="G67" s="29" cm="1">
        <f t="array" ref="G67">SUMPRODUCT(
   --(G4:G66 &lt; $C4:$C66),
   --(G4:G66 &lt; $E4:$E66),
   --(G4:G66 &lt; $I4:$I66)
)</f>
        <v>5</v>
      </c>
      <c r="H67" s="29" cm="1">
        <f t="array" ref="H67">SUMPRODUCT(
   --(H4:H66 &lt; $D4:$D66),
   --(H4:H66 &lt; $F4:$F66),
   --(H4:H66 &lt; $J4:$J66)
)</f>
        <v>7</v>
      </c>
      <c r="I67" s="29" cm="1">
        <f t="array" ref="I67">SUMPRODUCT(
   --(I4:I66 &lt; $C4:$C66),
   --(I4:I66 &lt; $E4:$E66),
   --(I4:I66 &lt; $G4:$G66)
)</f>
        <v>15</v>
      </c>
      <c r="J67" s="29" cm="1">
        <f t="array" ref="J67">SUMPRODUCT(
   --(J4:J66 &lt; $D4:$D66),
   --(J4:J66 &lt; $F4:$F66),
   --(J4:J66 &lt; $H4:$H66)
)</f>
        <v>14</v>
      </c>
    </row>
  </sheetData>
  <mergeCells count="5">
    <mergeCell ref="C2:D2"/>
    <mergeCell ref="E2:F2"/>
    <mergeCell ref="G2:H2"/>
    <mergeCell ref="I2:J2"/>
    <mergeCell ref="B2:B3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B99BA-6FEF-4FB1-9EE7-644F297758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Unique_crash</vt:lpstr>
      <vt:lpstr>Unique_crash_ASAN</vt:lpstr>
      <vt:lpstr>Sheet1</vt:lpstr>
      <vt:lpstr>unibench_bugs_0521</vt:lpstr>
      <vt:lpstr>MAGMA_count_12</vt:lpstr>
      <vt:lpstr>MAGMA_time</vt:lpstr>
      <vt:lpstr>MAGMA_lua</vt:lpstr>
      <vt:lpstr>MAGMA_time_all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杨少杰</dc:creator>
  <cp:lastModifiedBy>少杰 杨</cp:lastModifiedBy>
  <dcterms:created xsi:type="dcterms:W3CDTF">2015-06-05T18:19:00Z</dcterms:created>
  <dcterms:modified xsi:type="dcterms:W3CDTF">2025-05-21T09:06:03Z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9095E6F9531C48178E4BD9932C3074B0_12</vt:lpwstr>
  </property>
  <property fmtid="{D5CDD505-2E9C-101B-9397-08002B2CF9AE}" pid="3" name="KSOProductBuildVer">
    <vt:lpwstr>2052-12.1.0.20784</vt:lpwstr>
  </property>
</Properties>
</file>