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undong-li\Desktop\物理化学实验\11-稀溶液法测定极性分子偶极矩\"/>
    </mc:Choice>
  </mc:AlternateContent>
  <xr:revisionPtr revIDLastSave="0" documentId="13_ncr:1_{9132772B-60E9-410A-8A0F-C7E83C7910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K6" i="1" s="1"/>
  <c r="I2" i="1"/>
  <c r="K2" i="1" s="1"/>
  <c r="K3" i="1"/>
  <c r="K4" i="1"/>
  <c r="K5" i="1"/>
  <c r="J3" i="1"/>
  <c r="J4" i="1"/>
  <c r="J5" i="1"/>
  <c r="J6" i="1"/>
  <c r="J2" i="1"/>
  <c r="F3" i="1" l="1"/>
  <c r="F4" i="1"/>
  <c r="F5" i="1"/>
  <c r="F6" i="1"/>
  <c r="F2" i="1"/>
  <c r="G4" i="1"/>
  <c r="G5" i="1"/>
  <c r="E3" i="1"/>
  <c r="G3" i="1" s="1"/>
  <c r="E4" i="1"/>
  <c r="E5" i="1"/>
  <c r="E6" i="1"/>
  <c r="G6" i="1" s="1"/>
  <c r="E2" i="1"/>
  <c r="G2" i="1" s="1"/>
  <c r="B3" i="1"/>
  <c r="B4" i="1"/>
  <c r="B5" i="1"/>
  <c r="B6" i="1"/>
  <c r="B2" i="1" l="1"/>
</calcChain>
</file>

<file path=xl/sharedStrings.xml><?xml version="1.0" encoding="utf-8"?>
<sst xmlns="http://schemas.openxmlformats.org/spreadsheetml/2006/main" count="11" uniqueCount="11">
  <si>
    <t>x2</t>
    <phoneticPr fontId="1" type="noConversion"/>
  </si>
  <si>
    <t>x1</t>
    <phoneticPr fontId="1" type="noConversion"/>
  </si>
  <si>
    <t>ε</t>
    <phoneticPr fontId="1" type="noConversion"/>
  </si>
  <si>
    <t>density</t>
    <phoneticPr fontId="1" type="noConversion"/>
  </si>
  <si>
    <t>P1,2</t>
    <phoneticPr fontId="1" type="noConversion"/>
  </si>
  <si>
    <t>P1,0</t>
    <phoneticPr fontId="1" type="noConversion"/>
  </si>
  <si>
    <t>P2 bar</t>
    <phoneticPr fontId="1" type="noConversion"/>
  </si>
  <si>
    <t>R1,2</t>
    <phoneticPr fontId="1" type="noConversion"/>
  </si>
  <si>
    <t>R1,0</t>
    <phoneticPr fontId="1" type="noConversion"/>
  </si>
  <si>
    <t>R2,bar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</si>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</sst>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R2_bar-x2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41469816272966"/>
                  <c:y val="-0.246785233632338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000" b="1" baseline="0"/>
                      <a:t>y = -6.6886x + 22.546</a:t>
                    </a:r>
                    <a:br>
                      <a:rPr lang="en-US" altLang="zh-CN" sz="1000" b="1" baseline="0"/>
                    </a:br>
                    <a:r>
                      <a:rPr lang="en-US" altLang="zh-CN" sz="1000" b="1" baseline="0"/>
                      <a:t>R² = 0.9223</a:t>
                    </a:r>
                    <a:endParaRPr lang="en-US" altLang="zh-CN" sz="10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Sheet1!$A$4:$A$6</c:f>
              <c:numCache>
                <c:formatCode>General</c:formatCode>
                <c:ptCount val="3"/>
                <c:pt idx="0">
                  <c:v>0.10174413661338151</c:v>
                </c:pt>
                <c:pt idx="1">
                  <c:v>0.12352290178710076</c:v>
                </c:pt>
                <c:pt idx="2">
                  <c:v>0.14990847933722654</c:v>
                </c:pt>
              </c:numCache>
            </c:numRef>
          </c:xVal>
          <c:yVal>
            <c:numRef>
              <c:f>Sheet1!$K$4:$K$6</c:f>
              <c:numCache>
                <c:formatCode>General</c:formatCode>
                <c:ptCount val="3"/>
                <c:pt idx="0">
                  <c:v>21.894945001825025</c:v>
                </c:pt>
                <c:pt idx="1">
                  <c:v>21.665702255108293</c:v>
                </c:pt>
                <c:pt idx="2">
                  <c:v>21.567628256369041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6-4B67-82B5-2B75BA659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795248"/>
        <c:axId val="533918072"/>
      </c:scatterChart>
      <c:valAx>
        <c:axId val="324795248"/>
        <c:scaling>
          <c:orientation val="minMax"/>
          <c:min val="8.000000000000001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x2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918072"/>
        <c:crosses val="autoZero"/>
        <c:crossBetween val="midCat"/>
      </c:valAx>
      <c:valAx>
        <c:axId val="53391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R2_bar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479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P2_bar-x2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603958880139982"/>
                  <c:y val="0.172723461650626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000" b="1" baseline="0"/>
                      <a:t>y = 97.069x + 57.73</a:t>
                    </a:r>
                    <a:br>
                      <a:rPr lang="en-US" altLang="zh-CN" sz="1000" b="1" baseline="0"/>
                    </a:br>
                    <a:r>
                      <a:rPr lang="en-US" altLang="zh-CN" sz="1000" b="1" baseline="0"/>
                      <a:t>R² = 0.9747</a:t>
                    </a:r>
                    <a:endParaRPr lang="en-US" altLang="zh-CN" sz="10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Sheet1!$A$3:$A$6</c:f>
              <c:numCache>
                <c:formatCode>General</c:formatCode>
                <c:ptCount val="4"/>
                <c:pt idx="0">
                  <c:v>7.7919681813996791E-2</c:v>
                </c:pt>
                <c:pt idx="1">
                  <c:v>0.10174413661338151</c:v>
                </c:pt>
                <c:pt idx="2">
                  <c:v>0.12352290178710076</c:v>
                </c:pt>
                <c:pt idx="3">
                  <c:v>0.14990847933722654</c:v>
                </c:pt>
              </c:numCache>
            </c:numRef>
          </c:xVal>
          <c:yVal>
            <c:numRef>
              <c:f>Sheet1!$G$3:$G$6</c:f>
              <c:numCache>
                <c:formatCode>General</c:formatCode>
                <c:ptCount val="4"/>
                <c:pt idx="0">
                  <c:v>65.72245466006045</c:v>
                </c:pt>
                <c:pt idx="1">
                  <c:v>67.197515045509761</c:v>
                </c:pt>
                <c:pt idx="2">
                  <c:v>69.298161397010119</c:v>
                </c:pt>
                <c:pt idx="3">
                  <c:v>72.68481909000208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B-42D2-80ED-C1B01AA40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241360"/>
        <c:axId val="694241680"/>
      </c:scatterChart>
      <c:valAx>
        <c:axId val="694241360"/>
        <c:scaling>
          <c:orientation val="minMax"/>
          <c:min val="6.000000000000001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x2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241680"/>
        <c:crosses val="autoZero"/>
        <c:crossBetween val="midCat"/>
      </c:valAx>
      <c:valAx>
        <c:axId val="6942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P2_bar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24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9</xdr:row>
      <xdr:rowOff>68580</xdr:rowOff>
    </xdr:from>
    <xdr:to>
      <xdr:col>8</xdr:col>
      <xdr:colOff>518160</xdr:colOff>
      <xdr:row>28</xdr:row>
      <xdr:rowOff>22860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29BDC90E-A567-4FA2-9EF5-9F5078503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426720</xdr:colOff>
      <xdr:row>8</xdr:row>
      <xdr:rowOff>152400</xdr:rowOff>
    </xdr:from>
    <xdr:to>
      <xdr:col>18</xdr:col>
      <xdr:colOff>289560</xdr:colOff>
      <xdr:row>28</xdr:row>
      <xdr:rowOff>45720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838A526D-612D-439C-83A7-40AF0F32F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Q14" sqref="Q14"/>
    </sheetView>
  </sheetViews>
  <sheetFormatPr defaultRowHeight="13.8" x14ac:dyDescent="0.25"/>
  <cols>
    <col min="1" max="1" width="9.33203125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25">
      <c r="A2">
        <v>5.1310484498406909E-2</v>
      </c>
      <c r="B2">
        <f>1-A2</f>
        <v>0.94868951550159308</v>
      </c>
      <c r="C2">
        <v>2.1319502074688792</v>
      </c>
      <c r="D2">
        <v>0.77219999999999944</v>
      </c>
      <c r="E2">
        <f>(C2-1)/(C2+2)*(84.16*B2+74.12*A2)/D2</f>
        <v>29.674377397087333</v>
      </c>
      <c r="F2">
        <f>(2.023-1)/(2.023+2)*84.16/0.7658</f>
        <v>27.94576263528327</v>
      </c>
      <c r="G2">
        <f>(E2-B2*F2)/A2</f>
        <v>61.635071529993361</v>
      </c>
      <c r="H2">
        <v>1.4268000000000001</v>
      </c>
      <c r="I2">
        <f>(H2^2-1)/(H2^2+2)*(84.16*B2+74.12*A2)/D2</f>
        <v>27.799861134410992</v>
      </c>
      <c r="J2">
        <f>(1.428867^2-1)/(1.428867^2+2)*84.16/0.7658</f>
        <v>28.324148047730382</v>
      </c>
      <c r="K2">
        <f>(I2-B2*J2)/A2</f>
        <v>18.106218545706898</v>
      </c>
    </row>
    <row r="3" spans="1:11" x14ac:dyDescent="0.25">
      <c r="A3">
        <v>7.7919681813996791E-2</v>
      </c>
      <c r="B3">
        <f t="shared" ref="B3:B6" si="0">1-A3</f>
        <v>0.92208031818600322</v>
      </c>
      <c r="C3">
        <v>2.1956224066390044</v>
      </c>
      <c r="D3">
        <v>0.76919999999999933</v>
      </c>
      <c r="E3">
        <f t="shared" ref="E3:E6" si="1">(C3-1)/(C3+2)*(84.16*B3+74.12*A3)/D3</f>
        <v>30.889310457839258</v>
      </c>
      <c r="F3">
        <f t="shared" ref="F3:F6" si="2">(2.023-1)/(2.023+2)*84.16/0.7658</f>
        <v>27.94576263528327</v>
      </c>
      <c r="G3">
        <f t="shared" ref="G3:G6" si="3">(E3-B3*F3)/A3</f>
        <v>65.72245466006045</v>
      </c>
      <c r="H3">
        <v>1.4256333333333335</v>
      </c>
      <c r="I3">
        <f t="shared" ref="I3:I6" si="4">(H3^2-1)/(H3^2+2)*(84.16*B3+74.12*A3)/D3</f>
        <v>27.752650626022501</v>
      </c>
      <c r="J3">
        <f t="shared" ref="J3:J6" si="5">(1.428867^2-1)/(1.428867^2+2)*84.16/0.7658</f>
        <v>28.324148047730382</v>
      </c>
      <c r="K3">
        <f t="shared" ref="K3:K6" si="6">(I3-B3*J3)/A3</f>
        <v>20.989705601313428</v>
      </c>
    </row>
    <row r="4" spans="1:11" x14ac:dyDescent="0.25">
      <c r="A4">
        <v>0.10174413661338151</v>
      </c>
      <c r="B4">
        <f t="shared" si="0"/>
        <v>0.89825586338661845</v>
      </c>
      <c r="C4">
        <v>2.2592946058091283</v>
      </c>
      <c r="D4">
        <v>0.76959999999999984</v>
      </c>
      <c r="E4">
        <f t="shared" si="1"/>
        <v>31.939398294823981</v>
      </c>
      <c r="F4">
        <f t="shared" si="2"/>
        <v>27.94576263528327</v>
      </c>
      <c r="G4">
        <f t="shared" si="3"/>
        <v>67.197515045509761</v>
      </c>
      <c r="H4">
        <v>1.4258333333333333</v>
      </c>
      <c r="I4">
        <f t="shared" si="4"/>
        <v>27.670014334712619</v>
      </c>
      <c r="J4">
        <f t="shared" si="5"/>
        <v>28.324148047730382</v>
      </c>
      <c r="K4">
        <f t="shared" si="6"/>
        <v>21.894945001825025</v>
      </c>
    </row>
    <row r="5" spans="1:11" x14ac:dyDescent="0.25">
      <c r="A5">
        <v>0.12352290178710076</v>
      </c>
      <c r="B5">
        <f t="shared" si="0"/>
        <v>0.87647709821289921</v>
      </c>
      <c r="C5">
        <v>2.3286265560165975</v>
      </c>
      <c r="D5">
        <v>0.77000000000000024</v>
      </c>
      <c r="E5">
        <f t="shared" si="1"/>
        <v>33.053730926189083</v>
      </c>
      <c r="F5">
        <f t="shared" si="2"/>
        <v>27.94576263528327</v>
      </c>
      <c r="G5">
        <f t="shared" si="3"/>
        <v>69.298161397010119</v>
      </c>
      <c r="H5">
        <v>1.4244000000000001</v>
      </c>
      <c r="I5">
        <f t="shared" si="4"/>
        <v>27.501677502033591</v>
      </c>
      <c r="J5">
        <f t="shared" si="5"/>
        <v>28.324148047730382</v>
      </c>
      <c r="K5">
        <f t="shared" si="6"/>
        <v>21.665702255108293</v>
      </c>
    </row>
    <row r="6" spans="1:11" x14ac:dyDescent="0.25">
      <c r="A6">
        <v>0.14990847933722654</v>
      </c>
      <c r="B6">
        <f t="shared" si="0"/>
        <v>0.85009152066277349</v>
      </c>
      <c r="C6">
        <v>2.4361618257261415</v>
      </c>
      <c r="D6">
        <v>0.77220000000000089</v>
      </c>
      <c r="E6">
        <f t="shared" si="1"/>
        <v>34.652526555392498</v>
      </c>
      <c r="F6">
        <f t="shared" si="2"/>
        <v>27.94576263528327</v>
      </c>
      <c r="G6">
        <f t="shared" si="3"/>
        <v>72.68481909000208</v>
      </c>
      <c r="H6">
        <v>1.4239666666666668</v>
      </c>
      <c r="I6">
        <f t="shared" si="4"/>
        <v>27.311288440195529</v>
      </c>
      <c r="J6">
        <f t="shared" si="5"/>
        <v>28.324148047730382</v>
      </c>
      <c r="K6">
        <f t="shared" si="6"/>
        <v>21.567628256369041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rundong-li</dc:creator>
  <cp:lastModifiedBy>rundong-li</cp:lastModifiedBy>
  <dcterms:created xsi:type="dcterms:W3CDTF">2015-06-05T18:17:20Z</dcterms:created>
  <dcterms:modified xsi:type="dcterms:W3CDTF">2019-10-14T11:35:40Z</dcterms:modified>
</cp:coreProperties>
</file>