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uw\Desktop\RA\Single-use-vs-multi-use-in-health-care\results\"/>
    </mc:Choice>
  </mc:AlternateContent>
  <xr:revisionPtr revIDLastSave="0" documentId="13_ncr:1_{61432B47-9C56-4C07-9579-4F3942D090D1}" xr6:coauthVersionLast="47" xr6:coauthVersionMax="47" xr10:uidLastSave="{00000000-0000-0000-0000-000000000000}"/>
  <bookViews>
    <workbookView xWindow="37320" yWindow="-120" windowWidth="38640" windowHeight="21120" firstSheet="1" activeTab="5" xr2:uid="{00000000-000D-0000-FFFF-FFFF00000000}"/>
  </bookViews>
  <sheets>
    <sheet name="case1_apos" sheetId="1" state="hidden" r:id="rId1"/>
    <sheet name="case1_consq" sheetId="2" r:id="rId2"/>
    <sheet name="case1_cut_off" sheetId="3" r:id="rId3"/>
    <sheet name="case2_apos" sheetId="4" state="hidden" r:id="rId4"/>
    <sheet name="case2_consq" sheetId="5" r:id="rId5"/>
    <sheet name="case2_cut_off" sheetId="6" r:id="rId6"/>
  </sheets>
  <externalReferences>
    <externalReference r:id="rId7"/>
    <externalReference r:id="rId8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3" l="1"/>
  <c r="C3" i="3"/>
  <c r="D3" i="3"/>
  <c r="E3" i="3"/>
  <c r="F3" i="3"/>
  <c r="G3" i="3"/>
  <c r="H3" i="3"/>
  <c r="B4" i="3"/>
  <c r="C4" i="3"/>
  <c r="C14" i="3" s="1"/>
  <c r="D4" i="3"/>
  <c r="E4" i="3"/>
  <c r="F4" i="3"/>
  <c r="G4" i="3"/>
  <c r="H4" i="3"/>
  <c r="B5" i="3"/>
  <c r="C5" i="3"/>
  <c r="D5" i="3"/>
  <c r="E5" i="3"/>
  <c r="F5" i="3"/>
  <c r="G5" i="3"/>
  <c r="H5" i="3"/>
  <c r="B6" i="3"/>
  <c r="B16" i="3" s="1"/>
  <c r="C6" i="3"/>
  <c r="C16" i="3" s="1"/>
  <c r="D6" i="3"/>
  <c r="E6" i="3"/>
  <c r="F6" i="3"/>
  <c r="G6" i="3"/>
  <c r="H6" i="3"/>
  <c r="B7" i="3"/>
  <c r="C7" i="3"/>
  <c r="D7" i="3"/>
  <c r="E7" i="3"/>
  <c r="F7" i="3"/>
  <c r="G7" i="3"/>
  <c r="H7" i="3"/>
  <c r="B8" i="3"/>
  <c r="C8" i="3"/>
  <c r="D8" i="3"/>
  <c r="E8" i="3"/>
  <c r="F8" i="3"/>
  <c r="G8" i="3"/>
  <c r="H8" i="3"/>
  <c r="B9" i="3"/>
  <c r="C9" i="3"/>
  <c r="D9" i="3"/>
  <c r="E9" i="3"/>
  <c r="F9" i="3"/>
  <c r="G9" i="3"/>
  <c r="H9" i="3"/>
  <c r="C2" i="3"/>
  <c r="D2" i="3"/>
  <c r="E2" i="3"/>
  <c r="F2" i="3"/>
  <c r="G2" i="3"/>
  <c r="H2" i="3"/>
  <c r="B2" i="3"/>
  <c r="B12" i="3" s="1"/>
  <c r="B3" i="2"/>
  <c r="B13" i="2" s="1"/>
  <c r="C3" i="2"/>
  <c r="D3" i="2"/>
  <c r="E3" i="2"/>
  <c r="F3" i="2"/>
  <c r="G3" i="2"/>
  <c r="H3" i="2"/>
  <c r="B4" i="2"/>
  <c r="C4" i="2"/>
  <c r="C14" i="2" s="1"/>
  <c r="D4" i="2"/>
  <c r="E4" i="2"/>
  <c r="F4" i="2"/>
  <c r="G4" i="2"/>
  <c r="H4" i="2"/>
  <c r="B5" i="2"/>
  <c r="C5" i="2"/>
  <c r="C15" i="2" s="1"/>
  <c r="D5" i="2"/>
  <c r="E5" i="2"/>
  <c r="F5" i="2"/>
  <c r="G5" i="2"/>
  <c r="H5" i="2"/>
  <c r="B6" i="2"/>
  <c r="C6" i="2"/>
  <c r="D6" i="2"/>
  <c r="C16" i="2" s="1"/>
  <c r="E6" i="2"/>
  <c r="B16" i="2" s="1"/>
  <c r="F6" i="2"/>
  <c r="G6" i="2"/>
  <c r="H6" i="2"/>
  <c r="B7" i="2"/>
  <c r="C7" i="2"/>
  <c r="D7" i="2"/>
  <c r="E7" i="2"/>
  <c r="F7" i="2"/>
  <c r="G7" i="2"/>
  <c r="H7" i="2"/>
  <c r="B8" i="2"/>
  <c r="C8" i="2"/>
  <c r="C18" i="2" s="1"/>
  <c r="D8" i="2"/>
  <c r="E8" i="2"/>
  <c r="F8" i="2"/>
  <c r="G8" i="2"/>
  <c r="H8" i="2"/>
  <c r="B9" i="2"/>
  <c r="C9" i="2"/>
  <c r="D9" i="2"/>
  <c r="C19" i="2" s="1"/>
  <c r="E9" i="2"/>
  <c r="F9" i="2"/>
  <c r="G9" i="2"/>
  <c r="B19" i="2" s="1"/>
  <c r="H9" i="2"/>
  <c r="C2" i="2"/>
  <c r="C12" i="2" s="1"/>
  <c r="D2" i="2"/>
  <c r="E2" i="2"/>
  <c r="F2" i="2"/>
  <c r="G2" i="2"/>
  <c r="H2" i="2"/>
  <c r="B2" i="2"/>
  <c r="B3" i="6"/>
  <c r="B7" i="6" s="1"/>
  <c r="C3" i="6"/>
  <c r="D3" i="6"/>
  <c r="E3" i="6"/>
  <c r="F3" i="6"/>
  <c r="G3" i="6"/>
  <c r="H3" i="6"/>
  <c r="C2" i="6"/>
  <c r="C6" i="6" s="1"/>
  <c r="D2" i="6"/>
  <c r="E2" i="6"/>
  <c r="F2" i="6"/>
  <c r="G2" i="6"/>
  <c r="H2" i="6"/>
  <c r="B2" i="6"/>
  <c r="B6" i="6"/>
  <c r="C2" i="5"/>
  <c r="D2" i="5"/>
  <c r="E2" i="5"/>
  <c r="F2" i="5"/>
  <c r="G2" i="5"/>
  <c r="H2" i="5"/>
  <c r="C3" i="5"/>
  <c r="D3" i="5"/>
  <c r="C7" i="5" s="1"/>
  <c r="E3" i="5"/>
  <c r="F3" i="5"/>
  <c r="G3" i="5"/>
  <c r="H3" i="5"/>
  <c r="B3" i="5"/>
  <c r="B2" i="5"/>
  <c r="B6" i="5" s="1"/>
  <c r="C7" i="6"/>
  <c r="B12" i="2"/>
  <c r="C17" i="2"/>
  <c r="C6" i="5"/>
  <c r="C18" i="3"/>
  <c r="C17" i="3"/>
  <c r="C15" i="3"/>
  <c r="C13" i="3"/>
  <c r="C12" i="3"/>
  <c r="B25" i="2" l="1"/>
  <c r="B17" i="2"/>
  <c r="C25" i="2" s="1"/>
  <c r="B14" i="2"/>
  <c r="C19" i="3"/>
  <c r="B17" i="3"/>
  <c r="B7" i="5"/>
  <c r="B10" i="5" s="1"/>
  <c r="B18" i="3"/>
  <c r="B18" i="2"/>
  <c r="B15" i="2"/>
  <c r="B14" i="3"/>
  <c r="C13" i="2"/>
  <c r="B10" i="6"/>
  <c r="B19" i="3"/>
  <c r="B15" i="3"/>
  <c r="B13" i="3"/>
  <c r="B23" i="2" l="1"/>
  <c r="C23" i="2"/>
  <c r="C24" i="3"/>
  <c r="B24" i="3"/>
  <c r="C23" i="3"/>
  <c r="B23" i="3"/>
  <c r="B24" i="2"/>
  <c r="C24" i="2"/>
  <c r="C22" i="2"/>
  <c r="B22" i="2"/>
  <c r="C25" i="3"/>
  <c r="B25" i="3"/>
  <c r="C22" i="3"/>
  <c r="B22" i="3"/>
</calcChain>
</file>

<file path=xl/sharedStrings.xml><?xml version="1.0" encoding="utf-8"?>
<sst xmlns="http://schemas.openxmlformats.org/spreadsheetml/2006/main" count="122" uniqueCount="27">
  <si>
    <t>Raw mat. + prod.</t>
  </si>
  <si>
    <t>Disinfection</t>
  </si>
  <si>
    <t>Autoclave</t>
  </si>
  <si>
    <t>Recycling</t>
  </si>
  <si>
    <t>Incineration</t>
  </si>
  <si>
    <t>Avoided energy prod.</t>
  </si>
  <si>
    <t>Avoided mat. prod.</t>
  </si>
  <si>
    <t>H2S</t>
  </si>
  <si>
    <t>H2R</t>
  </si>
  <si>
    <t>ASC</t>
  </si>
  <si>
    <t>ASW</t>
  </si>
  <si>
    <t>H4S</t>
  </si>
  <si>
    <t>H4R</t>
  </si>
  <si>
    <t>ALC</t>
  </si>
  <si>
    <t>ALW</t>
  </si>
  <si>
    <t>Use</t>
  </si>
  <si>
    <t>Ster. consumables</t>
  </si>
  <si>
    <t>Ster. autoclave</t>
  </si>
  <si>
    <t>SUD</t>
  </si>
  <si>
    <t>MUD</t>
  </si>
  <si>
    <t>Prod</t>
  </si>
  <si>
    <t>BE to SU</t>
  </si>
  <si>
    <t>BE to REC</t>
  </si>
  <si>
    <t>Nr of uses</t>
  </si>
  <si>
    <t>Nr of uses SU</t>
  </si>
  <si>
    <t>BE to SUD</t>
  </si>
  <si>
    <t>Nr of uses REC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</si>
</sst>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  <xf numFmtId="1" fontId="0" fillId="0" borderId="0" xfId="0" applyNumberFormat="1"/>
    <xf numFmtId="0" fontId="1" fillId="0" borderId="0" xfId="0" applyFont="1" applyAlignment="1">
      <alignment horizontal="center" vertical="top"/>
    </xf>
  </cellXfs>
  <cellStyles count="1">
    <cellStyle name="Normal" xfId="0" builtinId="0"/>
  </cellStyles>
  <dxfs count="0"/>
  <tableStyles count="1" defaultTableStyle="TableStyleMedium9" defaultPivotStyle="PivotStyleLight16">
    <tableStyle name="Invisible" pivot="0" table="0" count="0" xr9:uid="{0C0FAFA6-ABBC-459F-B483-BA5640C0512C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ruw\Desktop\RA\Single-use-vs-multi-use-in-health-care\results\case1\break_even_data_case1.xlsx" TargetMode="External"/><Relationship Id="rId1" Type="http://schemas.openxmlformats.org/officeDocument/2006/relationships/externalLinkPath" Target="case1/break_even_data_case1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ruw\Desktop\RA\Single-use-vs-multi-use-in-health-care\results\case2\break_even_data_case2.xlsx" TargetMode="External"/><Relationship Id="rId1" Type="http://schemas.openxmlformats.org/officeDocument/2006/relationships/externalLinkPath" Target="case2/break_even_data_case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ase1_apos"/>
      <sheetName val="case1_consq"/>
      <sheetName val="case1_cut_off"/>
      <sheetName val="case2_apos"/>
      <sheetName val="case2_consq"/>
      <sheetName val="case2_cut_off"/>
    </sheetNames>
    <sheetDataSet>
      <sheetData sheetId="0"/>
      <sheetData sheetId="1">
        <row r="2">
          <cell r="B2">
            <v>0.21833255740349161</v>
          </cell>
          <cell r="C2">
            <v>0</v>
          </cell>
          <cell r="D2">
            <v>4.3970026556027671E-2</v>
          </cell>
          <cell r="E2">
            <v>8.233728915894389E-3</v>
          </cell>
          <cell r="F2">
            <v>0.2044643834601956</v>
          </cell>
          <cell r="G2">
            <v>-2.5738958857694672E-2</v>
          </cell>
          <cell r="H2">
            <v>0</v>
          </cell>
        </row>
        <row r="3">
          <cell r="B3">
            <v>0.21833255740349161</v>
          </cell>
          <cell r="C3">
            <v>0</v>
          </cell>
          <cell r="D3">
            <v>4.3970026556027671E-2</v>
          </cell>
          <cell r="E3">
            <v>5.205590183742078E-2</v>
          </cell>
          <cell r="F3">
            <v>6.0626947053156591E-2</v>
          </cell>
          <cell r="G3">
            <v>-3.8608438286542009E-3</v>
          </cell>
          <cell r="H3">
            <v>-0.1425326882035832</v>
          </cell>
        </row>
        <row r="4">
          <cell r="B4">
            <v>0.10600375030362991</v>
          </cell>
          <cell r="C4">
            <v>2.547588926125894E-2</v>
          </cell>
          <cell r="D4">
            <v>6.8397819087154157E-2</v>
          </cell>
          <cell r="E4">
            <v>6.6483438010460361E-3</v>
          </cell>
          <cell r="F4">
            <v>7.5797485266934455E-4</v>
          </cell>
          <cell r="G4">
            <v>-3.2406965765022208E-5</v>
          </cell>
          <cell r="H4">
            <v>-8.7429822764776344E-2</v>
          </cell>
        </row>
        <row r="5">
          <cell r="B5">
            <v>0.10600375030362991</v>
          </cell>
          <cell r="C5">
            <v>3.9157960609240268E-2</v>
          </cell>
          <cell r="D5">
            <v>6.8397819087154157E-2</v>
          </cell>
          <cell r="E5">
            <v>6.6483438010460361E-3</v>
          </cell>
          <cell r="F5">
            <v>7.5797485266934455E-4</v>
          </cell>
          <cell r="G5">
            <v>-3.2406965765022208E-5</v>
          </cell>
          <cell r="H5">
            <v>-8.7429822764776344E-2</v>
          </cell>
        </row>
        <row r="6">
          <cell r="B6">
            <v>0.62517529323392107</v>
          </cell>
          <cell r="C6">
            <v>0</v>
          </cell>
          <cell r="D6">
            <v>8.79400531120553E-2</v>
          </cell>
          <cell r="E6">
            <v>2.3424437643636251E-2</v>
          </cell>
          <cell r="F6">
            <v>0.58027739243405474</v>
          </cell>
          <cell r="G6">
            <v>-7.363773876625801E-2</v>
          </cell>
          <cell r="H6">
            <v>0</v>
          </cell>
        </row>
        <row r="7">
          <cell r="B7">
            <v>0.62517529323392107</v>
          </cell>
          <cell r="C7">
            <v>0</v>
          </cell>
          <cell r="D7">
            <v>8.79400531120553E-2</v>
          </cell>
          <cell r="E7">
            <v>0.14710129028818211</v>
          </cell>
          <cell r="F7">
            <v>8.7827338273321356E-2</v>
          </cell>
          <cell r="G7">
            <v>-1.10456608149387E-2</v>
          </cell>
          <cell r="H7">
            <v>-0.40379594448130263</v>
          </cell>
        </row>
        <row r="8">
          <cell r="B8">
            <v>0.17883492281801849</v>
          </cell>
          <cell r="C8">
            <v>5.0951778522517872E-2</v>
          </cell>
          <cell r="D8">
            <v>0.12311607435687751</v>
          </cell>
          <cell r="E8">
            <v>8.3818131221740384E-3</v>
          </cell>
          <cell r="F8">
            <v>3.7898742633467233E-4</v>
          </cell>
          <cell r="G8">
            <v>-6.4813931530044458E-5</v>
          </cell>
          <cell r="H8">
            <v>-0.14711536669735459</v>
          </cell>
        </row>
        <row r="9">
          <cell r="B9">
            <v>0.17883492281801849</v>
          </cell>
          <cell r="C9">
            <v>3.6321508374746077E-2</v>
          </cell>
          <cell r="D9">
            <v>0.12311607435687751</v>
          </cell>
          <cell r="E9">
            <v>8.3818131221740384E-3</v>
          </cell>
          <cell r="F9">
            <v>3.7898742633467233E-4</v>
          </cell>
          <cell r="G9">
            <v>-6.4813931530044458E-5</v>
          </cell>
          <cell r="H9">
            <v>-0.14711536669735459</v>
          </cell>
        </row>
      </sheetData>
      <sheetData sheetId="2">
        <row r="2">
          <cell r="B2">
            <v>0.24760101286060679</v>
          </cell>
          <cell r="C2">
            <v>0</v>
          </cell>
          <cell r="D2">
            <v>0.18669863564806219</v>
          </cell>
          <cell r="E2">
            <v>1.879080227021709E-4</v>
          </cell>
          <cell r="F2">
            <v>0.2030696167859434</v>
          </cell>
          <cell r="G2">
            <v>-6.4214158720348774E-2</v>
          </cell>
          <cell r="H2">
            <v>0</v>
          </cell>
        </row>
        <row r="3">
          <cell r="B3">
            <v>0.24760101286060679</v>
          </cell>
          <cell r="C3">
            <v>0</v>
          </cell>
          <cell r="D3">
            <v>0.18669863564806219</v>
          </cell>
          <cell r="E3">
            <v>7.3982352617124728E-2</v>
          </cell>
          <cell r="F3">
            <v>6.0214956000446483E-2</v>
          </cell>
          <cell r="G3">
            <v>-9.6321238080523154E-3</v>
          </cell>
          <cell r="H3">
            <v>-0.14814785051690821</v>
          </cell>
        </row>
        <row r="4">
          <cell r="B4">
            <v>7.6631345326675093E-2</v>
          </cell>
          <cell r="C4">
            <v>0.1083401926570749</v>
          </cell>
          <cell r="D4">
            <v>0.29042009989698558</v>
          </cell>
          <cell r="E4">
            <v>3.6626370284116318E-3</v>
          </cell>
          <cell r="F4">
            <v>7.497579820586707E-4</v>
          </cell>
          <cell r="G4">
            <v>-8.0849658868697121E-5</v>
          </cell>
          <cell r="H4">
            <v>-2.4897721416745091E-2</v>
          </cell>
        </row>
        <row r="5">
          <cell r="B5">
            <v>7.6631345326675093E-2</v>
          </cell>
          <cell r="C5">
            <v>4.4072742552271338E-2</v>
          </cell>
          <cell r="D5">
            <v>0.29042009989698558</v>
          </cell>
          <cell r="E5">
            <v>3.6626370284116318E-3</v>
          </cell>
          <cell r="F5">
            <v>7.497579820586707E-4</v>
          </cell>
          <cell r="G5">
            <v>-8.0849658868697121E-5</v>
          </cell>
          <cell r="H5">
            <v>-2.4897721416745091E-2</v>
          </cell>
        </row>
        <row r="6">
          <cell r="B6">
            <v>0.70857260467403949</v>
          </cell>
          <cell r="C6">
            <v>0</v>
          </cell>
          <cell r="D6">
            <v>0.37339727129612432</v>
          </cell>
          <cell r="E6">
            <v>5.7693193622161134E-4</v>
          </cell>
          <cell r="F6">
            <v>0.57631922258425961</v>
          </cell>
          <cell r="G6">
            <v>-0.18371315914864439</v>
          </cell>
          <cell r="H6">
            <v>0</v>
          </cell>
        </row>
        <row r="7">
          <cell r="B7">
            <v>0.70857260467403949</v>
          </cell>
          <cell r="C7">
            <v>0</v>
          </cell>
          <cell r="D7">
            <v>0.37339727129612432</v>
          </cell>
          <cell r="E7">
            <v>0.20931224450468419</v>
          </cell>
          <cell r="F7">
            <v>8.7228248749966458E-2</v>
          </cell>
          <cell r="G7">
            <v>-2.755697387229665E-2</v>
          </cell>
          <cell r="H7">
            <v>-0.41784489627162208</v>
          </cell>
        </row>
        <row r="8">
          <cell r="B8">
            <v>0.12944187989952141</v>
          </cell>
          <cell r="C8">
            <v>0.2166803853141499</v>
          </cell>
          <cell r="D8">
            <v>0.52275617981457423</v>
          </cell>
          <cell r="E8">
            <v>6.0780442235684956E-3</v>
          </cell>
          <cell r="F8">
            <v>3.7487899102933529E-4</v>
          </cell>
          <cell r="G8">
            <v>-1.6169931773739451E-4</v>
          </cell>
          <cell r="H8">
            <v>-4.1721130288211609E-2</v>
          </cell>
        </row>
        <row r="9">
          <cell r="B9">
            <v>0.12944187989952141</v>
          </cell>
          <cell r="C9">
            <v>2.7410638615451632E-2</v>
          </cell>
          <cell r="D9">
            <v>0.52275617981457423</v>
          </cell>
          <cell r="E9">
            <v>6.0780442235684956E-3</v>
          </cell>
          <cell r="F9">
            <v>3.7487899102933529E-4</v>
          </cell>
          <cell r="G9">
            <v>-1.6169931773739451E-4</v>
          </cell>
          <cell r="H9">
            <v>-4.1721130288211609E-2</v>
          </cell>
        </row>
      </sheetData>
      <sheetData sheetId="3"/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ase1_apos"/>
      <sheetName val="case1_consq"/>
      <sheetName val="case1_cut_off"/>
      <sheetName val="case2_apos"/>
      <sheetName val="case2_consq"/>
      <sheetName val="case2_cut_off"/>
    </sheetNames>
    <sheetDataSet>
      <sheetData sheetId="0"/>
      <sheetData sheetId="1"/>
      <sheetData sheetId="2"/>
      <sheetData sheetId="3"/>
      <sheetData sheetId="4">
        <row r="2">
          <cell r="B2">
            <v>1.018665785611905</v>
          </cell>
          <cell r="C2">
            <v>3.338416857872192E-3</v>
          </cell>
          <cell r="D2">
            <v>0</v>
          </cell>
          <cell r="E2">
            <v>0</v>
          </cell>
          <cell r="F2">
            <v>0</v>
          </cell>
          <cell r="G2">
            <v>0.42287595205255551</v>
          </cell>
          <cell r="H2">
            <v>-6.2428369555823628E-2</v>
          </cell>
        </row>
        <row r="3">
          <cell r="B3">
            <v>6.5028861808201235E-2</v>
          </cell>
          <cell r="C3">
            <v>3.338416857872192E-3</v>
          </cell>
          <cell r="D3">
            <v>2.5475888421857919E-2</v>
          </cell>
          <cell r="E3">
            <v>9.7206064670927406E-2</v>
          </cell>
          <cell r="F3">
            <v>1.099250691244686E-2</v>
          </cell>
          <cell r="G3">
            <v>1.4549819716063979E-2</v>
          </cell>
          <cell r="H3">
            <v>-1.139290863783526E-4</v>
          </cell>
        </row>
      </sheetData>
      <sheetData sheetId="5">
        <row r="2">
          <cell r="B2">
            <v>0.91608567404048658</v>
          </cell>
          <cell r="C2">
            <v>1.5628958568536959E-2</v>
          </cell>
          <cell r="D2">
            <v>0</v>
          </cell>
          <cell r="E2">
            <v>0</v>
          </cell>
          <cell r="F2">
            <v>0</v>
          </cell>
          <cell r="G2">
            <v>0.42146179463133099</v>
          </cell>
          <cell r="H2">
            <v>-0.22857281463449181</v>
          </cell>
        </row>
        <row r="3">
          <cell r="B3">
            <v>0.19932473655670341</v>
          </cell>
          <cell r="C3">
            <v>1.5628958568536959E-2</v>
          </cell>
          <cell r="D3">
            <v>0.1083401922196647</v>
          </cell>
          <cell r="E3">
            <v>9.6563414184226967E-2</v>
          </cell>
          <cell r="F3">
            <v>4.6674658848099793E-2</v>
          </cell>
          <cell r="G3">
            <v>1.4434060952756589E-2</v>
          </cell>
          <cell r="H3">
            <v>5.0473282917505302E-3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"/>
  <sheetViews>
    <sheetView workbookViewId="0"/>
  </sheetViews>
  <sheetFormatPr defaultRowHeight="15" x14ac:dyDescent="0.25"/>
  <cols>
    <col min="2" max="2" width="15.85546875" bestFit="1" customWidth="1"/>
    <col min="3" max="6" width="12" bestFit="1" customWidth="1"/>
    <col min="7" max="7" width="20.42578125" bestFit="1" customWidth="1"/>
    <col min="8" max="8" width="18.28515625" bestFit="1" customWidth="1"/>
  </cols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1" t="s">
        <v>7</v>
      </c>
      <c r="B2">
        <v>0.24766788406605769</v>
      </c>
      <c r="C2">
        <v>0</v>
      </c>
      <c r="D2">
        <v>0.19079227058883219</v>
      </c>
      <c r="E2">
        <v>1.549412250357029E-2</v>
      </c>
      <c r="F2">
        <v>0.2030834217834315</v>
      </c>
      <c r="G2">
        <v>-0.1231380451281375</v>
      </c>
      <c r="H2">
        <v>0</v>
      </c>
    </row>
    <row r="3" spans="1:8" x14ac:dyDescent="0.25">
      <c r="A3" s="1" t="s">
        <v>8</v>
      </c>
      <c r="B3">
        <v>0.24766788406605769</v>
      </c>
      <c r="C3">
        <v>0</v>
      </c>
      <c r="D3">
        <v>0.19079227058883219</v>
      </c>
      <c r="E3">
        <v>6.7563359941762019E-2</v>
      </c>
      <c r="F3">
        <v>6.0218944128334742E-2</v>
      </c>
      <c r="G3">
        <v>-1.8470706769220632E-2</v>
      </c>
      <c r="H3">
        <v>-0.14652152338207911</v>
      </c>
    </row>
    <row r="4" spans="1:8" x14ac:dyDescent="0.25">
      <c r="A4" s="1" t="s">
        <v>9</v>
      </c>
      <c r="B4">
        <v>7.9465855348297379E-2</v>
      </c>
      <c r="C4">
        <v>0.1121102241459649</v>
      </c>
      <c r="D4">
        <v>0.29678797647151678</v>
      </c>
      <c r="E4">
        <v>7.1744459528588992E-3</v>
      </c>
      <c r="F4">
        <v>7.4986318382131085E-4</v>
      </c>
      <c r="G4">
        <v>-1.550385326345996E-4</v>
      </c>
      <c r="H4">
        <v>-2.678100918177034E-2</v>
      </c>
    </row>
    <row r="5" spans="1:8" x14ac:dyDescent="0.25">
      <c r="A5" s="1" t="s">
        <v>10</v>
      </c>
      <c r="B5">
        <v>7.9465855348297379E-2</v>
      </c>
      <c r="C5">
        <v>7.3725798652769431E-2</v>
      </c>
      <c r="D5">
        <v>0.29678797647151678</v>
      </c>
      <c r="E5">
        <v>7.1744459528588992E-3</v>
      </c>
      <c r="F5">
        <v>7.4986318382131085E-4</v>
      </c>
      <c r="G5">
        <v>-1.550385326345996E-4</v>
      </c>
      <c r="H5">
        <v>-2.678100918177034E-2</v>
      </c>
    </row>
    <row r="6" spans="1:8" x14ac:dyDescent="0.25">
      <c r="A6" s="1" t="s">
        <v>11</v>
      </c>
      <c r="B6">
        <v>0.70873574022666685</v>
      </c>
      <c r="C6">
        <v>0</v>
      </c>
      <c r="D6">
        <v>0.38158454117766438</v>
      </c>
      <c r="E6">
        <v>4.4079797881992691E-2</v>
      </c>
      <c r="F6">
        <v>0.57635838641239423</v>
      </c>
      <c r="G6">
        <v>-0.3522911415907064</v>
      </c>
      <c r="H6">
        <v>0</v>
      </c>
    </row>
    <row r="7" spans="1:8" x14ac:dyDescent="0.25">
      <c r="A7" s="1" t="s">
        <v>12</v>
      </c>
      <c r="B7">
        <v>0.70873574022666685</v>
      </c>
      <c r="C7">
        <v>0</v>
      </c>
      <c r="D7">
        <v>0.38158454117766438</v>
      </c>
      <c r="E7">
        <v>0.1912648254138232</v>
      </c>
      <c r="F7">
        <v>8.7234176651102766E-2</v>
      </c>
      <c r="G7">
        <v>-5.2843671238605949E-2</v>
      </c>
      <c r="H7">
        <v>-0.41293360650107969</v>
      </c>
    </row>
    <row r="8" spans="1:8" x14ac:dyDescent="0.25">
      <c r="A8" s="1" t="s">
        <v>13</v>
      </c>
      <c r="B8">
        <v>0.1334370390546252</v>
      </c>
      <c r="C8">
        <v>0.22422044829192991</v>
      </c>
      <c r="D8">
        <v>0.53421835764873038</v>
      </c>
      <c r="E8">
        <v>6.7919516692765544E-3</v>
      </c>
      <c r="F8">
        <v>3.7493159191065542E-4</v>
      </c>
      <c r="G8">
        <v>-3.1007706526919941E-4</v>
      </c>
      <c r="H8">
        <v>-4.4780338608588093E-2</v>
      </c>
    </row>
    <row r="9" spans="1:8" x14ac:dyDescent="0.25">
      <c r="A9" s="1" t="s">
        <v>14</v>
      </c>
      <c r="B9">
        <v>0.1334370390546252</v>
      </c>
      <c r="C9">
        <v>7.3725798652769445E-2</v>
      </c>
      <c r="D9">
        <v>0.53421835764873038</v>
      </c>
      <c r="E9">
        <v>6.7919516692765544E-3</v>
      </c>
      <c r="F9">
        <v>3.7493159191065542E-4</v>
      </c>
      <c r="G9">
        <v>-3.1007706526919941E-4</v>
      </c>
      <c r="H9">
        <v>-4.4780338608588093E-2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5"/>
  <sheetViews>
    <sheetView workbookViewId="0">
      <selection activeCell="E18" sqref="E18"/>
    </sheetView>
  </sheetViews>
  <sheetFormatPr defaultRowHeight="15" x14ac:dyDescent="0.25"/>
  <cols>
    <col min="2" max="2" width="15.85546875" bestFit="1" customWidth="1"/>
    <col min="3" max="6" width="12" bestFit="1" customWidth="1"/>
    <col min="7" max="7" width="20.42578125" bestFit="1" customWidth="1"/>
    <col min="8" max="8" width="18.28515625" bestFit="1" customWidth="1"/>
  </cols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1" t="s">
        <v>7</v>
      </c>
      <c r="B2" s="2">
        <f>[1]case1_consq!B2</f>
        <v>0.21833255740349161</v>
      </c>
      <c r="C2" s="2">
        <f>[1]case1_consq!C2</f>
        <v>0</v>
      </c>
      <c r="D2" s="2">
        <f>[1]case1_consq!D2</f>
        <v>4.3970026556027671E-2</v>
      </c>
      <c r="E2" s="2">
        <f>[1]case1_consq!E2</f>
        <v>8.233728915894389E-3</v>
      </c>
      <c r="F2" s="2">
        <f>[1]case1_consq!F2</f>
        <v>0.2044643834601956</v>
      </c>
      <c r="G2" s="2">
        <f>[1]case1_consq!G2</f>
        <v>-2.5738958857694672E-2</v>
      </c>
      <c r="H2" s="2">
        <f>[1]case1_consq!H2</f>
        <v>0</v>
      </c>
    </row>
    <row r="3" spans="1:8" x14ac:dyDescent="0.25">
      <c r="A3" s="1" t="s">
        <v>8</v>
      </c>
      <c r="B3" s="2">
        <f>[1]case1_consq!B3</f>
        <v>0.21833255740349161</v>
      </c>
      <c r="C3" s="2">
        <f>[1]case1_consq!C3</f>
        <v>0</v>
      </c>
      <c r="D3" s="2">
        <f>[1]case1_consq!D3</f>
        <v>4.3970026556027671E-2</v>
      </c>
      <c r="E3" s="2">
        <f>[1]case1_consq!E3</f>
        <v>5.205590183742078E-2</v>
      </c>
      <c r="F3" s="2">
        <f>[1]case1_consq!F3</f>
        <v>6.0626947053156591E-2</v>
      </c>
      <c r="G3" s="2">
        <f>[1]case1_consq!G3</f>
        <v>-3.8608438286542009E-3</v>
      </c>
      <c r="H3" s="2">
        <f>[1]case1_consq!H3</f>
        <v>-0.1425326882035832</v>
      </c>
    </row>
    <row r="4" spans="1:8" x14ac:dyDescent="0.25">
      <c r="A4" s="1" t="s">
        <v>9</v>
      </c>
      <c r="B4" s="2">
        <f>[1]case1_consq!B4</f>
        <v>0.10600375030362991</v>
      </c>
      <c r="C4" s="2">
        <f>[1]case1_consq!C4</f>
        <v>2.547588926125894E-2</v>
      </c>
      <c r="D4" s="2">
        <f>[1]case1_consq!D4</f>
        <v>6.8397819087154157E-2</v>
      </c>
      <c r="E4" s="2">
        <f>[1]case1_consq!E4</f>
        <v>6.6483438010460361E-3</v>
      </c>
      <c r="F4" s="2">
        <f>[1]case1_consq!F4</f>
        <v>7.5797485266934455E-4</v>
      </c>
      <c r="G4" s="2">
        <f>[1]case1_consq!G4</f>
        <v>-3.2406965765022208E-5</v>
      </c>
      <c r="H4" s="2">
        <f>[1]case1_consq!H4</f>
        <v>-8.7429822764776344E-2</v>
      </c>
    </row>
    <row r="5" spans="1:8" x14ac:dyDescent="0.25">
      <c r="A5" s="1" t="s">
        <v>10</v>
      </c>
      <c r="B5" s="2">
        <f>[1]case1_consq!B5</f>
        <v>0.10600375030362991</v>
      </c>
      <c r="C5" s="2">
        <f>[1]case1_consq!C5</f>
        <v>3.9157960609240268E-2</v>
      </c>
      <c r="D5" s="2">
        <f>[1]case1_consq!D5</f>
        <v>6.8397819087154157E-2</v>
      </c>
      <c r="E5" s="2">
        <f>[1]case1_consq!E5</f>
        <v>6.6483438010460361E-3</v>
      </c>
      <c r="F5" s="2">
        <f>[1]case1_consq!F5</f>
        <v>7.5797485266934455E-4</v>
      </c>
      <c r="G5" s="2">
        <f>[1]case1_consq!G5</f>
        <v>-3.2406965765022208E-5</v>
      </c>
      <c r="H5" s="2">
        <f>[1]case1_consq!H5</f>
        <v>-8.7429822764776344E-2</v>
      </c>
    </row>
    <row r="6" spans="1:8" x14ac:dyDescent="0.25">
      <c r="A6" s="1" t="s">
        <v>11</v>
      </c>
      <c r="B6" s="2">
        <f>[1]case1_consq!B6</f>
        <v>0.62517529323392107</v>
      </c>
      <c r="C6" s="2">
        <f>[1]case1_consq!C6</f>
        <v>0</v>
      </c>
      <c r="D6" s="2">
        <f>[1]case1_consq!D6</f>
        <v>8.79400531120553E-2</v>
      </c>
      <c r="E6" s="2">
        <f>[1]case1_consq!E6</f>
        <v>2.3424437643636251E-2</v>
      </c>
      <c r="F6" s="2">
        <f>[1]case1_consq!F6</f>
        <v>0.58027739243405474</v>
      </c>
      <c r="G6" s="2">
        <f>[1]case1_consq!G6</f>
        <v>-7.363773876625801E-2</v>
      </c>
      <c r="H6" s="2">
        <f>[1]case1_consq!H6</f>
        <v>0</v>
      </c>
    </row>
    <row r="7" spans="1:8" x14ac:dyDescent="0.25">
      <c r="A7" s="1" t="s">
        <v>12</v>
      </c>
      <c r="B7" s="2">
        <f>[1]case1_consq!B7</f>
        <v>0.62517529323392107</v>
      </c>
      <c r="C7" s="2">
        <f>[1]case1_consq!C7</f>
        <v>0</v>
      </c>
      <c r="D7" s="2">
        <f>[1]case1_consq!D7</f>
        <v>8.79400531120553E-2</v>
      </c>
      <c r="E7" s="2">
        <f>[1]case1_consq!E7</f>
        <v>0.14710129028818211</v>
      </c>
      <c r="F7" s="2">
        <f>[1]case1_consq!F7</f>
        <v>8.7827338273321356E-2</v>
      </c>
      <c r="G7" s="2">
        <f>[1]case1_consq!G7</f>
        <v>-1.10456608149387E-2</v>
      </c>
      <c r="H7" s="2">
        <f>[1]case1_consq!H7</f>
        <v>-0.40379594448130263</v>
      </c>
    </row>
    <row r="8" spans="1:8" x14ac:dyDescent="0.25">
      <c r="A8" s="1" t="s">
        <v>13</v>
      </c>
      <c r="B8" s="2">
        <f>[1]case1_consq!B8</f>
        <v>0.17883492281801849</v>
      </c>
      <c r="C8" s="2">
        <f>[1]case1_consq!C8</f>
        <v>5.0951778522517872E-2</v>
      </c>
      <c r="D8" s="2">
        <f>[1]case1_consq!D8</f>
        <v>0.12311607435687751</v>
      </c>
      <c r="E8" s="2">
        <f>[1]case1_consq!E8</f>
        <v>8.3818131221740384E-3</v>
      </c>
      <c r="F8" s="2">
        <f>[1]case1_consq!F8</f>
        <v>3.7898742633467233E-4</v>
      </c>
      <c r="G8" s="2">
        <f>[1]case1_consq!G8</f>
        <v>-6.4813931530044458E-5</v>
      </c>
      <c r="H8" s="2">
        <f>[1]case1_consq!H8</f>
        <v>-0.14711536669735459</v>
      </c>
    </row>
    <row r="9" spans="1:8" x14ac:dyDescent="0.25">
      <c r="A9" s="1" t="s">
        <v>14</v>
      </c>
      <c r="B9" s="2">
        <f>[1]case1_consq!B9</f>
        <v>0.17883492281801849</v>
      </c>
      <c r="C9" s="2">
        <f>[1]case1_consq!C9</f>
        <v>3.6321508374746077E-2</v>
      </c>
      <c r="D9" s="2">
        <f>[1]case1_consq!D9</f>
        <v>0.12311607435687751</v>
      </c>
      <c r="E9" s="2">
        <f>[1]case1_consq!E9</f>
        <v>8.3818131221740384E-3</v>
      </c>
      <c r="F9" s="2">
        <f>[1]case1_consq!F9</f>
        <v>3.7898742633467233E-4</v>
      </c>
      <c r="G9" s="2">
        <f>[1]case1_consq!G9</f>
        <v>-6.4813931530044458E-5</v>
      </c>
      <c r="H9" s="2">
        <f>[1]case1_consq!H9</f>
        <v>-0.14711536669735459</v>
      </c>
    </row>
    <row r="11" spans="1:8" x14ac:dyDescent="0.25">
      <c r="B11" t="s">
        <v>20</v>
      </c>
      <c r="C11" t="s">
        <v>15</v>
      </c>
      <c r="D11" t="s">
        <v>24</v>
      </c>
      <c r="E11" t="s">
        <v>26</v>
      </c>
    </row>
    <row r="12" spans="1:8" x14ac:dyDescent="0.25">
      <c r="A12" s="1" t="s">
        <v>7</v>
      </c>
      <c r="B12" s="2">
        <f>SUM(B2,E2:H2)</f>
        <v>0.40529171092188693</v>
      </c>
      <c r="C12" s="2">
        <f>SUM(C2:D2)</f>
        <v>4.3970026556027671E-2</v>
      </c>
      <c r="D12" s="3"/>
    </row>
    <row r="13" spans="1:8" x14ac:dyDescent="0.25">
      <c r="A13" s="1" t="s">
        <v>8</v>
      </c>
      <c r="B13" s="2">
        <f t="shared" ref="B13:B17" si="0">SUM(B3,E3:H3)</f>
        <v>0.18462187426183155</v>
      </c>
      <c r="C13" s="2">
        <f t="shared" ref="C13:C19" si="1">SUM(C3:D3)</f>
        <v>4.3970026556027671E-2</v>
      </c>
      <c r="D13" s="3"/>
    </row>
    <row r="14" spans="1:8" x14ac:dyDescent="0.25">
      <c r="A14" s="1" t="s">
        <v>9</v>
      </c>
      <c r="B14" s="2">
        <f>SUM(B4,E4:H4)*513</f>
        <v>13.311241523350413</v>
      </c>
      <c r="C14" s="2">
        <f t="shared" si="1"/>
        <v>9.3873708348413104E-2</v>
      </c>
      <c r="D14" s="3">
        <v>38</v>
      </c>
      <c r="E14">
        <v>99</v>
      </c>
    </row>
    <row r="15" spans="1:8" x14ac:dyDescent="0.25">
      <c r="A15" s="1" t="s">
        <v>10</v>
      </c>
      <c r="B15" s="2">
        <f>SUM(B5,E5:H5)*513</f>
        <v>13.311241523350413</v>
      </c>
      <c r="C15" s="2">
        <f t="shared" si="1"/>
        <v>0.10755577969639443</v>
      </c>
      <c r="D15" s="3">
        <v>39</v>
      </c>
      <c r="E15">
        <v>110</v>
      </c>
    </row>
    <row r="16" spans="1:8" x14ac:dyDescent="0.25">
      <c r="A16" s="1" t="s">
        <v>11</v>
      </c>
      <c r="B16" s="2">
        <f t="shared" si="0"/>
        <v>1.1552393845453541</v>
      </c>
      <c r="C16" s="2">
        <f t="shared" si="1"/>
        <v>8.79400531120553E-2</v>
      </c>
      <c r="D16" s="3"/>
    </row>
    <row r="17" spans="1:5" x14ac:dyDescent="0.25">
      <c r="A17" s="1" t="s">
        <v>12</v>
      </c>
      <c r="B17" s="2">
        <f t="shared" si="0"/>
        <v>0.44526231649918313</v>
      </c>
      <c r="C17" s="2">
        <f t="shared" si="1"/>
        <v>8.79400531120553E-2</v>
      </c>
      <c r="D17" s="3"/>
    </row>
    <row r="18" spans="1:5" x14ac:dyDescent="0.25">
      <c r="A18" s="1" t="s">
        <v>13</v>
      </c>
      <c r="B18" s="2">
        <f>SUM(B8,E8:H8)*513</f>
        <v>20.73317342441063</v>
      </c>
      <c r="C18" s="2">
        <f t="shared" si="1"/>
        <v>0.17406785287939538</v>
      </c>
      <c r="D18" s="3">
        <v>20</v>
      </c>
      <c r="E18">
        <v>58</v>
      </c>
    </row>
    <row r="19" spans="1:5" x14ac:dyDescent="0.25">
      <c r="A19" s="1" t="s">
        <v>14</v>
      </c>
      <c r="B19" s="2">
        <f>SUM(B9,E9:H9)*513</f>
        <v>20.73317342441063</v>
      </c>
      <c r="C19" s="2">
        <f t="shared" si="1"/>
        <v>0.15943758273162359</v>
      </c>
      <c r="D19" s="3">
        <v>20</v>
      </c>
      <c r="E19">
        <v>56</v>
      </c>
    </row>
    <row r="20" spans="1:5" x14ac:dyDescent="0.25">
      <c r="D20" s="3"/>
    </row>
    <row r="21" spans="1:5" x14ac:dyDescent="0.25">
      <c r="B21" t="s">
        <v>21</v>
      </c>
      <c r="C21" t="s">
        <v>22</v>
      </c>
    </row>
    <row r="22" spans="1:5" x14ac:dyDescent="0.25">
      <c r="A22" s="1" t="s">
        <v>9</v>
      </c>
      <c r="B22">
        <f>IF($B$14+$C$14*D14&lt;SUM($B$12:$C$12)*D14,D14,)</f>
        <v>38</v>
      </c>
      <c r="C22">
        <f>IF($B$14+$C$14*E14&lt;SUM($B$13:$C$13)*E14,E14,)</f>
        <v>99</v>
      </c>
    </row>
    <row r="23" spans="1:5" x14ac:dyDescent="0.25">
      <c r="A23" s="1" t="s">
        <v>10</v>
      </c>
      <c r="B23">
        <f>IF($B$15+$C$15*D15&lt;SUM($B$12:$C$12)*D15,D15,)</f>
        <v>39</v>
      </c>
      <c r="C23">
        <f>IF($B$15+$C$15*E15&lt;SUM($B$13:$C$13)*E15,E15,)</f>
        <v>110</v>
      </c>
    </row>
    <row r="24" spans="1:5" x14ac:dyDescent="0.25">
      <c r="A24" s="1" t="s">
        <v>13</v>
      </c>
      <c r="B24">
        <f>IF($B$18+$C$18*$D$18&lt;SUM($B$16:$C$16)*D18,D18,)</f>
        <v>20</v>
      </c>
      <c r="C24">
        <f>IF($B$18+$C$18*$E$18&lt;SUM($B$17:$C$17)*E18,E18,)</f>
        <v>58</v>
      </c>
    </row>
    <row r="25" spans="1:5" x14ac:dyDescent="0.25">
      <c r="A25" s="1" t="s">
        <v>14</v>
      </c>
      <c r="B25">
        <f>IF($B$19+$C$19*D19&lt;SUM($B$16:$C$16)*D19,D19,)</f>
        <v>20</v>
      </c>
      <c r="C25">
        <f>IF($B$19+$C$19*E19&lt;SUM($B$17:$C$17)*E19,E19,)</f>
        <v>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5"/>
  <sheetViews>
    <sheetView workbookViewId="0">
      <selection activeCell="D39" sqref="D39"/>
    </sheetView>
  </sheetViews>
  <sheetFormatPr defaultRowHeight="15" x14ac:dyDescent="0.25"/>
  <cols>
    <col min="2" max="2" width="15.85546875" bestFit="1" customWidth="1"/>
    <col min="3" max="3" width="12" bestFit="1" customWidth="1"/>
    <col min="4" max="4" width="12.5703125" bestFit="1" customWidth="1"/>
    <col min="5" max="6" width="12" bestFit="1" customWidth="1"/>
    <col min="7" max="7" width="20.42578125" bestFit="1" customWidth="1"/>
    <col min="8" max="8" width="18.28515625" bestFit="1" customWidth="1"/>
  </cols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1" t="s">
        <v>7</v>
      </c>
      <c r="B2" s="2">
        <f>[1]case1_cut_off!B2</f>
        <v>0.24760101286060679</v>
      </c>
      <c r="C2" s="2">
        <f>[1]case1_cut_off!C2</f>
        <v>0</v>
      </c>
      <c r="D2" s="2">
        <f>[1]case1_cut_off!D2</f>
        <v>0.18669863564806219</v>
      </c>
      <c r="E2" s="2">
        <f>[1]case1_cut_off!E2</f>
        <v>1.879080227021709E-4</v>
      </c>
      <c r="F2" s="2">
        <f>[1]case1_cut_off!F2</f>
        <v>0.2030696167859434</v>
      </c>
      <c r="G2" s="2">
        <f>[1]case1_cut_off!G2</f>
        <v>-6.4214158720348774E-2</v>
      </c>
      <c r="H2" s="2">
        <f>[1]case1_cut_off!H2</f>
        <v>0</v>
      </c>
    </row>
    <row r="3" spans="1:8" x14ac:dyDescent="0.25">
      <c r="A3" s="1" t="s">
        <v>8</v>
      </c>
      <c r="B3" s="2">
        <f>[1]case1_cut_off!B3</f>
        <v>0.24760101286060679</v>
      </c>
      <c r="C3" s="2">
        <f>[1]case1_cut_off!C3</f>
        <v>0</v>
      </c>
      <c r="D3" s="2">
        <f>[1]case1_cut_off!D3</f>
        <v>0.18669863564806219</v>
      </c>
      <c r="E3" s="2">
        <f>[1]case1_cut_off!E3</f>
        <v>7.3982352617124728E-2</v>
      </c>
      <c r="F3" s="2">
        <f>[1]case1_cut_off!F3</f>
        <v>6.0214956000446483E-2</v>
      </c>
      <c r="G3" s="2">
        <f>[1]case1_cut_off!G3</f>
        <v>-9.6321238080523154E-3</v>
      </c>
      <c r="H3" s="2">
        <f>[1]case1_cut_off!H3</f>
        <v>-0.14814785051690821</v>
      </c>
    </row>
    <row r="4" spans="1:8" x14ac:dyDescent="0.25">
      <c r="A4" s="1" t="s">
        <v>9</v>
      </c>
      <c r="B4" s="2">
        <f>[1]case1_cut_off!B4</f>
        <v>7.6631345326675093E-2</v>
      </c>
      <c r="C4" s="2">
        <f>[1]case1_cut_off!C4</f>
        <v>0.1083401926570749</v>
      </c>
      <c r="D4" s="2">
        <f>[1]case1_cut_off!D4</f>
        <v>0.29042009989698558</v>
      </c>
      <c r="E4" s="2">
        <f>[1]case1_cut_off!E4</f>
        <v>3.6626370284116318E-3</v>
      </c>
      <c r="F4" s="2">
        <f>[1]case1_cut_off!F4</f>
        <v>7.497579820586707E-4</v>
      </c>
      <c r="G4" s="2">
        <f>[1]case1_cut_off!G4</f>
        <v>-8.0849658868697121E-5</v>
      </c>
      <c r="H4" s="2">
        <f>[1]case1_cut_off!H4</f>
        <v>-2.4897721416745091E-2</v>
      </c>
    </row>
    <row r="5" spans="1:8" x14ac:dyDescent="0.25">
      <c r="A5" s="1" t="s">
        <v>10</v>
      </c>
      <c r="B5" s="2">
        <f>[1]case1_cut_off!B5</f>
        <v>7.6631345326675093E-2</v>
      </c>
      <c r="C5" s="2">
        <f>[1]case1_cut_off!C5</f>
        <v>4.4072742552271338E-2</v>
      </c>
      <c r="D5" s="2">
        <f>[1]case1_cut_off!D5</f>
        <v>0.29042009989698558</v>
      </c>
      <c r="E5" s="2">
        <f>[1]case1_cut_off!E5</f>
        <v>3.6626370284116318E-3</v>
      </c>
      <c r="F5" s="2">
        <f>[1]case1_cut_off!F5</f>
        <v>7.497579820586707E-4</v>
      </c>
      <c r="G5" s="2">
        <f>[1]case1_cut_off!G5</f>
        <v>-8.0849658868697121E-5</v>
      </c>
      <c r="H5" s="2">
        <f>[1]case1_cut_off!H5</f>
        <v>-2.4897721416745091E-2</v>
      </c>
    </row>
    <row r="6" spans="1:8" x14ac:dyDescent="0.25">
      <c r="A6" s="1" t="s">
        <v>11</v>
      </c>
      <c r="B6" s="2">
        <f>[1]case1_cut_off!B6</f>
        <v>0.70857260467403949</v>
      </c>
      <c r="C6" s="2">
        <f>[1]case1_cut_off!C6</f>
        <v>0</v>
      </c>
      <c r="D6" s="2">
        <f>[1]case1_cut_off!D6</f>
        <v>0.37339727129612432</v>
      </c>
      <c r="E6" s="2">
        <f>[1]case1_cut_off!E6</f>
        <v>5.7693193622161134E-4</v>
      </c>
      <c r="F6" s="2">
        <f>[1]case1_cut_off!F6</f>
        <v>0.57631922258425961</v>
      </c>
      <c r="G6" s="2">
        <f>[1]case1_cut_off!G6</f>
        <v>-0.18371315914864439</v>
      </c>
      <c r="H6" s="2">
        <f>[1]case1_cut_off!H6</f>
        <v>0</v>
      </c>
    </row>
    <row r="7" spans="1:8" x14ac:dyDescent="0.25">
      <c r="A7" s="1" t="s">
        <v>12</v>
      </c>
      <c r="B7" s="2">
        <f>[1]case1_cut_off!B7</f>
        <v>0.70857260467403949</v>
      </c>
      <c r="C7" s="2">
        <f>[1]case1_cut_off!C7</f>
        <v>0</v>
      </c>
      <c r="D7" s="2">
        <f>[1]case1_cut_off!D7</f>
        <v>0.37339727129612432</v>
      </c>
      <c r="E7" s="2">
        <f>[1]case1_cut_off!E7</f>
        <v>0.20931224450468419</v>
      </c>
      <c r="F7" s="2">
        <f>[1]case1_cut_off!F7</f>
        <v>8.7228248749966458E-2</v>
      </c>
      <c r="G7" s="2">
        <f>[1]case1_cut_off!G7</f>
        <v>-2.755697387229665E-2</v>
      </c>
      <c r="H7" s="2">
        <f>[1]case1_cut_off!H7</f>
        <v>-0.41784489627162208</v>
      </c>
    </row>
    <row r="8" spans="1:8" x14ac:dyDescent="0.25">
      <c r="A8" s="1" t="s">
        <v>13</v>
      </c>
      <c r="B8" s="2">
        <f>[1]case1_cut_off!B8</f>
        <v>0.12944187989952141</v>
      </c>
      <c r="C8" s="2">
        <f>[1]case1_cut_off!C8</f>
        <v>0.2166803853141499</v>
      </c>
      <c r="D8" s="2">
        <f>[1]case1_cut_off!D8</f>
        <v>0.52275617981457423</v>
      </c>
      <c r="E8" s="2">
        <f>[1]case1_cut_off!E8</f>
        <v>6.0780442235684956E-3</v>
      </c>
      <c r="F8" s="2">
        <f>[1]case1_cut_off!F8</f>
        <v>3.7487899102933529E-4</v>
      </c>
      <c r="G8" s="2">
        <f>[1]case1_cut_off!G8</f>
        <v>-1.6169931773739451E-4</v>
      </c>
      <c r="H8" s="2">
        <f>[1]case1_cut_off!H8</f>
        <v>-4.1721130288211609E-2</v>
      </c>
    </row>
    <row r="9" spans="1:8" x14ac:dyDescent="0.25">
      <c r="A9" s="1" t="s">
        <v>14</v>
      </c>
      <c r="B9" s="2">
        <f>[1]case1_cut_off!B9</f>
        <v>0.12944187989952141</v>
      </c>
      <c r="C9" s="2">
        <f>[1]case1_cut_off!C9</f>
        <v>2.7410638615451632E-2</v>
      </c>
      <c r="D9" s="2">
        <f>[1]case1_cut_off!D9</f>
        <v>0.52275617981457423</v>
      </c>
      <c r="E9" s="2">
        <f>[1]case1_cut_off!E9</f>
        <v>6.0780442235684956E-3</v>
      </c>
      <c r="F9" s="2">
        <f>[1]case1_cut_off!F9</f>
        <v>3.7487899102933529E-4</v>
      </c>
      <c r="G9" s="2">
        <f>[1]case1_cut_off!G9</f>
        <v>-1.6169931773739451E-4</v>
      </c>
      <c r="H9" s="2">
        <f>[1]case1_cut_off!H9</f>
        <v>-4.1721130288211609E-2</v>
      </c>
    </row>
    <row r="11" spans="1:8" x14ac:dyDescent="0.25">
      <c r="B11" t="s">
        <v>20</v>
      </c>
      <c r="C11" t="s">
        <v>15</v>
      </c>
      <c r="D11" t="s">
        <v>24</v>
      </c>
      <c r="E11" t="s">
        <v>26</v>
      </c>
    </row>
    <row r="12" spans="1:8" x14ac:dyDescent="0.25">
      <c r="A12" s="1" t="s">
        <v>7</v>
      </c>
      <c r="B12" s="2">
        <f>SUM(B2,E2:H2)</f>
        <v>0.38664437894890358</v>
      </c>
      <c r="C12" s="2">
        <f>SUM(C2:D2)</f>
        <v>0.18669863564806219</v>
      </c>
      <c r="D12" s="3"/>
    </row>
    <row r="13" spans="1:8" x14ac:dyDescent="0.25">
      <c r="A13" s="1" t="s">
        <v>8</v>
      </c>
      <c r="B13" s="2">
        <f t="shared" ref="B13:B17" si="0">SUM(B3,E3:H3)</f>
        <v>0.22401834715321745</v>
      </c>
      <c r="C13" s="2">
        <f t="shared" ref="C13:C19" si="1">SUM(C3:D3)</f>
        <v>0.18669863564806219</v>
      </c>
      <c r="D13" s="3"/>
    </row>
    <row r="14" spans="1:8" x14ac:dyDescent="0.25">
      <c r="A14" s="1" t="s">
        <v>9</v>
      </c>
      <c r="B14" s="2">
        <f>SUM(B4,E4:H4)*513</f>
        <v>28.761431831165712</v>
      </c>
      <c r="C14" s="2">
        <f t="shared" si="1"/>
        <v>0.39876029255406048</v>
      </c>
      <c r="D14" s="3">
        <v>165</v>
      </c>
      <c r="E14">
        <v>2406</v>
      </c>
    </row>
    <row r="15" spans="1:8" x14ac:dyDescent="0.25">
      <c r="A15" s="1" t="s">
        <v>10</v>
      </c>
      <c r="B15" s="2">
        <f>SUM(B5,E5:H5)*513</f>
        <v>28.761431831165712</v>
      </c>
      <c r="C15" s="2">
        <f t="shared" si="1"/>
        <v>0.33449284244925692</v>
      </c>
      <c r="D15" s="3">
        <v>121</v>
      </c>
      <c r="E15">
        <v>378</v>
      </c>
    </row>
    <row r="16" spans="1:8" x14ac:dyDescent="0.25">
      <c r="A16" s="1" t="s">
        <v>11</v>
      </c>
      <c r="B16" s="2">
        <f t="shared" si="0"/>
        <v>1.1017556000458764</v>
      </c>
      <c r="C16" s="2">
        <f t="shared" si="1"/>
        <v>0.37339727129612432</v>
      </c>
      <c r="D16" s="3"/>
    </row>
    <row r="17" spans="1:5" x14ac:dyDescent="0.25">
      <c r="A17" s="1" t="s">
        <v>12</v>
      </c>
      <c r="B17" s="2">
        <f t="shared" si="0"/>
        <v>0.55971122778477156</v>
      </c>
      <c r="C17" s="2">
        <f t="shared" si="1"/>
        <v>0.37339727129612432</v>
      </c>
      <c r="D17" s="3"/>
    </row>
    <row r="18" spans="1:5" x14ac:dyDescent="0.25">
      <c r="A18" s="1" t="s">
        <v>13</v>
      </c>
      <c r="B18" s="2">
        <f>SUM(B8,E8:H8)*513</f>
        <v>48.22814240969133</v>
      </c>
      <c r="C18" s="2">
        <f t="shared" si="1"/>
        <v>0.73943656512872413</v>
      </c>
      <c r="D18" s="3">
        <v>66</v>
      </c>
      <c r="E18">
        <v>250</v>
      </c>
    </row>
    <row r="19" spans="1:5" x14ac:dyDescent="0.25">
      <c r="A19" s="1" t="s">
        <v>14</v>
      </c>
      <c r="B19" s="2">
        <f>SUM(B9,E9:H9)*513</f>
        <v>48.22814240969133</v>
      </c>
      <c r="C19" s="2">
        <f t="shared" si="1"/>
        <v>0.55016681843002591</v>
      </c>
      <c r="D19" s="3">
        <v>53</v>
      </c>
      <c r="E19">
        <v>126</v>
      </c>
    </row>
    <row r="21" spans="1:5" x14ac:dyDescent="0.25">
      <c r="B21" t="s">
        <v>21</v>
      </c>
      <c r="C21" t="s">
        <v>22</v>
      </c>
    </row>
    <row r="22" spans="1:5" x14ac:dyDescent="0.25">
      <c r="A22" s="1" t="s">
        <v>9</v>
      </c>
      <c r="B22">
        <f>IF($B$14+$C$14*D14&lt;SUM($B$12:$C$12)*D14,D14,)</f>
        <v>165</v>
      </c>
      <c r="C22">
        <f>IF($B$14+$C$14*E14&lt;SUM($B$13:$C$13)*E14,E14,)</f>
        <v>2406</v>
      </c>
    </row>
    <row r="23" spans="1:5" x14ac:dyDescent="0.25">
      <c r="A23" s="1" t="s">
        <v>10</v>
      </c>
      <c r="B23">
        <f>IF($B$15+$C$15*D15&lt;SUM($B$12:$C$12)*D15,D15,)</f>
        <v>121</v>
      </c>
      <c r="C23">
        <f>IF($B$15+$C$15*E15&lt;SUM($B$13:$C$13)*E15,E15,)</f>
        <v>378</v>
      </c>
    </row>
    <row r="24" spans="1:5" x14ac:dyDescent="0.25">
      <c r="A24" s="1" t="s">
        <v>13</v>
      </c>
      <c r="B24">
        <f>IF($B$18+$C$18*$D$18&lt;SUM($B$16:$C$16)*D18,D18,)</f>
        <v>66</v>
      </c>
      <c r="C24">
        <f>IF($B$18+$C$18*$E$18&lt;SUM($B$17:$C$17)*E18,E18,)</f>
        <v>250</v>
      </c>
    </row>
    <row r="25" spans="1:5" x14ac:dyDescent="0.25">
      <c r="A25" s="1" t="s">
        <v>14</v>
      </c>
      <c r="B25">
        <f>IF($B$19+$C$19*D19&lt;SUM($B$16:$C$16)*D19,D19,)</f>
        <v>53</v>
      </c>
      <c r="C25">
        <f>IF($B$19+$C$19*E19&lt;SUM($B$17:$C$17)*E19,E19,)</f>
        <v>126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3"/>
  <sheetViews>
    <sheetView workbookViewId="0"/>
  </sheetViews>
  <sheetFormatPr defaultRowHeight="15" x14ac:dyDescent="0.25"/>
  <sheetData>
    <row r="1" spans="1:8" x14ac:dyDescent="0.25">
      <c r="B1" s="1" t="s">
        <v>0</v>
      </c>
      <c r="C1" s="1" t="s">
        <v>15</v>
      </c>
      <c r="D1" s="1" t="s">
        <v>1</v>
      </c>
      <c r="E1" s="1" t="s">
        <v>16</v>
      </c>
      <c r="F1" s="1" t="s">
        <v>17</v>
      </c>
      <c r="G1" s="1" t="s">
        <v>4</v>
      </c>
      <c r="H1" s="1" t="s">
        <v>5</v>
      </c>
    </row>
    <row r="2" spans="1:8" x14ac:dyDescent="0.25">
      <c r="A2" s="1" t="s">
        <v>18</v>
      </c>
      <c r="B2">
        <v>1.007562302121209</v>
      </c>
      <c r="C2">
        <v>1.623028470842695E-2</v>
      </c>
      <c r="D2">
        <v>0</v>
      </c>
      <c r="E2">
        <v>0</v>
      </c>
      <c r="F2">
        <v>0</v>
      </c>
      <c r="G2">
        <v>0.42159318513061789</v>
      </c>
      <c r="H2">
        <v>-0.32255909085955842</v>
      </c>
    </row>
    <row r="3" spans="1:8" x14ac:dyDescent="0.25">
      <c r="A3" s="1" t="s">
        <v>19</v>
      </c>
      <c r="B3">
        <v>0.2262825189199677</v>
      </c>
      <c r="C3">
        <v>1.623028470842695E-2</v>
      </c>
      <c r="D3">
        <v>0.1121100967278825</v>
      </c>
      <c r="E3">
        <v>8.5776855914463407E-2</v>
      </c>
      <c r="F3">
        <v>4.7698049130588532E-2</v>
      </c>
      <c r="G3">
        <v>1.443658609517501E-2</v>
      </c>
      <c r="H3">
        <v>1.2043103694142549E-3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25"/>
  <sheetViews>
    <sheetView workbookViewId="0">
      <selection activeCell="D8" sqref="D8"/>
    </sheetView>
  </sheetViews>
  <sheetFormatPr defaultRowHeight="15" x14ac:dyDescent="0.25"/>
  <cols>
    <col min="2" max="2" width="15.85546875" bestFit="1" customWidth="1"/>
    <col min="3" max="4" width="12" bestFit="1" customWidth="1"/>
    <col min="5" max="5" width="17.42578125" bestFit="1" customWidth="1"/>
    <col min="6" max="6" width="14.28515625" bestFit="1" customWidth="1"/>
    <col min="7" max="7" width="12" bestFit="1" customWidth="1"/>
    <col min="8" max="8" width="20.42578125" bestFit="1" customWidth="1"/>
  </cols>
  <sheetData>
    <row r="1" spans="1:8" x14ac:dyDescent="0.25">
      <c r="B1" s="1" t="s">
        <v>0</v>
      </c>
      <c r="C1" s="1" t="s">
        <v>15</v>
      </c>
      <c r="D1" s="1" t="s">
        <v>1</v>
      </c>
      <c r="E1" s="1" t="s">
        <v>16</v>
      </c>
      <c r="F1" s="1" t="s">
        <v>17</v>
      </c>
      <c r="G1" s="1" t="s">
        <v>4</v>
      </c>
      <c r="H1" s="1" t="s">
        <v>5</v>
      </c>
    </row>
    <row r="2" spans="1:8" x14ac:dyDescent="0.25">
      <c r="A2" s="1" t="s">
        <v>18</v>
      </c>
      <c r="B2" s="2">
        <f>[2]case2_consq!B2</f>
        <v>1.018665785611905</v>
      </c>
      <c r="C2" s="2">
        <f>[2]case2_consq!C2</f>
        <v>3.338416857872192E-3</v>
      </c>
      <c r="D2" s="2">
        <f>[2]case2_consq!D2</f>
        <v>0</v>
      </c>
      <c r="E2" s="2">
        <f>[2]case2_consq!E2</f>
        <v>0</v>
      </c>
      <c r="F2" s="2">
        <f>[2]case2_consq!F2</f>
        <v>0</v>
      </c>
      <c r="G2" s="2">
        <f>[2]case2_consq!G2</f>
        <v>0.42287595205255551</v>
      </c>
      <c r="H2" s="2">
        <f>[2]case2_consq!H2</f>
        <v>-6.2428369555823628E-2</v>
      </c>
    </row>
    <row r="3" spans="1:8" x14ac:dyDescent="0.25">
      <c r="A3" s="1" t="s">
        <v>19</v>
      </c>
      <c r="B3" s="2">
        <f>[2]case2_consq!B3</f>
        <v>6.5028861808201235E-2</v>
      </c>
      <c r="C3" s="2">
        <f>[2]case2_consq!C3</f>
        <v>3.338416857872192E-3</v>
      </c>
      <c r="D3" s="2">
        <f>[2]case2_consq!D3</f>
        <v>2.5475888421857919E-2</v>
      </c>
      <c r="E3" s="2">
        <f>[2]case2_consq!E3</f>
        <v>9.7206064670927406E-2</v>
      </c>
      <c r="F3" s="2">
        <f>[2]case2_consq!F3</f>
        <v>1.099250691244686E-2</v>
      </c>
      <c r="G3" s="2">
        <f>[2]case2_consq!G3</f>
        <v>1.4549819716063979E-2</v>
      </c>
      <c r="H3" s="2">
        <f>[2]case2_consq!H3</f>
        <v>-1.139290863783526E-4</v>
      </c>
    </row>
    <row r="5" spans="1:8" x14ac:dyDescent="0.25">
      <c r="B5" t="s">
        <v>20</v>
      </c>
      <c r="C5" t="s">
        <v>15</v>
      </c>
      <c r="D5" t="s">
        <v>23</v>
      </c>
    </row>
    <row r="6" spans="1:8" x14ac:dyDescent="0.25">
      <c r="A6" s="1" t="s">
        <v>18</v>
      </c>
      <c r="B6" s="2">
        <f>SUM(B2,E2:H2)</f>
        <v>1.3791133681086369</v>
      </c>
      <c r="C6" s="2">
        <f>SUM(C2:D2)</f>
        <v>3.338416857872192E-3</v>
      </c>
      <c r="D6" s="3"/>
    </row>
    <row r="7" spans="1:8" x14ac:dyDescent="0.25">
      <c r="A7" s="1" t="s">
        <v>19</v>
      </c>
      <c r="B7" s="2">
        <f>SUM(B3,E3:H3)*250</f>
        <v>46.915831005315276</v>
      </c>
      <c r="C7" s="2">
        <f>SUM(C3:D3)</f>
        <v>2.8814305279730112E-2</v>
      </c>
      <c r="D7" s="3">
        <v>35</v>
      </c>
    </row>
    <row r="8" spans="1:8" x14ac:dyDescent="0.25">
      <c r="A8" s="4"/>
      <c r="B8" s="2"/>
      <c r="C8" s="2"/>
      <c r="D8" s="3"/>
    </row>
    <row r="9" spans="1:8" x14ac:dyDescent="0.25">
      <c r="B9" t="s">
        <v>25</v>
      </c>
      <c r="C9" s="2"/>
      <c r="D9" s="3"/>
    </row>
    <row r="10" spans="1:8" x14ac:dyDescent="0.25">
      <c r="A10" s="1" t="s">
        <v>19</v>
      </c>
      <c r="B10">
        <f>IF(SUM($B$7:$C$7)+$C$7*D7&lt;SUM($B$6:$C$6)*D7,D7,)</f>
        <v>35</v>
      </c>
      <c r="C10" s="2"/>
      <c r="D10" s="3"/>
    </row>
    <row r="17" spans="1:4" x14ac:dyDescent="0.25">
      <c r="A17" s="4"/>
      <c r="B17" s="2"/>
      <c r="C17" s="2"/>
      <c r="D17" s="3"/>
    </row>
    <row r="18" spans="1:4" x14ac:dyDescent="0.25">
      <c r="A18" s="4"/>
      <c r="B18" s="2"/>
      <c r="C18" s="2"/>
      <c r="D18" s="3"/>
    </row>
    <row r="19" spans="1:4" x14ac:dyDescent="0.25">
      <c r="A19" s="4"/>
      <c r="B19" s="2"/>
      <c r="C19" s="2"/>
      <c r="D19" s="3"/>
    </row>
    <row r="23" spans="1:4" x14ac:dyDescent="0.25">
      <c r="A23" s="4"/>
    </row>
    <row r="24" spans="1:4" x14ac:dyDescent="0.25">
      <c r="A24" s="4"/>
    </row>
    <row r="25" spans="1:4" x14ac:dyDescent="0.25">
      <c r="A25" s="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0"/>
  <sheetViews>
    <sheetView tabSelected="1" workbookViewId="0">
      <selection activeCell="I13" sqref="I13"/>
    </sheetView>
  </sheetViews>
  <sheetFormatPr defaultRowHeight="15" x14ac:dyDescent="0.25"/>
  <sheetData>
    <row r="1" spans="1:8" x14ac:dyDescent="0.25">
      <c r="B1" s="1" t="s">
        <v>0</v>
      </c>
      <c r="C1" s="1" t="s">
        <v>15</v>
      </c>
      <c r="D1" s="1" t="s">
        <v>1</v>
      </c>
      <c r="E1" s="1" t="s">
        <v>16</v>
      </c>
      <c r="F1" s="1" t="s">
        <v>17</v>
      </c>
      <c r="G1" s="1" t="s">
        <v>4</v>
      </c>
      <c r="H1" s="1" t="s">
        <v>5</v>
      </c>
    </row>
    <row r="2" spans="1:8" x14ac:dyDescent="0.25">
      <c r="A2" s="1" t="s">
        <v>18</v>
      </c>
      <c r="B2" s="2">
        <f>[2]case2_cut_off!B2</f>
        <v>0.91608567404048658</v>
      </c>
      <c r="C2" s="2">
        <f>[2]case2_cut_off!C2</f>
        <v>1.5628958568536959E-2</v>
      </c>
      <c r="D2" s="2">
        <f>[2]case2_cut_off!D2</f>
        <v>0</v>
      </c>
      <c r="E2" s="2">
        <f>[2]case2_cut_off!E2</f>
        <v>0</v>
      </c>
      <c r="F2" s="2">
        <f>[2]case2_cut_off!F2</f>
        <v>0</v>
      </c>
      <c r="G2" s="2">
        <f>[2]case2_cut_off!G2</f>
        <v>0.42146179463133099</v>
      </c>
      <c r="H2" s="2">
        <f>[2]case2_cut_off!H2</f>
        <v>-0.22857281463449181</v>
      </c>
    </row>
    <row r="3" spans="1:8" x14ac:dyDescent="0.25">
      <c r="A3" s="1" t="s">
        <v>19</v>
      </c>
      <c r="B3" s="2">
        <f>[2]case2_cut_off!B3</f>
        <v>0.19932473655670341</v>
      </c>
      <c r="C3" s="2">
        <f>[2]case2_cut_off!C3</f>
        <v>1.5628958568536959E-2</v>
      </c>
      <c r="D3" s="2">
        <f>[2]case2_cut_off!D3</f>
        <v>0.1083401922196647</v>
      </c>
      <c r="E3" s="2">
        <f>[2]case2_cut_off!E3</f>
        <v>9.6563414184226967E-2</v>
      </c>
      <c r="F3" s="2">
        <f>[2]case2_cut_off!F3</f>
        <v>4.6674658848099793E-2</v>
      </c>
      <c r="G3" s="2">
        <f>[2]case2_cut_off!G3</f>
        <v>1.4434060952756589E-2</v>
      </c>
      <c r="H3" s="2">
        <f>[2]case2_cut_off!H3</f>
        <v>5.0473282917505302E-3</v>
      </c>
    </row>
    <row r="5" spans="1:8" x14ac:dyDescent="0.25">
      <c r="B5" t="s">
        <v>20</v>
      </c>
      <c r="C5" t="s">
        <v>15</v>
      </c>
      <c r="D5" t="s">
        <v>23</v>
      </c>
    </row>
    <row r="6" spans="1:8" x14ac:dyDescent="0.25">
      <c r="A6" s="1" t="s">
        <v>18</v>
      </c>
      <c r="B6" s="2">
        <f>SUM(B2,E2:H2)</f>
        <v>1.1089746540373258</v>
      </c>
      <c r="C6" s="2">
        <f>SUM(C2:D2)</f>
        <v>1.5628958568536959E-2</v>
      </c>
      <c r="D6" s="3"/>
    </row>
    <row r="7" spans="1:8" x14ac:dyDescent="0.25">
      <c r="A7" s="1" t="s">
        <v>19</v>
      </c>
      <c r="B7" s="2">
        <f>SUM(B3,E3:H3)*250</f>
        <v>90.51104970838432</v>
      </c>
      <c r="C7" s="2">
        <f>SUM(C3:D3)</f>
        <v>0.12396915078820167</v>
      </c>
      <c r="D7" s="3">
        <v>91</v>
      </c>
    </row>
    <row r="8" spans="1:8" x14ac:dyDescent="0.25">
      <c r="A8" s="4"/>
      <c r="B8" s="2"/>
      <c r="C8" s="2"/>
      <c r="D8" s="3"/>
    </row>
    <row r="9" spans="1:8" x14ac:dyDescent="0.25">
      <c r="B9" t="s">
        <v>25</v>
      </c>
      <c r="C9" s="2"/>
      <c r="D9" s="3"/>
    </row>
    <row r="10" spans="1:8" x14ac:dyDescent="0.25">
      <c r="A10" s="1" t="s">
        <v>19</v>
      </c>
      <c r="B10">
        <f>IF(SUM($B$7:$C$7)+$C$7*D7&lt;SUM($B$6:$C$6)*D7,D7,)</f>
        <v>91</v>
      </c>
      <c r="C10" s="2"/>
      <c r="D1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case1_apos</vt:lpstr>
      <vt:lpstr>case1_consq</vt:lpstr>
      <vt:lpstr>case1_cut_off</vt:lpstr>
      <vt:lpstr>case2_apos</vt:lpstr>
      <vt:lpstr>case2_consq</vt:lpstr>
      <vt:lpstr>case2_cut_off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Rune Winther Fabrin Olsen</cp:lastModifiedBy>
  <dcterms:created xsi:type="dcterms:W3CDTF">2025-01-30T07:56:44Z</dcterms:created>
  <dcterms:modified xsi:type="dcterms:W3CDTF">2025-02-14T08:38:01Z</dcterms:modified>
</cp:coreProperties>
</file>