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99780E53-0519-4E40-8D3C-DC14AD330FAE}" xr6:coauthVersionLast="47" xr6:coauthVersionMax="47" xr10:uidLastSave="{00000000-0000-0000-0000-000000000000}"/>
  <bookViews>
    <workbookView xWindow="-120" yWindow="-120" windowWidth="37680" windowHeight="20580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4" i="1" l="1"/>
  <c r="E154" i="1"/>
  <c r="C154" i="1"/>
  <c r="A154" i="1"/>
  <c r="B34" i="3" l="1"/>
  <c r="B34" i="1"/>
  <c r="D224" i="3" l="1"/>
  <c r="D190" i="2"/>
  <c r="D178" i="2"/>
  <c r="D164" i="2"/>
  <c r="H214" i="2"/>
  <c r="H308" i="2"/>
  <c r="E308" i="2"/>
  <c r="D308" i="2"/>
  <c r="C308" i="2"/>
  <c r="B308" i="2"/>
  <c r="A308" i="2"/>
  <c r="B15" i="2"/>
  <c r="E15" i="2"/>
  <c r="G15" i="2"/>
  <c r="D14" i="3"/>
  <c r="E14" i="3"/>
  <c r="G14" i="3"/>
  <c r="C14" i="3"/>
  <c r="D37" i="3"/>
  <c r="E37" i="3"/>
  <c r="G37" i="3"/>
  <c r="C37" i="3"/>
  <c r="B37" i="2"/>
  <c r="H16" i="2"/>
  <c r="G214" i="2"/>
  <c r="B34" i="2" l="1"/>
  <c r="H16" i="3"/>
  <c r="H278" i="1"/>
  <c r="H34" i="1"/>
  <c r="H274" i="1"/>
  <c r="H273" i="1"/>
  <c r="E273" i="1"/>
  <c r="D273" i="1"/>
  <c r="C273" i="1"/>
  <c r="B273" i="1"/>
  <c r="A273" i="1"/>
  <c r="G288" i="1"/>
  <c r="E288" i="1"/>
  <c r="D288" i="1"/>
  <c r="C288" i="1"/>
  <c r="B288" i="1"/>
  <c r="A288" i="1"/>
  <c r="A220" i="1"/>
  <c r="B220" i="1"/>
  <c r="C220" i="1"/>
  <c r="D220" i="1"/>
  <c r="E220" i="1"/>
  <c r="H220" i="1"/>
  <c r="H296" i="2"/>
  <c r="E296" i="2"/>
  <c r="D296" i="2"/>
  <c r="C296" i="2"/>
  <c r="B296" i="2"/>
  <c r="A296" i="2"/>
  <c r="H284" i="2"/>
  <c r="E284" i="2"/>
  <c r="D284" i="2"/>
  <c r="C284" i="2"/>
  <c r="B284" i="2"/>
  <c r="A284" i="2"/>
  <c r="H267" i="2"/>
  <c r="H257" i="2"/>
  <c r="H253" i="2"/>
  <c r="H34" i="2"/>
  <c r="H254" i="2"/>
  <c r="H255" i="2"/>
  <c r="H252" i="2"/>
  <c r="H210" i="2" l="1"/>
  <c r="G210" i="2"/>
  <c r="C210" i="2"/>
  <c r="A210" i="2"/>
  <c r="B40" i="1"/>
  <c r="B40" i="2" s="1"/>
  <c r="D40" i="1"/>
  <c r="D40" i="3" s="1"/>
  <c r="E40" i="1"/>
  <c r="E40" i="2" s="1"/>
  <c r="B30" i="2"/>
  <c r="D30" i="2"/>
  <c r="E30" i="2"/>
  <c r="B31" i="2"/>
  <c r="D31" i="2"/>
  <c r="E31" i="2"/>
  <c r="B32" i="2"/>
  <c r="E32" i="2"/>
  <c r="D33" i="2"/>
  <c r="E33" i="2"/>
  <c r="B35" i="2"/>
  <c r="D35" i="2"/>
  <c r="E35" i="2"/>
  <c r="B36" i="2"/>
  <c r="E36" i="2"/>
  <c r="B38" i="2"/>
  <c r="D38" i="2"/>
  <c r="E38" i="2"/>
  <c r="B39" i="2"/>
  <c r="D39" i="2"/>
  <c r="E39" i="2"/>
  <c r="B29" i="2"/>
  <c r="D29" i="2"/>
  <c r="E29" i="2"/>
  <c r="H238" i="2"/>
  <c r="H223" i="2"/>
  <c r="H200" i="2"/>
  <c r="H190" i="2"/>
  <c r="H178" i="2"/>
  <c r="G164" i="2"/>
  <c r="H153" i="2"/>
  <c r="H143" i="2"/>
  <c r="H144" i="2"/>
  <c r="H142" i="2"/>
  <c r="H138" i="2"/>
  <c r="H128" i="2"/>
  <c r="H119" i="2"/>
  <c r="H113" i="2"/>
  <c r="H102" i="2"/>
  <c r="H88" i="2"/>
  <c r="H76" i="2"/>
  <c r="H61" i="2"/>
  <c r="H49" i="2"/>
  <c r="B199" i="2"/>
  <c r="C199" i="2"/>
  <c r="D199" i="2"/>
  <c r="E199" i="2"/>
  <c r="F199" i="2"/>
  <c r="G199" i="2"/>
  <c r="H199" i="2"/>
  <c r="G200" i="2"/>
  <c r="B201" i="2"/>
  <c r="C201" i="2"/>
  <c r="D201" i="2"/>
  <c r="E201" i="2"/>
  <c r="G201" i="2"/>
  <c r="H209" i="2"/>
  <c r="H222" i="2"/>
  <c r="H237" i="2"/>
  <c r="B204" i="2"/>
  <c r="B210" i="2" s="1"/>
  <c r="D210" i="2"/>
  <c r="B207" i="2"/>
  <c r="E210" i="2" s="1"/>
  <c r="B209" i="2"/>
  <c r="C209" i="2"/>
  <c r="D209" i="2"/>
  <c r="E209" i="2"/>
  <c r="F209" i="2"/>
  <c r="G209" i="2"/>
  <c r="G211" i="2"/>
  <c r="G212" i="2"/>
  <c r="G213" i="2"/>
  <c r="B216" i="2"/>
  <c r="B217" i="2"/>
  <c r="B218" i="2"/>
  <c r="B219" i="2"/>
  <c r="B220" i="2"/>
  <c r="B222" i="2"/>
  <c r="C222" i="2"/>
  <c r="D222" i="2"/>
  <c r="E222" i="2"/>
  <c r="F222" i="2"/>
  <c r="G222" i="2"/>
  <c r="G223" i="2"/>
  <c r="B224" i="2"/>
  <c r="C224" i="2"/>
  <c r="D224" i="2"/>
  <c r="E224" i="2"/>
  <c r="G224" i="2"/>
  <c r="B225" i="2"/>
  <c r="C225" i="2"/>
  <c r="D225" i="2"/>
  <c r="E225" i="2"/>
  <c r="G225" i="2"/>
  <c r="B226" i="2"/>
  <c r="C226" i="2"/>
  <c r="D226" i="2"/>
  <c r="E226" i="2"/>
  <c r="G226" i="2"/>
  <c r="B227" i="2"/>
  <c r="C227" i="2"/>
  <c r="D227" i="2"/>
  <c r="E227" i="2"/>
  <c r="G227" i="2"/>
  <c r="B231" i="2"/>
  <c r="B232" i="2"/>
  <c r="B233" i="2"/>
  <c r="B234" i="2"/>
  <c r="B235" i="2"/>
  <c r="B237" i="2"/>
  <c r="C237" i="2"/>
  <c r="D237" i="2"/>
  <c r="E237" i="2"/>
  <c r="F237" i="2"/>
  <c r="G237" i="2"/>
  <c r="G238" i="2"/>
  <c r="B239" i="2"/>
  <c r="C239" i="2"/>
  <c r="D239" i="2"/>
  <c r="E239" i="2"/>
  <c r="G239" i="2"/>
  <c r="B240" i="2"/>
  <c r="C240" i="2"/>
  <c r="D240" i="2"/>
  <c r="E240" i="2"/>
  <c r="G240" i="2"/>
  <c r="B241" i="2"/>
  <c r="C241" i="2"/>
  <c r="D241" i="2"/>
  <c r="E241" i="2"/>
  <c r="G241" i="2"/>
  <c r="A236" i="2"/>
  <c r="A237" i="2"/>
  <c r="A239" i="2"/>
  <c r="A240" i="2"/>
  <c r="A241" i="2"/>
  <c r="A203" i="2"/>
  <c r="A204" i="2"/>
  <c r="A205" i="2"/>
  <c r="A206" i="2"/>
  <c r="A207" i="2"/>
  <c r="A208" i="2"/>
  <c r="A209" i="2"/>
  <c r="A216" i="2"/>
  <c r="A217" i="2"/>
  <c r="A218" i="2"/>
  <c r="A219" i="2"/>
  <c r="A220" i="2"/>
  <c r="A221" i="2"/>
  <c r="A222" i="2"/>
  <c r="A224" i="2"/>
  <c r="A225" i="2"/>
  <c r="A226" i="2"/>
  <c r="A227" i="2"/>
  <c r="A231" i="2"/>
  <c r="A232" i="2"/>
  <c r="A233" i="2"/>
  <c r="A234" i="2"/>
  <c r="A235" i="2"/>
  <c r="A199" i="2"/>
  <c r="A201" i="2"/>
  <c r="H264" i="3"/>
  <c r="H263" i="3"/>
  <c r="E263" i="3"/>
  <c r="A33" i="1"/>
  <c r="A33" i="2" s="1"/>
  <c r="C18" i="1"/>
  <c r="C40" i="1" s="1"/>
  <c r="H261" i="1"/>
  <c r="H251" i="3" s="1"/>
  <c r="E261" i="1"/>
  <c r="E251" i="3" s="1"/>
  <c r="D261" i="1"/>
  <c r="D238" i="2" s="1"/>
  <c r="C261" i="1"/>
  <c r="C38" i="1" s="1"/>
  <c r="C38" i="2" s="1"/>
  <c r="B261" i="1"/>
  <c r="B238" i="2" s="1"/>
  <c r="A261" i="1"/>
  <c r="A38" i="1" s="1"/>
  <c r="A38" i="2" s="1"/>
  <c r="H248" i="1"/>
  <c r="H238" i="3" s="1"/>
  <c r="E248" i="1"/>
  <c r="E238" i="3" s="1"/>
  <c r="D248" i="1"/>
  <c r="D238" i="3" s="1"/>
  <c r="C248" i="1"/>
  <c r="C238" i="3" s="1"/>
  <c r="B248" i="1"/>
  <c r="B223" i="2" s="1"/>
  <c r="A248" i="1"/>
  <c r="A238" i="3" s="1"/>
  <c r="E233" i="1"/>
  <c r="E223" i="3" s="1"/>
  <c r="D233" i="1"/>
  <c r="D223" i="3" s="1"/>
  <c r="C233" i="1"/>
  <c r="C223" i="3" s="1"/>
  <c r="B233" i="1"/>
  <c r="B223" i="3" s="1"/>
  <c r="A233" i="1"/>
  <c r="A223" i="3" s="1"/>
  <c r="C210" i="1"/>
  <c r="H234" i="1"/>
  <c r="H224" i="3" s="1"/>
  <c r="H233" i="1"/>
  <c r="H223" i="3" s="1"/>
  <c r="E210" i="3"/>
  <c r="C210" i="3"/>
  <c r="B210" i="3"/>
  <c r="H210" i="1"/>
  <c r="E210" i="1"/>
  <c r="D210" i="1"/>
  <c r="B210" i="1"/>
  <c r="A210" i="1"/>
  <c r="H200" i="1"/>
  <c r="E200" i="1"/>
  <c r="E200" i="3" s="1"/>
  <c r="D200" i="1"/>
  <c r="D200" i="3" s="1"/>
  <c r="C200" i="1"/>
  <c r="C200" i="3" s="1"/>
  <c r="B200" i="1"/>
  <c r="B200" i="2" s="1"/>
  <c r="A200" i="1"/>
  <c r="A16" i="1" s="1"/>
  <c r="B191" i="1"/>
  <c r="B191" i="2" s="1"/>
  <c r="H190" i="1"/>
  <c r="H190" i="3" s="1"/>
  <c r="E190" i="1"/>
  <c r="E190" i="3" s="1"/>
  <c r="D190" i="1"/>
  <c r="D190" i="3" s="1"/>
  <c r="C190" i="1"/>
  <c r="C190" i="2" s="1"/>
  <c r="B190" i="1"/>
  <c r="B190" i="3" s="1"/>
  <c r="A190" i="1"/>
  <c r="A190" i="3" s="1"/>
  <c r="H178" i="1"/>
  <c r="E178" i="1"/>
  <c r="E178" i="3" s="1"/>
  <c r="D178" i="1"/>
  <c r="D178" i="3" s="1"/>
  <c r="C178" i="1"/>
  <c r="C178" i="3" s="1"/>
  <c r="B178" i="1"/>
  <c r="B178" i="3" s="1"/>
  <c r="A178" i="1"/>
  <c r="A178" i="2" s="1"/>
  <c r="G164" i="1"/>
  <c r="G164" i="3" s="1"/>
  <c r="E164" i="1"/>
  <c r="E164" i="3" s="1"/>
  <c r="D164" i="1"/>
  <c r="D164" i="3" s="1"/>
  <c r="C164" i="1"/>
  <c r="C32" i="1" s="1"/>
  <c r="C32" i="3" s="1"/>
  <c r="B164" i="1"/>
  <c r="B164" i="3" s="1"/>
  <c r="A164" i="1"/>
  <c r="A32" i="1" s="1"/>
  <c r="A32" i="3" s="1"/>
  <c r="H153" i="1"/>
  <c r="H153" i="3" s="1"/>
  <c r="E153" i="1"/>
  <c r="E153" i="3" s="1"/>
  <c r="D153" i="1"/>
  <c r="D153" i="3" s="1"/>
  <c r="C153" i="1"/>
  <c r="C153" i="2" s="1"/>
  <c r="B153" i="1"/>
  <c r="B153" i="2" s="1"/>
  <c r="A153" i="1"/>
  <c r="A153" i="2" s="1"/>
  <c r="H143" i="1"/>
  <c r="H143" i="3" s="1"/>
  <c r="H144" i="1"/>
  <c r="H144" i="3" s="1"/>
  <c r="H142" i="1"/>
  <c r="H142" i="3" s="1"/>
  <c r="H138" i="1"/>
  <c r="H138" i="3" s="1"/>
  <c r="E138" i="1"/>
  <c r="E138" i="3" s="1"/>
  <c r="D138" i="1"/>
  <c r="D138" i="2" s="1"/>
  <c r="C138" i="1"/>
  <c r="C29" i="1" s="1"/>
  <c r="C29" i="2" s="1"/>
  <c r="B138" i="1"/>
  <c r="B138" i="2" s="1"/>
  <c r="A138" i="1"/>
  <c r="A29" i="1" s="1"/>
  <c r="A29" i="2" s="1"/>
  <c r="H128" i="1"/>
  <c r="E128" i="1"/>
  <c r="E128" i="2" s="1"/>
  <c r="D128" i="1"/>
  <c r="D128" i="3" s="1"/>
  <c r="C128" i="1"/>
  <c r="C30" i="1" s="1"/>
  <c r="C30" i="2" s="1"/>
  <c r="B128" i="1"/>
  <c r="B128" i="3" s="1"/>
  <c r="A128" i="1"/>
  <c r="A128" i="3" s="1"/>
  <c r="H119" i="1"/>
  <c r="H119" i="3" s="1"/>
  <c r="H113" i="1"/>
  <c r="H113" i="3" s="1"/>
  <c r="E113" i="1"/>
  <c r="E113" i="3" s="1"/>
  <c r="D113" i="1"/>
  <c r="D113" i="3" s="1"/>
  <c r="C113" i="1"/>
  <c r="C113" i="3" s="1"/>
  <c r="B113" i="1"/>
  <c r="B113" i="3" s="1"/>
  <c r="A113" i="1"/>
  <c r="A113" i="3" s="1"/>
  <c r="A43" i="3"/>
  <c r="B43" i="3"/>
  <c r="A44" i="3"/>
  <c r="B44" i="3"/>
  <c r="A45" i="3"/>
  <c r="B45" i="3"/>
  <c r="A46" i="3"/>
  <c r="B46" i="3"/>
  <c r="A47" i="3"/>
  <c r="A48" i="3"/>
  <c r="B48" i="3"/>
  <c r="C48" i="3"/>
  <c r="D48" i="3"/>
  <c r="E48" i="3"/>
  <c r="F48" i="3"/>
  <c r="G48" i="3"/>
  <c r="H48" i="3"/>
  <c r="G49" i="3"/>
  <c r="A50" i="3"/>
  <c r="B50" i="3"/>
  <c r="C50" i="3"/>
  <c r="D50" i="3"/>
  <c r="E50" i="3"/>
  <c r="G50" i="3"/>
  <c r="A51" i="3"/>
  <c r="B51" i="3"/>
  <c r="C51" i="3"/>
  <c r="D51" i="3"/>
  <c r="E51" i="3"/>
  <c r="G51" i="3"/>
  <c r="A52" i="3"/>
  <c r="B52" i="3"/>
  <c r="C52" i="3"/>
  <c r="D52" i="3"/>
  <c r="E52" i="3"/>
  <c r="G52" i="3"/>
  <c r="A54" i="3"/>
  <c r="B54" i="3"/>
  <c r="A55" i="3"/>
  <c r="B55" i="3"/>
  <c r="A56" i="3"/>
  <c r="B56" i="3"/>
  <c r="A57" i="3"/>
  <c r="B57" i="3"/>
  <c r="A58" i="3"/>
  <c r="B58" i="3"/>
  <c r="A59" i="3"/>
  <c r="A60" i="3"/>
  <c r="B60" i="3"/>
  <c r="C60" i="3"/>
  <c r="D60" i="3"/>
  <c r="E60" i="3"/>
  <c r="F60" i="3"/>
  <c r="G60" i="3"/>
  <c r="H60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7" i="3"/>
  <c r="B67" i="3"/>
  <c r="C67" i="3"/>
  <c r="D67" i="3"/>
  <c r="E67" i="3"/>
  <c r="G67" i="3"/>
  <c r="A69" i="3"/>
  <c r="B69" i="3"/>
  <c r="A70" i="3"/>
  <c r="B70" i="3"/>
  <c r="A71" i="3"/>
  <c r="B71" i="3"/>
  <c r="A72" i="3"/>
  <c r="B72" i="3"/>
  <c r="A73" i="3"/>
  <c r="B73" i="3"/>
  <c r="A74" i="3"/>
  <c r="A75" i="3"/>
  <c r="B75" i="3"/>
  <c r="C75" i="3"/>
  <c r="D75" i="3"/>
  <c r="E75" i="3"/>
  <c r="F75" i="3"/>
  <c r="G75" i="3"/>
  <c r="H75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79" i="3"/>
  <c r="B79" i="3"/>
  <c r="C79" i="3"/>
  <c r="D79" i="3"/>
  <c r="E79" i="3"/>
  <c r="G79" i="3"/>
  <c r="A81" i="3"/>
  <c r="B81" i="3"/>
  <c r="A82" i="3"/>
  <c r="B82" i="3"/>
  <c r="A83" i="3"/>
  <c r="B83" i="3"/>
  <c r="A84" i="3"/>
  <c r="B84" i="3"/>
  <c r="A85" i="3"/>
  <c r="B85" i="3"/>
  <c r="A86" i="3"/>
  <c r="A87" i="3"/>
  <c r="B87" i="3"/>
  <c r="C87" i="3"/>
  <c r="D87" i="3"/>
  <c r="E87" i="3"/>
  <c r="F87" i="3"/>
  <c r="G87" i="3"/>
  <c r="H87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3" i="3"/>
  <c r="B93" i="3"/>
  <c r="C93" i="3"/>
  <c r="D93" i="3"/>
  <c r="E93" i="3"/>
  <c r="G93" i="3"/>
  <c r="A95" i="3"/>
  <c r="B95" i="3"/>
  <c r="A96" i="3"/>
  <c r="B96" i="3"/>
  <c r="A97" i="3"/>
  <c r="B97" i="3"/>
  <c r="A98" i="3"/>
  <c r="B98" i="3"/>
  <c r="A99" i="3"/>
  <c r="B99" i="3"/>
  <c r="A100" i="3"/>
  <c r="A101" i="3"/>
  <c r="B101" i="3"/>
  <c r="C101" i="3"/>
  <c r="D101" i="3"/>
  <c r="E101" i="3"/>
  <c r="F101" i="3"/>
  <c r="G101" i="3"/>
  <c r="H101" i="3"/>
  <c r="G102" i="3"/>
  <c r="A103" i="3"/>
  <c r="B103" i="3"/>
  <c r="C103" i="3"/>
  <c r="D103" i="3"/>
  <c r="E103" i="3"/>
  <c r="G103" i="3"/>
  <c r="A104" i="3"/>
  <c r="B104" i="3"/>
  <c r="C104" i="3"/>
  <c r="D104" i="3"/>
  <c r="E104" i="3"/>
  <c r="G104" i="3"/>
  <c r="A106" i="3"/>
  <c r="B106" i="3"/>
  <c r="A107" i="3"/>
  <c r="B107" i="3"/>
  <c r="A108" i="3"/>
  <c r="B108" i="3"/>
  <c r="A109" i="3"/>
  <c r="B109" i="3"/>
  <c r="A110" i="3"/>
  <c r="B110" i="3"/>
  <c r="A111" i="3"/>
  <c r="A112" i="3"/>
  <c r="B112" i="3"/>
  <c r="C112" i="3"/>
  <c r="D112" i="3"/>
  <c r="E112" i="3"/>
  <c r="F112" i="3"/>
  <c r="G112" i="3"/>
  <c r="H112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19" i="3"/>
  <c r="B119" i="3"/>
  <c r="C119" i="3"/>
  <c r="D119" i="3"/>
  <c r="E119" i="3"/>
  <c r="G119" i="3"/>
  <c r="A121" i="3"/>
  <c r="B121" i="3"/>
  <c r="A122" i="3"/>
  <c r="B122" i="3"/>
  <c r="A123" i="3"/>
  <c r="B123" i="3"/>
  <c r="A124" i="3"/>
  <c r="B124" i="3"/>
  <c r="A125" i="3"/>
  <c r="B125" i="3"/>
  <c r="A126" i="3"/>
  <c r="A127" i="3"/>
  <c r="B127" i="3"/>
  <c r="C127" i="3"/>
  <c r="D127" i="3"/>
  <c r="E127" i="3"/>
  <c r="F127" i="3"/>
  <c r="G127" i="3"/>
  <c r="H127" i="3"/>
  <c r="C128" i="3"/>
  <c r="G128" i="3"/>
  <c r="H128" i="3"/>
  <c r="A129" i="3"/>
  <c r="B129" i="3"/>
  <c r="C129" i="3"/>
  <c r="D129" i="3"/>
  <c r="E129" i="3"/>
  <c r="G129" i="3"/>
  <c r="A131" i="3"/>
  <c r="B131" i="3"/>
  <c r="A132" i="3"/>
  <c r="B132" i="3"/>
  <c r="A133" i="3"/>
  <c r="B133" i="3"/>
  <c r="A134" i="3"/>
  <c r="B134" i="3"/>
  <c r="A135" i="3"/>
  <c r="B135" i="3"/>
  <c r="A136" i="3"/>
  <c r="A137" i="3"/>
  <c r="B137" i="3"/>
  <c r="C137" i="3"/>
  <c r="D137" i="3"/>
  <c r="E137" i="3"/>
  <c r="F137" i="3"/>
  <c r="G137" i="3"/>
  <c r="H137" i="3"/>
  <c r="G138" i="3"/>
  <c r="A139" i="3"/>
  <c r="B139" i="3"/>
  <c r="C139" i="3"/>
  <c r="D139" i="3"/>
  <c r="E139" i="3"/>
  <c r="G139" i="3"/>
  <c r="A140" i="3"/>
  <c r="B140" i="3"/>
  <c r="C140" i="3"/>
  <c r="D140" i="3"/>
  <c r="E140" i="3"/>
  <c r="G140" i="3"/>
  <c r="A141" i="3"/>
  <c r="B141" i="3"/>
  <c r="C141" i="3"/>
  <c r="D141" i="3"/>
  <c r="E141" i="3"/>
  <c r="G141" i="3"/>
  <c r="A142" i="3"/>
  <c r="B142" i="3"/>
  <c r="C142" i="3"/>
  <c r="D142" i="3"/>
  <c r="E142" i="3"/>
  <c r="G142" i="3"/>
  <c r="B143" i="3"/>
  <c r="D143" i="3"/>
  <c r="E143" i="3"/>
  <c r="G143" i="3"/>
  <c r="A144" i="3"/>
  <c r="B144" i="3"/>
  <c r="C144" i="3"/>
  <c r="D144" i="3"/>
  <c r="E144" i="3"/>
  <c r="G144" i="3"/>
  <c r="A146" i="3"/>
  <c r="B146" i="3"/>
  <c r="A147" i="3"/>
  <c r="B147" i="3"/>
  <c r="A148" i="3"/>
  <c r="B148" i="3"/>
  <c r="A149" i="3"/>
  <c r="B149" i="3"/>
  <c r="A150" i="3"/>
  <c r="B150" i="3"/>
  <c r="A151" i="3"/>
  <c r="A152" i="3"/>
  <c r="B152" i="3"/>
  <c r="C152" i="3"/>
  <c r="D152" i="3"/>
  <c r="E152" i="3"/>
  <c r="F152" i="3"/>
  <c r="G152" i="3"/>
  <c r="H152" i="3"/>
  <c r="C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7" i="3"/>
  <c r="B157" i="3"/>
  <c r="A158" i="3"/>
  <c r="B158" i="3"/>
  <c r="A159" i="3"/>
  <c r="B159" i="3"/>
  <c r="A160" i="3"/>
  <c r="B160" i="3"/>
  <c r="A161" i="3"/>
  <c r="B161" i="3"/>
  <c r="A162" i="3"/>
  <c r="A163" i="3"/>
  <c r="B163" i="3"/>
  <c r="C163" i="3"/>
  <c r="D163" i="3"/>
  <c r="E163" i="3"/>
  <c r="F163" i="3"/>
  <c r="G163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1" i="3"/>
  <c r="B171" i="3"/>
  <c r="A172" i="3"/>
  <c r="B172" i="3"/>
  <c r="A173" i="3"/>
  <c r="B173" i="3"/>
  <c r="A174" i="3"/>
  <c r="B174" i="3"/>
  <c r="A175" i="3"/>
  <c r="B175" i="3"/>
  <c r="A176" i="3"/>
  <c r="A177" i="3"/>
  <c r="B177" i="3"/>
  <c r="C177" i="3"/>
  <c r="D177" i="3"/>
  <c r="E177" i="3"/>
  <c r="F177" i="3"/>
  <c r="G177" i="3"/>
  <c r="H177" i="3"/>
  <c r="G178" i="3"/>
  <c r="A179" i="3"/>
  <c r="B179" i="3"/>
  <c r="C179" i="3"/>
  <c r="D179" i="3"/>
  <c r="E179" i="3"/>
  <c r="G179" i="3"/>
  <c r="A180" i="3"/>
  <c r="B180" i="3"/>
  <c r="C180" i="3"/>
  <c r="D180" i="3"/>
  <c r="E180" i="3"/>
  <c r="G180" i="3"/>
  <c r="A181" i="3"/>
  <c r="B181" i="3"/>
  <c r="C181" i="3"/>
  <c r="D181" i="3"/>
  <c r="E181" i="3"/>
  <c r="G181" i="3"/>
  <c r="A183" i="3"/>
  <c r="B183" i="3"/>
  <c r="A184" i="3"/>
  <c r="B184" i="3"/>
  <c r="A185" i="3"/>
  <c r="B185" i="3"/>
  <c r="A186" i="3"/>
  <c r="B186" i="3"/>
  <c r="A187" i="3"/>
  <c r="B187" i="3"/>
  <c r="A188" i="3"/>
  <c r="A189" i="3"/>
  <c r="B189" i="3"/>
  <c r="C189" i="3"/>
  <c r="D189" i="3"/>
  <c r="E189" i="3"/>
  <c r="F189" i="3"/>
  <c r="G189" i="3"/>
  <c r="H189" i="3"/>
  <c r="G190" i="3"/>
  <c r="A191" i="3"/>
  <c r="C191" i="3"/>
  <c r="D191" i="3"/>
  <c r="E191" i="3"/>
  <c r="G191" i="3"/>
  <c r="A193" i="3"/>
  <c r="B193" i="3"/>
  <c r="A194" i="3"/>
  <c r="B194" i="3"/>
  <c r="A195" i="3"/>
  <c r="B195" i="3"/>
  <c r="A196" i="3"/>
  <c r="B196" i="3"/>
  <c r="A197" i="3"/>
  <c r="B197" i="3"/>
  <c r="A198" i="3"/>
  <c r="A199" i="3"/>
  <c r="B199" i="3"/>
  <c r="C199" i="3"/>
  <c r="D199" i="3"/>
  <c r="E199" i="3"/>
  <c r="F199" i="3"/>
  <c r="G199" i="3"/>
  <c r="H199" i="3"/>
  <c r="B200" i="3"/>
  <c r="G200" i="3"/>
  <c r="A201" i="3"/>
  <c r="B201" i="3"/>
  <c r="C201" i="3"/>
  <c r="D201" i="3"/>
  <c r="E201" i="3"/>
  <c r="G201" i="3"/>
  <c r="A203" i="3"/>
  <c r="B203" i="3"/>
  <c r="A204" i="3"/>
  <c r="B204" i="3"/>
  <c r="A205" i="3"/>
  <c r="B205" i="3"/>
  <c r="A206" i="3"/>
  <c r="B206" i="3"/>
  <c r="A207" i="3"/>
  <c r="B207" i="3"/>
  <c r="A208" i="3"/>
  <c r="A209" i="3"/>
  <c r="B209" i="3"/>
  <c r="C209" i="3"/>
  <c r="D209" i="3"/>
  <c r="E209" i="3"/>
  <c r="F209" i="3"/>
  <c r="G209" i="3"/>
  <c r="H209" i="3"/>
  <c r="A210" i="3"/>
  <c r="D210" i="3"/>
  <c r="G210" i="3"/>
  <c r="A211" i="3"/>
  <c r="B211" i="3"/>
  <c r="E211" i="3"/>
  <c r="F211" i="3"/>
  <c r="G211" i="3"/>
  <c r="H211" i="3"/>
  <c r="A212" i="3"/>
  <c r="B212" i="3"/>
  <c r="C212" i="3"/>
  <c r="D212" i="3"/>
  <c r="E212" i="3"/>
  <c r="G212" i="3"/>
  <c r="A213" i="3"/>
  <c r="B213" i="3"/>
  <c r="C213" i="3"/>
  <c r="D213" i="3"/>
  <c r="E213" i="3"/>
  <c r="G213" i="3"/>
  <c r="A214" i="3"/>
  <c r="B214" i="3"/>
  <c r="C214" i="3"/>
  <c r="D214" i="3"/>
  <c r="E214" i="3"/>
  <c r="G214" i="3"/>
  <c r="A216" i="3"/>
  <c r="B216" i="3"/>
  <c r="A217" i="3"/>
  <c r="B217" i="3"/>
  <c r="A218" i="3"/>
  <c r="B218" i="3"/>
  <c r="A219" i="3"/>
  <c r="B219" i="3"/>
  <c r="A220" i="3"/>
  <c r="B220" i="3"/>
  <c r="A221" i="3"/>
  <c r="A222" i="3"/>
  <c r="B222" i="3"/>
  <c r="C222" i="3"/>
  <c r="D222" i="3"/>
  <c r="E222" i="3"/>
  <c r="F222" i="3"/>
  <c r="G222" i="3"/>
  <c r="H222" i="3"/>
  <c r="G223" i="3"/>
  <c r="A224" i="3"/>
  <c r="B224" i="3"/>
  <c r="C224" i="3"/>
  <c r="E224" i="3"/>
  <c r="G224" i="3"/>
  <c r="A225" i="3"/>
  <c r="B225" i="3"/>
  <c r="C225" i="3"/>
  <c r="D225" i="3"/>
  <c r="E225" i="3"/>
  <c r="G225" i="3"/>
  <c r="A226" i="3"/>
  <c r="B226" i="3"/>
  <c r="C226" i="3"/>
  <c r="D226" i="3"/>
  <c r="E226" i="3"/>
  <c r="G226" i="3"/>
  <c r="A227" i="3"/>
  <c r="B227" i="3"/>
  <c r="C227" i="3"/>
  <c r="D227" i="3"/>
  <c r="E227" i="3"/>
  <c r="G227" i="3"/>
  <c r="A228" i="3"/>
  <c r="B228" i="3"/>
  <c r="C228" i="3"/>
  <c r="D228" i="3"/>
  <c r="E228" i="3"/>
  <c r="G228" i="3"/>
  <c r="A229" i="3"/>
  <c r="B229" i="3"/>
  <c r="C229" i="3"/>
  <c r="D229" i="3"/>
  <c r="E229" i="3"/>
  <c r="G229" i="3"/>
  <c r="A231" i="3"/>
  <c r="B231" i="3"/>
  <c r="A232" i="3"/>
  <c r="B232" i="3"/>
  <c r="A233" i="3"/>
  <c r="B233" i="3"/>
  <c r="A234" i="3"/>
  <c r="B234" i="3"/>
  <c r="A235" i="3"/>
  <c r="B235" i="3"/>
  <c r="A236" i="3"/>
  <c r="A237" i="3"/>
  <c r="B237" i="3"/>
  <c r="C237" i="3"/>
  <c r="D237" i="3"/>
  <c r="E237" i="3"/>
  <c r="F237" i="3"/>
  <c r="G237" i="3"/>
  <c r="H237" i="3"/>
  <c r="G238" i="3"/>
  <c r="A239" i="3"/>
  <c r="B239" i="3"/>
  <c r="C239" i="3"/>
  <c r="D239" i="3"/>
  <c r="E239" i="3"/>
  <c r="G239" i="3"/>
  <c r="A240" i="3"/>
  <c r="B240" i="3"/>
  <c r="C240" i="3"/>
  <c r="D240" i="3"/>
  <c r="E240" i="3"/>
  <c r="G240" i="3"/>
  <c r="A241" i="3"/>
  <c r="B241" i="3"/>
  <c r="C241" i="3"/>
  <c r="D241" i="3"/>
  <c r="E241" i="3"/>
  <c r="G241" i="3"/>
  <c r="A242" i="3"/>
  <c r="B242" i="3"/>
  <c r="C242" i="3"/>
  <c r="D242" i="3"/>
  <c r="E242" i="3"/>
  <c r="G242" i="3"/>
  <c r="A244" i="3"/>
  <c r="B244" i="3"/>
  <c r="A245" i="3"/>
  <c r="B245" i="3"/>
  <c r="A246" i="3"/>
  <c r="B246" i="3"/>
  <c r="A247" i="3"/>
  <c r="B247" i="3"/>
  <c r="A248" i="3"/>
  <c r="B248" i="3"/>
  <c r="A249" i="3"/>
  <c r="A250" i="3"/>
  <c r="B250" i="3"/>
  <c r="C250" i="3"/>
  <c r="D250" i="3"/>
  <c r="E250" i="3"/>
  <c r="F250" i="3"/>
  <c r="G250" i="3"/>
  <c r="H250" i="3"/>
  <c r="G251" i="3"/>
  <c r="A252" i="3"/>
  <c r="B252" i="3"/>
  <c r="C252" i="3"/>
  <c r="D252" i="3"/>
  <c r="E252" i="3"/>
  <c r="G252" i="3"/>
  <c r="A253" i="3"/>
  <c r="B253" i="3"/>
  <c r="C253" i="3"/>
  <c r="D253" i="3"/>
  <c r="E253" i="3"/>
  <c r="G253" i="3"/>
  <c r="A254" i="3"/>
  <c r="B254" i="3"/>
  <c r="C254" i="3"/>
  <c r="D254" i="3"/>
  <c r="E254" i="3"/>
  <c r="G254" i="3"/>
  <c r="A256" i="3"/>
  <c r="B256" i="3"/>
  <c r="A257" i="3"/>
  <c r="B257" i="3"/>
  <c r="A258" i="3"/>
  <c r="B258" i="3"/>
  <c r="A259" i="3"/>
  <c r="B259" i="3"/>
  <c r="A260" i="3"/>
  <c r="B260" i="3"/>
  <c r="A261" i="3"/>
  <c r="A262" i="3"/>
  <c r="B262" i="3"/>
  <c r="C262" i="3"/>
  <c r="D262" i="3"/>
  <c r="E262" i="3"/>
  <c r="F262" i="3"/>
  <c r="G262" i="3"/>
  <c r="H262" i="3"/>
  <c r="A263" i="3"/>
  <c r="B263" i="3"/>
  <c r="C263" i="3"/>
  <c r="D263" i="3"/>
  <c r="G263" i="3"/>
  <c r="A264" i="3"/>
  <c r="B264" i="3"/>
  <c r="C264" i="3"/>
  <c r="D264" i="3"/>
  <c r="E264" i="3"/>
  <c r="G264" i="3"/>
  <c r="D34" i="3"/>
  <c r="E34" i="3"/>
  <c r="G34" i="3"/>
  <c r="A265" i="3"/>
  <c r="B265" i="3"/>
  <c r="C265" i="3"/>
  <c r="D265" i="3"/>
  <c r="E265" i="3"/>
  <c r="G265" i="3"/>
  <c r="A266" i="3"/>
  <c r="B266" i="3"/>
  <c r="C266" i="3"/>
  <c r="D266" i="3"/>
  <c r="E266" i="3"/>
  <c r="G266" i="3"/>
  <c r="A267" i="3"/>
  <c r="B267" i="3"/>
  <c r="C267" i="3"/>
  <c r="D267" i="3"/>
  <c r="E267" i="3"/>
  <c r="G267" i="3"/>
  <c r="A268" i="3"/>
  <c r="B268" i="3"/>
  <c r="C268" i="3"/>
  <c r="D268" i="3"/>
  <c r="E268" i="3"/>
  <c r="G268" i="3"/>
  <c r="H268" i="3"/>
  <c r="A269" i="3"/>
  <c r="B269" i="3"/>
  <c r="E269" i="3"/>
  <c r="G269" i="3"/>
  <c r="A271" i="3"/>
  <c r="B271" i="3"/>
  <c r="A272" i="3"/>
  <c r="B272" i="3"/>
  <c r="A273" i="3"/>
  <c r="B273" i="3"/>
  <c r="A274" i="3"/>
  <c r="B274" i="3"/>
  <c r="A275" i="3"/>
  <c r="B275" i="3"/>
  <c r="A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B42" i="3"/>
  <c r="A42" i="3"/>
  <c r="A43" i="2"/>
  <c r="B43" i="2"/>
  <c r="A44" i="2"/>
  <c r="B44" i="2"/>
  <c r="A45" i="2"/>
  <c r="B45" i="2"/>
  <c r="A46" i="2"/>
  <c r="B46" i="2"/>
  <c r="A47" i="2"/>
  <c r="A48" i="2"/>
  <c r="B48" i="2"/>
  <c r="C48" i="2"/>
  <c r="D48" i="2"/>
  <c r="E48" i="2"/>
  <c r="F48" i="2"/>
  <c r="G48" i="2"/>
  <c r="H48" i="2"/>
  <c r="G49" i="2"/>
  <c r="A50" i="2"/>
  <c r="B50" i="2"/>
  <c r="C50" i="2"/>
  <c r="E50" i="2"/>
  <c r="G50" i="2"/>
  <c r="A51" i="2"/>
  <c r="B51" i="2"/>
  <c r="C51" i="2"/>
  <c r="D51" i="2"/>
  <c r="E51" i="2"/>
  <c r="G51" i="2"/>
  <c r="A52" i="2"/>
  <c r="B52" i="2"/>
  <c r="C52" i="2"/>
  <c r="D52" i="2"/>
  <c r="E52" i="2"/>
  <c r="G52" i="2"/>
  <c r="A54" i="2"/>
  <c r="B54" i="2"/>
  <c r="A55" i="2"/>
  <c r="B55" i="2"/>
  <c r="A56" i="2"/>
  <c r="B56" i="2"/>
  <c r="A57" i="2"/>
  <c r="B57" i="2"/>
  <c r="A58" i="2"/>
  <c r="B58" i="2"/>
  <c r="A59" i="2"/>
  <c r="A60" i="2"/>
  <c r="B60" i="2"/>
  <c r="C60" i="2"/>
  <c r="D60" i="2"/>
  <c r="E60" i="2"/>
  <c r="F60" i="2"/>
  <c r="G60" i="2"/>
  <c r="H60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7" i="2"/>
  <c r="B67" i="2"/>
  <c r="C67" i="2"/>
  <c r="D67" i="2"/>
  <c r="E67" i="2"/>
  <c r="G67" i="2"/>
  <c r="A69" i="2"/>
  <c r="B69" i="2"/>
  <c r="A70" i="2"/>
  <c r="B70" i="2"/>
  <c r="A71" i="2"/>
  <c r="B71" i="2"/>
  <c r="A72" i="2"/>
  <c r="B72" i="2"/>
  <c r="A73" i="2"/>
  <c r="B73" i="2"/>
  <c r="A74" i="2"/>
  <c r="A75" i="2"/>
  <c r="B75" i="2"/>
  <c r="C75" i="2"/>
  <c r="D75" i="2"/>
  <c r="E75" i="2"/>
  <c r="F75" i="2"/>
  <c r="G75" i="2"/>
  <c r="H75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79" i="2"/>
  <c r="B79" i="2"/>
  <c r="C79" i="2"/>
  <c r="D79" i="2"/>
  <c r="E79" i="2"/>
  <c r="G79" i="2"/>
  <c r="A81" i="2"/>
  <c r="B81" i="2"/>
  <c r="A82" i="2"/>
  <c r="B82" i="2"/>
  <c r="A83" i="2"/>
  <c r="B83" i="2"/>
  <c r="A84" i="2"/>
  <c r="B84" i="2"/>
  <c r="A85" i="2"/>
  <c r="B85" i="2"/>
  <c r="A86" i="2"/>
  <c r="A87" i="2"/>
  <c r="B87" i="2"/>
  <c r="C87" i="2"/>
  <c r="D87" i="2"/>
  <c r="E87" i="2"/>
  <c r="F87" i="2"/>
  <c r="G87" i="2"/>
  <c r="H87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3" i="2"/>
  <c r="B93" i="2"/>
  <c r="C93" i="2"/>
  <c r="D93" i="2"/>
  <c r="E93" i="2"/>
  <c r="G93" i="2"/>
  <c r="A95" i="2"/>
  <c r="B95" i="2"/>
  <c r="A96" i="2"/>
  <c r="B96" i="2"/>
  <c r="A97" i="2"/>
  <c r="B97" i="2"/>
  <c r="A98" i="2"/>
  <c r="B98" i="2"/>
  <c r="A99" i="2"/>
  <c r="B99" i="2"/>
  <c r="A100" i="2"/>
  <c r="A101" i="2"/>
  <c r="B101" i="2"/>
  <c r="C101" i="2"/>
  <c r="D101" i="2"/>
  <c r="E101" i="2"/>
  <c r="F101" i="2"/>
  <c r="G101" i="2"/>
  <c r="H101" i="2"/>
  <c r="G102" i="2"/>
  <c r="A103" i="2"/>
  <c r="B103" i="2"/>
  <c r="C103" i="2"/>
  <c r="D103" i="2"/>
  <c r="E103" i="2"/>
  <c r="G103" i="2"/>
  <c r="A104" i="2"/>
  <c r="B104" i="2"/>
  <c r="C104" i="2"/>
  <c r="D104" i="2"/>
  <c r="E104" i="2"/>
  <c r="G104" i="2"/>
  <c r="A106" i="2"/>
  <c r="B106" i="2"/>
  <c r="A107" i="2"/>
  <c r="B107" i="2"/>
  <c r="A108" i="2"/>
  <c r="B108" i="2"/>
  <c r="A109" i="2"/>
  <c r="B109" i="2"/>
  <c r="A110" i="2"/>
  <c r="B110" i="2"/>
  <c r="A111" i="2"/>
  <c r="A112" i="2"/>
  <c r="B112" i="2"/>
  <c r="C112" i="2"/>
  <c r="D112" i="2"/>
  <c r="E112" i="2"/>
  <c r="F112" i="2"/>
  <c r="G112" i="2"/>
  <c r="H112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19" i="2"/>
  <c r="B119" i="2"/>
  <c r="C119" i="2"/>
  <c r="D119" i="2"/>
  <c r="E119" i="2"/>
  <c r="G119" i="2"/>
  <c r="A121" i="2"/>
  <c r="B121" i="2"/>
  <c r="A122" i="2"/>
  <c r="B122" i="2"/>
  <c r="A123" i="2"/>
  <c r="B123" i="2"/>
  <c r="A124" i="2"/>
  <c r="B124" i="2"/>
  <c r="A125" i="2"/>
  <c r="B125" i="2"/>
  <c r="A126" i="2"/>
  <c r="A127" i="2"/>
  <c r="B127" i="2"/>
  <c r="C127" i="2"/>
  <c r="D127" i="2"/>
  <c r="E127" i="2"/>
  <c r="F127" i="2"/>
  <c r="G127" i="2"/>
  <c r="H127" i="2"/>
  <c r="C128" i="2"/>
  <c r="G128" i="2"/>
  <c r="A129" i="2"/>
  <c r="B129" i="2"/>
  <c r="C129" i="2"/>
  <c r="D129" i="2"/>
  <c r="E129" i="2"/>
  <c r="G129" i="2"/>
  <c r="A131" i="2"/>
  <c r="B131" i="2"/>
  <c r="A132" i="2"/>
  <c r="B132" i="2"/>
  <c r="A133" i="2"/>
  <c r="B133" i="2"/>
  <c r="A134" i="2"/>
  <c r="B134" i="2"/>
  <c r="A135" i="2"/>
  <c r="B135" i="2"/>
  <c r="A136" i="2"/>
  <c r="A137" i="2"/>
  <c r="B137" i="2"/>
  <c r="C137" i="2"/>
  <c r="D137" i="2"/>
  <c r="E137" i="2"/>
  <c r="F137" i="2"/>
  <c r="G137" i="2"/>
  <c r="H137" i="2"/>
  <c r="G138" i="2"/>
  <c r="A139" i="2"/>
  <c r="B139" i="2"/>
  <c r="C139" i="2"/>
  <c r="D139" i="2"/>
  <c r="E139" i="2"/>
  <c r="G139" i="2"/>
  <c r="A140" i="2"/>
  <c r="B140" i="2"/>
  <c r="C140" i="2"/>
  <c r="D140" i="2"/>
  <c r="E140" i="2"/>
  <c r="G140" i="2"/>
  <c r="A141" i="2"/>
  <c r="B141" i="2"/>
  <c r="C141" i="2"/>
  <c r="D141" i="2"/>
  <c r="E141" i="2"/>
  <c r="G141" i="2"/>
  <c r="A142" i="2"/>
  <c r="B142" i="2"/>
  <c r="C142" i="2"/>
  <c r="D142" i="2"/>
  <c r="E142" i="2"/>
  <c r="G142" i="2"/>
  <c r="B143" i="2"/>
  <c r="E143" i="2"/>
  <c r="G143" i="2"/>
  <c r="A144" i="2"/>
  <c r="B144" i="2"/>
  <c r="C144" i="2"/>
  <c r="E144" i="2"/>
  <c r="G144" i="2"/>
  <c r="A146" i="2"/>
  <c r="B146" i="2"/>
  <c r="A147" i="2"/>
  <c r="B147" i="2"/>
  <c r="A148" i="2"/>
  <c r="B148" i="2"/>
  <c r="A149" i="2"/>
  <c r="B149" i="2"/>
  <c r="A150" i="2"/>
  <c r="B150" i="2"/>
  <c r="A151" i="2"/>
  <c r="A152" i="2"/>
  <c r="B152" i="2"/>
  <c r="C152" i="2"/>
  <c r="D152" i="2"/>
  <c r="E152" i="2"/>
  <c r="F152" i="2"/>
  <c r="G152" i="2"/>
  <c r="H152" i="2"/>
  <c r="G153" i="2"/>
  <c r="A154" i="2"/>
  <c r="B154" i="2"/>
  <c r="C154" i="2"/>
  <c r="D154" i="2"/>
  <c r="E154" i="2"/>
  <c r="G154" i="2"/>
  <c r="A155" i="2"/>
  <c r="B155" i="2"/>
  <c r="C155" i="2"/>
  <c r="D155" i="2"/>
  <c r="E155" i="2"/>
  <c r="G155" i="2"/>
  <c r="A157" i="2"/>
  <c r="B157" i="2"/>
  <c r="A158" i="2"/>
  <c r="B158" i="2"/>
  <c r="A159" i="2"/>
  <c r="B159" i="2"/>
  <c r="A160" i="2"/>
  <c r="A161" i="2"/>
  <c r="B161" i="2"/>
  <c r="A162" i="2"/>
  <c r="A163" i="2"/>
  <c r="B163" i="2"/>
  <c r="C163" i="2"/>
  <c r="D163" i="2"/>
  <c r="E163" i="2"/>
  <c r="F163" i="2"/>
  <c r="G163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1" i="2"/>
  <c r="B171" i="2"/>
  <c r="A172" i="2"/>
  <c r="B172" i="2"/>
  <c r="A173" i="2"/>
  <c r="B173" i="2"/>
  <c r="A174" i="2"/>
  <c r="A175" i="2"/>
  <c r="B175" i="2"/>
  <c r="A176" i="2"/>
  <c r="A177" i="2"/>
  <c r="B177" i="2"/>
  <c r="C177" i="2"/>
  <c r="D177" i="2"/>
  <c r="E177" i="2"/>
  <c r="F177" i="2"/>
  <c r="G177" i="2"/>
  <c r="H177" i="2"/>
  <c r="C178" i="2"/>
  <c r="G178" i="2"/>
  <c r="A179" i="2"/>
  <c r="B179" i="2"/>
  <c r="C179" i="2"/>
  <c r="D179" i="2"/>
  <c r="E179" i="2"/>
  <c r="G179" i="2"/>
  <c r="A180" i="2"/>
  <c r="B180" i="2"/>
  <c r="C180" i="2"/>
  <c r="D180" i="2"/>
  <c r="E180" i="2"/>
  <c r="G180" i="2"/>
  <c r="A181" i="2"/>
  <c r="B181" i="2"/>
  <c r="C181" i="2"/>
  <c r="D181" i="2"/>
  <c r="E181" i="2"/>
  <c r="G181" i="2"/>
  <c r="A183" i="2"/>
  <c r="B183" i="2"/>
  <c r="A184" i="2"/>
  <c r="B184" i="2"/>
  <c r="A185" i="2"/>
  <c r="B185" i="2"/>
  <c r="A186" i="2"/>
  <c r="A187" i="2"/>
  <c r="B187" i="2"/>
  <c r="A188" i="2"/>
  <c r="A189" i="2"/>
  <c r="B189" i="2"/>
  <c r="C189" i="2"/>
  <c r="D189" i="2"/>
  <c r="E189" i="2"/>
  <c r="F189" i="2"/>
  <c r="G189" i="2"/>
  <c r="H189" i="2"/>
  <c r="E190" i="2"/>
  <c r="G190" i="2"/>
  <c r="A191" i="2"/>
  <c r="C191" i="2"/>
  <c r="D191" i="2"/>
  <c r="E191" i="2"/>
  <c r="G191" i="2"/>
  <c r="A193" i="2"/>
  <c r="B193" i="2"/>
  <c r="A194" i="2"/>
  <c r="B194" i="2"/>
  <c r="A195" i="2"/>
  <c r="B195" i="2"/>
  <c r="A196" i="2"/>
  <c r="B196" i="2"/>
  <c r="A197" i="2"/>
  <c r="B197" i="2"/>
  <c r="A198" i="2"/>
  <c r="B42" i="2"/>
  <c r="A42" i="2"/>
  <c r="H102" i="1"/>
  <c r="E102" i="1"/>
  <c r="E102" i="3" s="1"/>
  <c r="D102" i="1"/>
  <c r="D102" i="3" s="1"/>
  <c r="C102" i="1"/>
  <c r="C102" i="3" s="1"/>
  <c r="B102" i="1"/>
  <c r="B102" i="3" s="1"/>
  <c r="A102" i="1"/>
  <c r="A102" i="3" s="1"/>
  <c r="H88" i="1"/>
  <c r="H88" i="3" s="1"/>
  <c r="E88" i="1"/>
  <c r="E88" i="2" s="1"/>
  <c r="D88" i="1"/>
  <c r="D88" i="2" s="1"/>
  <c r="C88" i="1"/>
  <c r="C88" i="2" s="1"/>
  <c r="B88" i="1"/>
  <c r="B88" i="2" s="1"/>
  <c r="A88" i="1"/>
  <c r="A88" i="2" s="1"/>
  <c r="H76" i="1"/>
  <c r="E76" i="1"/>
  <c r="E76" i="2" s="1"/>
  <c r="D76" i="1"/>
  <c r="D76" i="2" s="1"/>
  <c r="C76" i="1"/>
  <c r="C76" i="2" s="1"/>
  <c r="B76" i="1"/>
  <c r="B76" i="3" s="1"/>
  <c r="A76" i="1"/>
  <c r="A76" i="2" s="1"/>
  <c r="H61" i="1"/>
  <c r="H61" i="3" s="1"/>
  <c r="E61" i="1"/>
  <c r="E61" i="3" s="1"/>
  <c r="D61" i="1"/>
  <c r="D61" i="2" s="1"/>
  <c r="C61" i="1"/>
  <c r="C61" i="2" s="1"/>
  <c r="B61" i="1"/>
  <c r="B61" i="2" s="1"/>
  <c r="A61" i="1"/>
  <c r="A61" i="2" s="1"/>
  <c r="E49" i="1"/>
  <c r="E49" i="2" s="1"/>
  <c r="H49" i="1"/>
  <c r="D49" i="1"/>
  <c r="D49" i="2" s="1"/>
  <c r="C49" i="1"/>
  <c r="C49" i="2" s="1"/>
  <c r="B49" i="1"/>
  <c r="B49" i="2" s="1"/>
  <c r="A49" i="1"/>
  <c r="A49" i="2" s="1"/>
  <c r="H40" i="3"/>
  <c r="E40" i="3"/>
  <c r="G40" i="3"/>
  <c r="H40" i="2"/>
  <c r="G40" i="2"/>
  <c r="B33" i="1"/>
  <c r="B40" i="3" s="1"/>
  <c r="H33" i="1"/>
  <c r="H29" i="3"/>
  <c r="H30" i="3"/>
  <c r="H31" i="3"/>
  <c r="H32" i="3"/>
  <c r="H33" i="3"/>
  <c r="H35" i="3"/>
  <c r="H36" i="3"/>
  <c r="H37" i="3"/>
  <c r="H38" i="3"/>
  <c r="H39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D33" i="3"/>
  <c r="E33" i="3"/>
  <c r="G33" i="3"/>
  <c r="B35" i="3"/>
  <c r="D35" i="3"/>
  <c r="E35" i="3"/>
  <c r="G35" i="3"/>
  <c r="B36" i="3"/>
  <c r="C36" i="3"/>
  <c r="D36" i="3"/>
  <c r="E36" i="3"/>
  <c r="G36" i="3"/>
  <c r="B37" i="3"/>
  <c r="B38" i="3"/>
  <c r="D38" i="3"/>
  <c r="E38" i="3"/>
  <c r="G38" i="3"/>
  <c r="B39" i="3"/>
  <c r="D39" i="3"/>
  <c r="E39" i="3"/>
  <c r="G39" i="3"/>
  <c r="A36" i="3"/>
  <c r="H28" i="3"/>
  <c r="E28" i="3"/>
  <c r="D28" i="3"/>
  <c r="C28" i="3"/>
  <c r="B28" i="3"/>
  <c r="A28" i="3"/>
  <c r="H18" i="3"/>
  <c r="H19" i="3"/>
  <c r="H17" i="3"/>
  <c r="H11" i="3"/>
  <c r="H12" i="3"/>
  <c r="H13" i="3"/>
  <c r="H15" i="3"/>
  <c r="B11" i="3"/>
  <c r="D11" i="3"/>
  <c r="E11" i="3"/>
  <c r="G11" i="3"/>
  <c r="B12" i="3"/>
  <c r="D12" i="3"/>
  <c r="E12" i="3"/>
  <c r="G12" i="3"/>
  <c r="B13" i="3"/>
  <c r="D13" i="3"/>
  <c r="E13" i="3"/>
  <c r="G13" i="3"/>
  <c r="B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5" i="2"/>
  <c r="H36" i="2"/>
  <c r="H38" i="2"/>
  <c r="H39" i="2"/>
  <c r="G29" i="2"/>
  <c r="G30" i="2"/>
  <c r="G31" i="2"/>
  <c r="G32" i="2"/>
  <c r="G33" i="2"/>
  <c r="G35" i="2"/>
  <c r="G36" i="2"/>
  <c r="G38" i="2"/>
  <c r="G39" i="2"/>
  <c r="H18" i="2"/>
  <c r="H19" i="2"/>
  <c r="H17" i="2"/>
  <c r="H11" i="2"/>
  <c r="H12" i="2"/>
  <c r="H13" i="2"/>
  <c r="H15" i="2"/>
  <c r="H32" i="1"/>
  <c r="H35" i="1"/>
  <c r="H36" i="1"/>
  <c r="H38" i="1"/>
  <c r="H31" i="1"/>
  <c r="H30" i="1"/>
  <c r="H29" i="1"/>
  <c r="H39" i="1"/>
  <c r="H40" i="1"/>
  <c r="H13" i="1"/>
  <c r="H11" i="1"/>
  <c r="H12" i="1"/>
  <c r="H17" i="1"/>
  <c r="H15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E13" i="2"/>
  <c r="G13" i="2"/>
  <c r="B14" i="2"/>
  <c r="B16" i="2"/>
  <c r="D16" i="2"/>
  <c r="E16" i="2"/>
  <c r="G16" i="2"/>
  <c r="B17" i="2"/>
  <c r="D17" i="2"/>
  <c r="E17" i="2"/>
  <c r="G17" i="2"/>
  <c r="B18" i="2"/>
  <c r="C18" i="2"/>
  <c r="E18" i="2"/>
  <c r="G18" i="2"/>
  <c r="B19" i="2"/>
  <c r="C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A251" i="3" l="1"/>
  <c r="C138" i="3"/>
  <c r="A36" i="2"/>
  <c r="A15" i="2"/>
  <c r="C36" i="2"/>
  <c r="C15" i="2"/>
  <c r="B164" i="2"/>
  <c r="E138" i="2"/>
  <c r="B190" i="2"/>
  <c r="C251" i="3"/>
  <c r="C164" i="2"/>
  <c r="B33" i="3"/>
  <c r="E113" i="2"/>
  <c r="D138" i="3"/>
  <c r="B251" i="3"/>
  <c r="E164" i="2"/>
  <c r="A164" i="3"/>
  <c r="C190" i="3"/>
  <c r="A128" i="2"/>
  <c r="D251" i="3"/>
  <c r="B128" i="2"/>
  <c r="A200" i="3"/>
  <c r="B191" i="3"/>
  <c r="B238" i="3"/>
  <c r="C40" i="2"/>
  <c r="C40" i="3"/>
  <c r="A138" i="3"/>
  <c r="A30" i="1"/>
  <c r="A30" i="2" s="1"/>
  <c r="D153" i="2"/>
  <c r="A39" i="1"/>
  <c r="B33" i="2"/>
  <c r="C32" i="2"/>
  <c r="C164" i="3"/>
  <c r="A143" i="1"/>
  <c r="A200" i="2"/>
  <c r="C143" i="1"/>
  <c r="A32" i="2"/>
  <c r="B178" i="2"/>
  <c r="A138" i="2"/>
  <c r="B243" i="2"/>
  <c r="D40" i="2"/>
  <c r="B229" i="2"/>
  <c r="D113" i="2"/>
  <c r="H210" i="3"/>
  <c r="H200" i="3"/>
  <c r="A12" i="1"/>
  <c r="A12" i="3" s="1"/>
  <c r="C39" i="1"/>
  <c r="C39" i="2" s="1"/>
  <c r="C113" i="2"/>
  <c r="C12" i="1"/>
  <c r="C12" i="2" s="1"/>
  <c r="E238" i="2"/>
  <c r="E223" i="2"/>
  <c r="A13" i="1"/>
  <c r="D223" i="2"/>
  <c r="B138" i="3"/>
  <c r="C238" i="2"/>
  <c r="C223" i="2"/>
  <c r="A190" i="2"/>
  <c r="H178" i="3"/>
  <c r="A238" i="2"/>
  <c r="E200" i="2"/>
  <c r="B242" i="2"/>
  <c r="A164" i="2"/>
  <c r="C138" i="2"/>
  <c r="D200" i="2"/>
  <c r="A18" i="1"/>
  <c r="A18" i="3" s="1"/>
  <c r="C200" i="2"/>
  <c r="C33" i="1"/>
  <c r="C33" i="2" s="1"/>
  <c r="A223" i="2"/>
  <c r="B228" i="2"/>
  <c r="A38" i="3"/>
  <c r="C38" i="3"/>
  <c r="C30" i="3"/>
  <c r="A35" i="1"/>
  <c r="A35" i="2" s="1"/>
  <c r="A16" i="3"/>
  <c r="A16" i="2"/>
  <c r="C29" i="3"/>
  <c r="B153" i="3"/>
  <c r="D128" i="2"/>
  <c r="A153" i="3"/>
  <c r="C13" i="1"/>
  <c r="C16" i="1"/>
  <c r="A33" i="3"/>
  <c r="E153" i="2"/>
  <c r="A17" i="1"/>
  <c r="A31" i="1"/>
  <c r="A178" i="3"/>
  <c r="E128" i="3"/>
  <c r="C17" i="1"/>
  <c r="C31" i="1"/>
  <c r="A29" i="3"/>
  <c r="E178" i="2"/>
  <c r="A11" i="1"/>
  <c r="D61" i="3"/>
  <c r="C11" i="1"/>
  <c r="B113" i="2"/>
  <c r="E102" i="2"/>
  <c r="E88" i="3"/>
  <c r="H76" i="3"/>
  <c r="C61" i="3"/>
  <c r="E49" i="3"/>
  <c r="D102" i="2"/>
  <c r="D88" i="3"/>
  <c r="B61" i="3"/>
  <c r="D49" i="3"/>
  <c r="C102" i="2"/>
  <c r="E61" i="2"/>
  <c r="H102" i="3"/>
  <c r="C88" i="3"/>
  <c r="C49" i="3"/>
  <c r="B102" i="2"/>
  <c r="B88" i="3"/>
  <c r="E76" i="3"/>
  <c r="B49" i="3"/>
  <c r="A102" i="2"/>
  <c r="A88" i="3"/>
  <c r="D76" i="3"/>
  <c r="A49" i="3"/>
  <c r="C76" i="3"/>
  <c r="B76" i="2"/>
  <c r="H49" i="3"/>
  <c r="A113" i="2"/>
  <c r="A61" i="3"/>
  <c r="A76" i="3"/>
  <c r="A30" i="3" l="1"/>
  <c r="A12" i="2"/>
  <c r="C12" i="3"/>
  <c r="A39" i="2"/>
  <c r="A39" i="3"/>
  <c r="C13" i="3"/>
  <c r="C13" i="2"/>
  <c r="A31" i="3"/>
  <c r="A31" i="2"/>
  <c r="C31" i="3"/>
  <c r="C31" i="2"/>
  <c r="A18" i="2"/>
  <c r="A40" i="1"/>
  <c r="A13" i="3"/>
  <c r="A13" i="2"/>
  <c r="C143" i="3"/>
  <c r="C143" i="2"/>
  <c r="A143" i="2"/>
  <c r="A143" i="3"/>
  <c r="C33" i="3"/>
  <c r="C39" i="3"/>
  <c r="A34" i="3"/>
  <c r="C34" i="3"/>
  <c r="A17" i="2"/>
  <c r="A17" i="3"/>
  <c r="A11" i="2"/>
  <c r="A11" i="3"/>
  <c r="A37" i="3"/>
  <c r="A35" i="3"/>
  <c r="C16" i="2"/>
  <c r="C35" i="1"/>
  <c r="C35" i="2" s="1"/>
  <c r="C16" i="3"/>
  <c r="C17" i="3"/>
  <c r="C17" i="2"/>
  <c r="C11" i="2"/>
  <c r="C11" i="3"/>
  <c r="A40" i="2" l="1"/>
  <c r="A40" i="3"/>
  <c r="C35" i="3"/>
</calcChain>
</file>

<file path=xl/sharedStrings.xml><?xml version="1.0" encoding="utf-8"?>
<sst xmlns="http://schemas.openxmlformats.org/spreadsheetml/2006/main" count="1441" uniqueCount="171">
  <si>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</si>
  <si>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</si>
  <si>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</si>
  <si>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</si>
  <si>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</si>
  <si>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</si>
  <si>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</si>
  <si>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</si>
  <si>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</si>
  <si>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</si>
  <si>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</si>
  <si>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</si>
  <si>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</si>
  <si>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</si>
  <si>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</si>
  <si>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</si>
  <si>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</si>
  <si>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</si>
  <si>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</si>
  <si>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</si>
  <si>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</si>
  <si>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</si>
  <si>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</si>
  <si>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</si>
  <si>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</si>
  <si>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</si>
  <si>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</si>
  <si>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</si>
  <si>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</si>
  <si>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</si>
  <si>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</si>
  <si>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</si>
  <si>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</si>
  <si>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</si>
  <si>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</si>
  <si>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</si>
  <si>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</si>
  <si>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</si>
  <si>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</si>
  <si>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</si>
  <si>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</si>
  <si>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</si>
  <si>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</si>
  <si>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</si>
  <si>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</si>
  <si>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</si>
  <si>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</si>
  <si>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</si>
  <si>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</si>
  <si>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</si>
  <si>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</si>
  <si>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</si>
  <si>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</si>
  <si>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</si>
  <si>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</si>
  <si>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</si>
  <si>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</si>
  <si>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SUD packgaging materials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</si>
  <si>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</si>
  <si>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</si>
  <si>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</si>
  <si>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</si>
  <si>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</si>
  <si>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</si>
  <si>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</si>
  <si>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</si>
  <si>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</si>
  <si>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</si>
  <si>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</si>
  <si>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</si>
  <si>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</si>
  <si>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</si>
  <si>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</si>
  <si>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</si>
  <si>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</si>
  <si>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</si>
  <si>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</si>
  <si>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</si>
  <si>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</si>
  <si>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</si>
  <si>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</si>
  <si>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</si>
  <si>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packgaging materials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</si>
  <si>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</si>
  <si>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</si>
  <si>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</si>
  <si>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</si>
  <si>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</si>
  <si>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</si>
  <si>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</si>
  <si>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</si>
  <si>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</si>
  <si>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</si>
  <si>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</si>
  <si>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</si>
  <si>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</si>
  <si>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</si>
  <si>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</si>
  <si>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</si>
  <si>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</si>
  <si>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</si>
  <si>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</si>
  <si>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</si>
  <si>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</si>
  <si>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</si>
  <si>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</si>
  <si>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</si>
  <si>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</si>
  <si>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</si>
  <si>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</si>
  <si>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</si>
  <si>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</si>
  <si>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</si>
  <si>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</si>
  <si>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</si>
  <si>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</si>
  <si>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</si>
  <si>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</si>
  <si>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</si>
  <si>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</si>
  <si>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</si>
  <si>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</si>
  <si>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</si>
  <si>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</si>
  <si>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</si>
  <si>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</si>
  <si>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</si>
  <si>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</si>
  <si>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</si>
  <si>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</si>
  <si>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</si>
  <si>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</si>
  <si>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</si>
  <si>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</si>
  <si>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</si>
  <si>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</si>
  <si>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</si>
  <si>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</si>
  <si>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</si>
  <si>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</si>
  <si>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</si>
  <si>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</si>
  <si>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</si>
  <si>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</si>
  <si>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</si>
  <si>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</si>
  <si>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</si>
  <si>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</si>
  <si>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</si>
  <si>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</si>
  <si>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</si>
  <si>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</si>
  <si>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</si>
  <si>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</si>
  <si>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</si>
  <si>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</si>
  <si>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</si>
  <si>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 production, hardwood chips from forest, at furnace 5000kW</t>
  </si>
  <si>
    <t>heat, air-water heat pump 10kW</t>
  </si>
  <si>
    <t>heat production, air-water heat pump 10kW</t>
  </si>
  <si>
    <t>deinked pulp, wet lap</t>
  </si>
  <si>
    <t>waste paper, sorted</t>
  </si>
  <si>
    <t>case2_apos</t>
  </si>
  <si>
    <t>case2_consq</t>
  </si>
  <si>
    <t>case2_cut_off</t>
  </si>
  <si>
    <t>H2S</t>
  </si>
  <si>
    <t>heat production, at heat pump 30kW, allocation exergy</t>
  </si>
  <si>
    <t>market for heat pump, 30kW</t>
  </si>
  <si>
    <t>heat pump, 30kW</t>
  </si>
  <si>
    <t>steel production, chromium steel 18/8, hot rolled</t>
  </si>
  <si>
    <t>steel, chromium steel 18/8, hot 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</si>
</sst>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231F1F"/>
      <name val="Calibri (body)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rgb="FFF9F1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7" tint="-0.249977111117893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34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11" fontId="5" fillId="13" borderId="0" xfId="2" applyNumberFormat="1" applyFont="1" applyFill="1" applyAlignment="1">
      <alignment horizontal="left"/>
    </xf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0" fillId="5" borderId="0" xfId="0" applyFill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0" fillId="17" borderId="0" xfId="0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0" fillId="18" borderId="0" xfId="0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0" fillId="19" borderId="0" xfId="0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3" fillId="21" borderId="0" xfId="0" applyFont="1" applyFill="1"/>
    <xf numFmtId="0" fontId="6" fillId="21" borderId="0" xfId="0" applyFont="1" applyFill="1"/>
    <xf numFmtId="0" fontId="5" fillId="21" borderId="0" xfId="2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11" fontId="5" fillId="21" borderId="0" xfId="0" applyNumberFormat="1" applyFont="1" applyFill="1"/>
    <xf numFmtId="2" fontId="5" fillId="21" borderId="0" xfId="0" applyNumberFormat="1" applyFont="1" applyFill="1"/>
    <xf numFmtId="0" fontId="5" fillId="21" borderId="0" xfId="0" applyFont="1" applyFill="1"/>
    <xf numFmtId="0" fontId="5" fillId="21" borderId="0" xfId="1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3" fillId="23" borderId="0" xfId="0" applyFont="1" applyFill="1"/>
    <xf numFmtId="0" fontId="6" fillId="23" borderId="0" xfId="0" applyFont="1" applyFill="1"/>
    <xf numFmtId="2" fontId="6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2" fontId="6" fillId="23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4" borderId="0" xfId="0" applyFont="1" applyFill="1" applyAlignment="1">
      <alignment vertical="center"/>
    </xf>
    <xf numFmtId="2" fontId="5" fillId="24" borderId="0" xfId="0" applyNumberFormat="1" applyFont="1" applyFill="1"/>
    <xf numFmtId="0" fontId="8" fillId="24" borderId="0" xfId="0" applyFont="1" applyFill="1"/>
    <xf numFmtId="0" fontId="5" fillId="24" borderId="0" xfId="0" applyFont="1" applyFill="1"/>
    <xf numFmtId="11" fontId="5" fillId="24" borderId="0" xfId="0" applyNumberFormat="1" applyFont="1" applyFill="1"/>
    <xf numFmtId="164" fontId="5" fillId="24" borderId="0" xfId="0" applyNumberFormat="1" applyFont="1" applyFill="1"/>
    <xf numFmtId="11" fontId="5" fillId="5" borderId="0" xfId="1" applyNumberFormat="1" applyFont="1" applyFill="1" applyAlignment="1"/>
    <xf numFmtId="11" fontId="0" fillId="5" borderId="0" xfId="0" applyNumberFormat="1" applyFill="1"/>
    <xf numFmtId="11" fontId="6" fillId="23" borderId="0" xfId="0" applyNumberFormat="1" applyFont="1" applyFill="1"/>
    <xf numFmtId="11" fontId="6" fillId="22" borderId="0" xfId="0" applyNumberFormat="1" applyFont="1" applyFill="1"/>
    <xf numFmtId="2" fontId="6" fillId="6" borderId="0" xfId="0" applyNumberFormat="1" applyFont="1" applyFill="1"/>
    <xf numFmtId="11" fontId="7" fillId="24" borderId="0" xfId="0" applyNumberFormat="1" applyFont="1" applyFill="1" applyAlignment="1">
      <alignment vertical="center"/>
    </xf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3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0" fontId="4" fillId="25" borderId="0" xfId="2" applyFont="1" applyFill="1"/>
    <xf numFmtId="11" fontId="4" fillId="25" borderId="0" xfId="0" applyNumberFormat="1" applyFont="1" applyFill="1"/>
    <xf numFmtId="0" fontId="5" fillId="25" borderId="0" xfId="0" applyFont="1" applyFill="1"/>
    <xf numFmtId="0" fontId="5" fillId="25" borderId="0" xfId="3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 applyBorder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2" fontId="5" fillId="25" borderId="0" xfId="0" applyNumberFormat="1" applyFont="1" applyFill="1"/>
    <xf numFmtId="0" fontId="4" fillId="26" borderId="0" xfId="2" applyFont="1" applyFill="1"/>
    <xf numFmtId="0" fontId="4" fillId="27" borderId="0" xfId="0" applyFont="1" applyFill="1"/>
    <xf numFmtId="0" fontId="5" fillId="26" borderId="0" xfId="0" applyFont="1" applyFill="1"/>
    <xf numFmtId="0" fontId="5" fillId="26" borderId="0" xfId="3" applyFont="1" applyFill="1"/>
    <xf numFmtId="0" fontId="6" fillId="26" borderId="0" xfId="0" applyFont="1" applyFill="1"/>
    <xf numFmtId="0" fontId="5" fillId="26" borderId="0" xfId="2" applyFont="1" applyFill="1"/>
    <xf numFmtId="2" fontId="5" fillId="26" borderId="0" xfId="2" applyNumberFormat="1" applyFont="1" applyFill="1" applyAlignment="1">
      <alignment horizontal="left"/>
    </xf>
    <xf numFmtId="11" fontId="5" fillId="26" borderId="0" xfId="1" applyNumberFormat="1" applyFont="1" applyFill="1"/>
    <xf numFmtId="11" fontId="5" fillId="26" borderId="0" xfId="2" applyNumberFormat="1" applyFont="1" applyFill="1" applyAlignment="1">
      <alignment horizontal="left"/>
    </xf>
    <xf numFmtId="11" fontId="5" fillId="26" borderId="0" xfId="0" applyNumberFormat="1" applyFont="1" applyFill="1"/>
    <xf numFmtId="0" fontId="4" fillId="26" borderId="0" xfId="0" applyFont="1" applyFill="1"/>
    <xf numFmtId="11" fontId="4" fillId="26" borderId="0" xfId="0" applyNumberFormat="1" applyFont="1" applyFill="1"/>
    <xf numFmtId="0" fontId="4" fillId="26" borderId="0" xfId="3" applyFont="1" applyFill="1"/>
    <xf numFmtId="2" fontId="5" fillId="26" borderId="0" xfId="0" applyNumberFormat="1" applyFont="1" applyFill="1"/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8" borderId="0" xfId="2" applyFont="1" applyFill="1"/>
    <xf numFmtId="0" fontId="9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5" fillId="30" borderId="0" xfId="0" applyNumberFormat="1" applyFont="1" applyFill="1"/>
    <xf numFmtId="0" fontId="8" fillId="30" borderId="0" xfId="0" applyFont="1" applyFill="1"/>
    <xf numFmtId="0" fontId="5" fillId="30" borderId="0" xfId="0" applyFont="1" applyFill="1"/>
    <xf numFmtId="2" fontId="6" fillId="4" borderId="0" xfId="0" applyNumberFormat="1" applyFont="1" applyFill="1"/>
    <xf numFmtId="0" fontId="9" fillId="31" borderId="0" xfId="0" applyFont="1" applyFill="1" applyAlignment="1">
      <alignment vertical="center"/>
    </xf>
    <xf numFmtId="0" fontId="7" fillId="31" borderId="0" xfId="0" applyFont="1" applyFill="1" applyAlignment="1">
      <alignment vertical="center"/>
    </xf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2" fontId="6" fillId="14" borderId="0" xfId="0" applyNumberFormat="1" applyFont="1" applyFill="1"/>
    <xf numFmtId="2" fontId="6" fillId="18" borderId="0" xfId="0" applyNumberFormat="1" applyFont="1" applyFill="1"/>
    <xf numFmtId="2" fontId="6" fillId="26" borderId="0" xfId="0" applyNumberFormat="1" applyFont="1" applyFill="1"/>
    <xf numFmtId="2" fontId="6" fillId="28" borderId="0" xfId="0" applyNumberFormat="1" applyFont="1" applyFill="1"/>
    <xf numFmtId="2" fontId="5" fillId="30" borderId="0" xfId="0" applyNumberFormat="1" applyFont="1" applyFill="1"/>
    <xf numFmtId="0" fontId="6" fillId="23" borderId="0" xfId="0" applyFont="1" applyFill="1" applyAlignment="1">
      <alignment vertical="top"/>
    </xf>
    <xf numFmtId="0" fontId="3" fillId="3" borderId="0" xfId="2" applyFont="1" applyFill="1" applyAlignment="1">
      <alignment vertical="top"/>
    </xf>
    <xf numFmtId="11" fontId="3" fillId="3" borderId="0" xfId="2" applyNumberFormat="1" applyFont="1" applyFill="1" applyAlignment="1">
      <alignment vertical="top"/>
    </xf>
    <xf numFmtId="0" fontId="6" fillId="0" borderId="0" xfId="0" applyFont="1" applyAlignment="1">
      <alignment vertical="top"/>
    </xf>
    <xf numFmtId="0" fontId="4" fillId="4" borderId="0" xfId="2" applyFont="1" applyFill="1" applyAlignment="1">
      <alignment vertical="top"/>
    </xf>
    <xf numFmtId="11" fontId="4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3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5" fillId="4" borderId="0" xfId="2" applyFont="1" applyFill="1" applyAlignment="1">
      <alignment vertical="top"/>
    </xf>
    <xf numFmtId="2" fontId="5" fillId="4" borderId="0" xfId="2" applyNumberFormat="1" applyFont="1" applyFill="1" applyAlignment="1">
      <alignment horizontal="left" vertical="top"/>
    </xf>
    <xf numFmtId="11" fontId="5" fillId="4" borderId="0" xfId="1" applyNumberFormat="1" applyFont="1" applyFill="1" applyAlignment="1">
      <alignment vertical="top"/>
    </xf>
    <xf numFmtId="11" fontId="5" fillId="4" borderId="0" xfId="2" applyNumberFormat="1" applyFont="1" applyFill="1" applyAlignment="1">
      <alignment horizontal="left" vertical="top"/>
    </xf>
    <xf numFmtId="11" fontId="5" fillId="4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3" applyFont="1" applyFill="1" applyAlignment="1">
      <alignment vertical="top"/>
    </xf>
    <xf numFmtId="2" fontId="5" fillId="4" borderId="0" xfId="0" applyNumberFormat="1" applyFont="1" applyFill="1" applyAlignment="1">
      <alignment vertical="top"/>
    </xf>
    <xf numFmtId="11" fontId="6" fillId="4" borderId="0" xfId="0" applyNumberFormat="1" applyFont="1" applyFill="1" applyAlignment="1">
      <alignment vertical="top"/>
    </xf>
    <xf numFmtId="2" fontId="6" fillId="4" borderId="0" xfId="0" applyNumberFormat="1" applyFont="1" applyFill="1" applyAlignment="1">
      <alignment vertical="top"/>
    </xf>
    <xf numFmtId="0" fontId="4" fillId="6" borderId="0" xfId="2" applyFont="1" applyFill="1" applyAlignment="1">
      <alignment vertical="top"/>
    </xf>
    <xf numFmtId="11" fontId="4" fillId="6" borderId="0" xfId="0" applyNumberFormat="1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3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5" fillId="6" borderId="0" xfId="2" applyFont="1" applyFill="1" applyAlignment="1">
      <alignment vertical="top"/>
    </xf>
    <xf numFmtId="2" fontId="5" fillId="6" borderId="0" xfId="2" applyNumberFormat="1" applyFont="1" applyFill="1" applyAlignment="1">
      <alignment horizontal="left" vertical="top"/>
    </xf>
    <xf numFmtId="11" fontId="5" fillId="6" borderId="0" xfId="1" applyNumberFormat="1" applyFont="1" applyFill="1" applyAlignment="1">
      <alignment vertical="top"/>
    </xf>
    <xf numFmtId="11" fontId="5" fillId="6" borderId="0" xfId="2" applyNumberFormat="1" applyFont="1" applyFill="1" applyAlignment="1">
      <alignment horizontal="left" vertical="top"/>
    </xf>
    <xf numFmtId="11" fontId="5" fillId="6" borderId="0" xfId="0" applyNumberFormat="1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4" fillId="6" borderId="0" xfId="3" applyFont="1" applyFill="1" applyAlignment="1">
      <alignment vertical="top"/>
    </xf>
    <xf numFmtId="2" fontId="5" fillId="6" borderId="0" xfId="0" applyNumberFormat="1" applyFont="1" applyFill="1" applyAlignment="1">
      <alignment vertical="top"/>
    </xf>
    <xf numFmtId="11" fontId="6" fillId="6" borderId="0" xfId="0" applyNumberFormat="1" applyFont="1" applyFill="1" applyAlignment="1">
      <alignment vertical="top"/>
    </xf>
    <xf numFmtId="11" fontId="6" fillId="0" borderId="0" xfId="0" applyNumberFormat="1" applyFont="1" applyAlignment="1">
      <alignment vertical="top"/>
    </xf>
    <xf numFmtId="2" fontId="6" fillId="6" borderId="0" xfId="0" applyNumberFormat="1" applyFont="1" applyFill="1" applyAlignment="1">
      <alignment vertical="top"/>
    </xf>
    <xf numFmtId="2" fontId="5" fillId="6" borderId="0" xfId="4" applyNumberFormat="1" applyFont="1" applyFill="1" applyAlignment="1">
      <alignment vertical="top"/>
    </xf>
    <xf numFmtId="0" fontId="4" fillId="8" borderId="0" xfId="2" applyFont="1" applyFill="1" applyAlignment="1">
      <alignment vertical="top"/>
    </xf>
    <xf numFmtId="11" fontId="4" fillId="8" borderId="0" xfId="0" applyNumberFormat="1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5" fillId="8" borderId="0" xfId="3" applyFont="1" applyFill="1" applyAlignment="1">
      <alignment vertical="top"/>
    </xf>
    <xf numFmtId="0" fontId="6" fillId="8" borderId="0" xfId="0" applyFont="1" applyFill="1" applyAlignment="1">
      <alignment vertical="top"/>
    </xf>
    <xf numFmtId="0" fontId="5" fillId="8" borderId="0" xfId="2" applyFont="1" applyFill="1" applyAlignment="1">
      <alignment vertical="top"/>
    </xf>
    <xf numFmtId="2" fontId="5" fillId="8" borderId="0" xfId="2" applyNumberFormat="1" applyFont="1" applyFill="1" applyAlignment="1">
      <alignment horizontal="left" vertical="top"/>
    </xf>
    <xf numFmtId="11" fontId="5" fillId="8" borderId="0" xfId="1" applyNumberFormat="1" applyFont="1" applyFill="1" applyAlignment="1">
      <alignment vertical="top"/>
    </xf>
    <xf numFmtId="11" fontId="5" fillId="8" borderId="0" xfId="2" applyNumberFormat="1" applyFont="1" applyFill="1" applyAlignment="1">
      <alignment horizontal="left" vertical="top"/>
    </xf>
    <xf numFmtId="11" fontId="5" fillId="8" borderId="0" xfId="0" applyNumberFormat="1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4" fillId="8" borderId="0" xfId="3" applyFont="1" applyFill="1" applyAlignment="1">
      <alignment vertical="top"/>
    </xf>
    <xf numFmtId="2" fontId="5" fillId="8" borderId="0" xfId="0" applyNumberFormat="1" applyFont="1" applyFill="1" applyAlignment="1">
      <alignment vertical="top"/>
    </xf>
    <xf numFmtId="11" fontId="6" fillId="8" borderId="0" xfId="0" applyNumberFormat="1" applyFont="1" applyFill="1" applyAlignment="1">
      <alignment vertical="top"/>
    </xf>
    <xf numFmtId="2" fontId="6" fillId="8" borderId="0" xfId="0" applyNumberFormat="1" applyFont="1" applyFill="1" applyAlignment="1">
      <alignment vertical="top"/>
    </xf>
    <xf numFmtId="0" fontId="4" fillId="9" borderId="0" xfId="2" applyFont="1" applyFill="1" applyAlignment="1">
      <alignment vertical="top"/>
    </xf>
    <xf numFmtId="11" fontId="4" fillId="9" borderId="0" xfId="0" applyNumberFormat="1" applyFont="1" applyFill="1" applyAlignment="1">
      <alignment vertical="top"/>
    </xf>
    <xf numFmtId="0" fontId="5" fillId="9" borderId="0" xfId="0" applyFont="1" applyFill="1" applyAlignment="1">
      <alignment vertical="top"/>
    </xf>
    <xf numFmtId="0" fontId="5" fillId="9" borderId="0" xfId="3" applyFont="1" applyFill="1" applyAlignment="1">
      <alignment vertical="top"/>
    </xf>
    <xf numFmtId="0" fontId="6" fillId="9" borderId="0" xfId="0" applyFont="1" applyFill="1" applyAlignment="1">
      <alignment vertical="top"/>
    </xf>
    <xf numFmtId="0" fontId="5" fillId="9" borderId="0" xfId="2" applyFont="1" applyFill="1" applyAlignment="1">
      <alignment vertical="top"/>
    </xf>
    <xf numFmtId="2" fontId="5" fillId="9" borderId="0" xfId="2" applyNumberFormat="1" applyFont="1" applyFill="1" applyAlignment="1">
      <alignment horizontal="left" vertical="top"/>
    </xf>
    <xf numFmtId="11" fontId="5" fillId="9" borderId="0" xfId="0" applyNumberFormat="1" applyFont="1" applyFill="1" applyAlignment="1">
      <alignment vertical="top"/>
    </xf>
    <xf numFmtId="11" fontId="5" fillId="9" borderId="0" xfId="2" applyNumberFormat="1" applyFont="1" applyFill="1" applyAlignment="1">
      <alignment horizontal="left" vertical="top"/>
    </xf>
    <xf numFmtId="0" fontId="4" fillId="9" borderId="0" xfId="0" applyFont="1" applyFill="1" applyAlignment="1">
      <alignment vertical="top"/>
    </xf>
    <xf numFmtId="0" fontId="4" fillId="9" borderId="0" xfId="3" applyFont="1" applyFill="1" applyAlignment="1">
      <alignment vertical="top"/>
    </xf>
    <xf numFmtId="2" fontId="5" fillId="9" borderId="0" xfId="0" applyNumberFormat="1" applyFont="1" applyFill="1" applyAlignment="1">
      <alignment vertical="top"/>
    </xf>
    <xf numFmtId="11" fontId="6" fillId="9" borderId="0" xfId="0" applyNumberFormat="1" applyFont="1" applyFill="1" applyAlignment="1">
      <alignment vertical="top"/>
    </xf>
    <xf numFmtId="0" fontId="4" fillId="10" borderId="0" xfId="2" applyFont="1" applyFill="1" applyAlignment="1">
      <alignment vertical="top"/>
    </xf>
    <xf numFmtId="11" fontId="4" fillId="10" borderId="0" xfId="0" applyNumberFormat="1" applyFont="1" applyFill="1" applyAlignment="1">
      <alignment vertical="top"/>
    </xf>
    <xf numFmtId="0" fontId="5" fillId="10" borderId="0" xfId="0" applyFont="1" applyFill="1" applyAlignment="1">
      <alignment vertical="top"/>
    </xf>
    <xf numFmtId="0" fontId="5" fillId="10" borderId="0" xfId="3" applyFont="1" applyFill="1" applyAlignment="1">
      <alignment vertical="top"/>
    </xf>
    <xf numFmtId="0" fontId="6" fillId="10" borderId="0" xfId="0" applyFont="1" applyFill="1" applyAlignment="1">
      <alignment vertical="top"/>
    </xf>
    <xf numFmtId="0" fontId="5" fillId="10" borderId="0" xfId="2" applyFont="1" applyFill="1" applyAlignment="1">
      <alignment vertical="top"/>
    </xf>
    <xf numFmtId="2" fontId="5" fillId="10" borderId="0" xfId="2" applyNumberFormat="1" applyFont="1" applyFill="1" applyAlignment="1">
      <alignment horizontal="left" vertical="top"/>
    </xf>
    <xf numFmtId="11" fontId="5" fillId="10" borderId="0" xfId="0" applyNumberFormat="1" applyFont="1" applyFill="1" applyAlignment="1">
      <alignment vertical="top"/>
    </xf>
    <xf numFmtId="11" fontId="5" fillId="10" borderId="0" xfId="2" applyNumberFormat="1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4" fillId="10" borderId="0" xfId="3" applyFont="1" applyFill="1" applyAlignment="1">
      <alignment vertical="top"/>
    </xf>
    <xf numFmtId="2" fontId="5" fillId="10" borderId="0" xfId="0" applyNumberFormat="1" applyFont="1" applyFill="1" applyAlignment="1">
      <alignment vertical="top"/>
    </xf>
    <xf numFmtId="11" fontId="6" fillId="10" borderId="0" xfId="0" applyNumberFormat="1" applyFont="1" applyFill="1" applyAlignment="1">
      <alignment vertical="top"/>
    </xf>
    <xf numFmtId="2" fontId="6" fillId="10" borderId="0" xfId="0" applyNumberFormat="1" applyFont="1" applyFill="1" applyAlignment="1">
      <alignment vertical="top"/>
    </xf>
    <xf numFmtId="0" fontId="4" fillId="11" borderId="0" xfId="2" applyFont="1" applyFill="1" applyAlignment="1">
      <alignment vertical="top"/>
    </xf>
    <xf numFmtId="11" fontId="4" fillId="11" borderId="0" xfId="0" applyNumberFormat="1" applyFont="1" applyFill="1" applyAlignment="1">
      <alignment vertical="top"/>
    </xf>
    <xf numFmtId="0" fontId="5" fillId="11" borderId="0" xfId="0" applyFont="1" applyFill="1" applyAlignment="1">
      <alignment vertical="top"/>
    </xf>
    <xf numFmtId="0" fontId="5" fillId="11" borderId="0" xfId="3" applyFont="1" applyFill="1" applyAlignment="1">
      <alignment vertical="top"/>
    </xf>
    <xf numFmtId="0" fontId="6" fillId="11" borderId="0" xfId="0" applyFont="1" applyFill="1" applyAlignment="1">
      <alignment vertical="top"/>
    </xf>
    <xf numFmtId="0" fontId="5" fillId="11" borderId="0" xfId="2" applyFont="1" applyFill="1" applyAlignment="1">
      <alignment vertical="top"/>
    </xf>
    <xf numFmtId="2" fontId="5" fillId="11" borderId="0" xfId="2" applyNumberFormat="1" applyFont="1" applyFill="1" applyAlignment="1">
      <alignment horizontal="left" vertical="top"/>
    </xf>
    <xf numFmtId="11" fontId="5" fillId="11" borderId="0" xfId="0" applyNumberFormat="1" applyFont="1" applyFill="1" applyAlignment="1">
      <alignment vertical="top"/>
    </xf>
    <xf numFmtId="11" fontId="5" fillId="11" borderId="0" xfId="2" applyNumberFormat="1" applyFont="1" applyFill="1" applyAlignment="1">
      <alignment horizontal="left" vertical="top"/>
    </xf>
    <xf numFmtId="0" fontId="4" fillId="11" borderId="0" xfId="0" applyFont="1" applyFill="1" applyAlignment="1">
      <alignment vertical="top"/>
    </xf>
    <xf numFmtId="0" fontId="4" fillId="11" borderId="0" xfId="3" applyFont="1" applyFill="1" applyAlignment="1">
      <alignment vertical="top"/>
    </xf>
    <xf numFmtId="2" fontId="5" fillId="11" borderId="0" xfId="0" applyNumberFormat="1" applyFont="1" applyFill="1" applyAlignment="1">
      <alignment vertical="top"/>
    </xf>
    <xf numFmtId="11" fontId="6" fillId="11" borderId="0" xfId="0" applyNumberFormat="1" applyFont="1" applyFill="1" applyAlignment="1">
      <alignment vertical="top"/>
    </xf>
    <xf numFmtId="0" fontId="4" fillId="12" borderId="0" xfId="2" applyFont="1" applyFill="1" applyAlignment="1">
      <alignment vertical="top"/>
    </xf>
    <xf numFmtId="11" fontId="4" fillId="12" borderId="0" xfId="0" applyNumberFormat="1" applyFont="1" applyFill="1" applyAlignment="1">
      <alignment vertical="top"/>
    </xf>
    <xf numFmtId="0" fontId="5" fillId="12" borderId="0" xfId="0" applyFont="1" applyFill="1" applyAlignment="1">
      <alignment vertical="top"/>
    </xf>
    <xf numFmtId="0" fontId="5" fillId="12" borderId="0" xfId="3" applyFont="1" applyFill="1" applyAlignment="1">
      <alignment vertical="top"/>
    </xf>
    <xf numFmtId="0" fontId="6" fillId="12" borderId="0" xfId="0" applyFont="1" applyFill="1" applyAlignment="1">
      <alignment vertical="top"/>
    </xf>
    <xf numFmtId="0" fontId="5" fillId="12" borderId="0" xfId="2" applyFont="1" applyFill="1" applyAlignment="1">
      <alignment vertical="top"/>
    </xf>
    <xf numFmtId="2" fontId="5" fillId="12" borderId="0" xfId="2" applyNumberFormat="1" applyFont="1" applyFill="1" applyAlignment="1">
      <alignment horizontal="left" vertical="top"/>
    </xf>
    <xf numFmtId="11" fontId="5" fillId="12" borderId="0" xfId="0" applyNumberFormat="1" applyFont="1" applyFill="1" applyAlignment="1">
      <alignment vertical="top"/>
    </xf>
    <xf numFmtId="11" fontId="5" fillId="12" borderId="0" xfId="2" applyNumberFormat="1" applyFont="1" applyFill="1" applyAlignment="1">
      <alignment horizontal="left" vertical="top"/>
    </xf>
    <xf numFmtId="0" fontId="4" fillId="12" borderId="0" xfId="0" applyFont="1" applyFill="1" applyAlignment="1">
      <alignment vertical="top"/>
    </xf>
    <xf numFmtId="0" fontId="4" fillId="12" borderId="0" xfId="3" applyFont="1" applyFill="1" applyAlignment="1">
      <alignment vertical="top"/>
    </xf>
    <xf numFmtId="2" fontId="5" fillId="12" borderId="0" xfId="0" applyNumberFormat="1" applyFont="1" applyFill="1" applyAlignment="1">
      <alignment vertical="top"/>
    </xf>
    <xf numFmtId="11" fontId="6" fillId="12" borderId="0" xfId="0" applyNumberFormat="1" applyFont="1" applyFill="1" applyAlignment="1">
      <alignment vertical="top"/>
    </xf>
    <xf numFmtId="2" fontId="6" fillId="12" borderId="0" xfId="0" applyNumberFormat="1" applyFont="1" applyFill="1" applyAlignment="1">
      <alignment vertical="top"/>
    </xf>
    <xf numFmtId="0" fontId="4" fillId="3" borderId="0" xfId="2" applyFont="1" applyFill="1" applyAlignment="1">
      <alignment vertical="top"/>
    </xf>
    <xf numFmtId="11" fontId="4" fillId="3" borderId="0" xfId="0" applyNumberFormat="1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5" fillId="3" borderId="0" xfId="3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5" fillId="3" borderId="0" xfId="2" applyFont="1" applyFill="1" applyAlignment="1">
      <alignment vertical="top"/>
    </xf>
    <xf numFmtId="2" fontId="5" fillId="3" borderId="0" xfId="2" applyNumberFormat="1" applyFont="1" applyFill="1" applyAlignment="1">
      <alignment horizontal="left" vertical="top"/>
    </xf>
    <xf numFmtId="11" fontId="5" fillId="3" borderId="0" xfId="0" applyNumberFormat="1" applyFont="1" applyFill="1" applyAlignment="1">
      <alignment vertical="top"/>
    </xf>
    <xf numFmtId="11" fontId="5" fillId="3" borderId="0" xfId="2" applyNumberFormat="1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4" fillId="3" borderId="0" xfId="3" applyFont="1" applyFill="1" applyAlignment="1">
      <alignment vertical="top"/>
    </xf>
    <xf numFmtId="2" fontId="5" fillId="3" borderId="0" xfId="0" applyNumberFormat="1" applyFont="1" applyFill="1" applyAlignment="1">
      <alignment vertical="top"/>
    </xf>
    <xf numFmtId="11" fontId="6" fillId="3" borderId="0" xfId="0" applyNumberFormat="1" applyFont="1" applyFill="1" applyAlignment="1">
      <alignment vertical="top"/>
    </xf>
    <xf numFmtId="0" fontId="4" fillId="13" borderId="0" xfId="2" applyFont="1" applyFill="1" applyAlignment="1">
      <alignment vertical="top"/>
    </xf>
    <xf numFmtId="11" fontId="4" fillId="13" borderId="0" xfId="0" applyNumberFormat="1" applyFont="1" applyFill="1" applyAlignment="1">
      <alignment vertical="top"/>
    </xf>
    <xf numFmtId="0" fontId="5" fillId="13" borderId="0" xfId="0" applyFont="1" applyFill="1" applyAlignment="1">
      <alignment vertical="top"/>
    </xf>
    <xf numFmtId="0" fontId="5" fillId="13" borderId="0" xfId="3" applyFont="1" applyFill="1" applyAlignment="1">
      <alignment vertical="top"/>
    </xf>
    <xf numFmtId="0" fontId="6" fillId="13" borderId="0" xfId="0" applyFont="1" applyFill="1" applyAlignment="1">
      <alignment vertical="top"/>
    </xf>
    <xf numFmtId="0" fontId="5" fillId="13" borderId="0" xfId="2" applyFont="1" applyFill="1" applyAlignment="1">
      <alignment vertical="top"/>
    </xf>
    <xf numFmtId="2" fontId="5" fillId="13" borderId="0" xfId="2" applyNumberFormat="1" applyFont="1" applyFill="1" applyAlignment="1">
      <alignment horizontal="left" vertical="top"/>
    </xf>
    <xf numFmtId="11" fontId="5" fillId="13" borderId="0" xfId="0" applyNumberFormat="1" applyFont="1" applyFill="1" applyAlignment="1">
      <alignment vertical="top"/>
    </xf>
    <xf numFmtId="11" fontId="5" fillId="13" borderId="0" xfId="2" applyNumberFormat="1" applyFont="1" applyFill="1" applyAlignment="1">
      <alignment horizontal="left" vertical="top"/>
    </xf>
    <xf numFmtId="0" fontId="4" fillId="13" borderId="0" xfId="0" applyFont="1" applyFill="1" applyAlignment="1">
      <alignment vertical="top"/>
    </xf>
    <xf numFmtId="0" fontId="4" fillId="13" borderId="0" xfId="3" applyFont="1" applyFill="1" applyAlignment="1">
      <alignment vertical="top"/>
    </xf>
    <xf numFmtId="2" fontId="5" fillId="13" borderId="0" xfId="0" applyNumberFormat="1" applyFont="1" applyFill="1" applyAlignment="1">
      <alignment vertical="top"/>
    </xf>
    <xf numFmtId="11" fontId="6" fillId="13" borderId="0" xfId="0" applyNumberFormat="1" applyFont="1" applyFill="1" applyAlignment="1">
      <alignment vertical="top"/>
    </xf>
    <xf numFmtId="0" fontId="4" fillId="14" borderId="0" xfId="2" applyFont="1" applyFill="1" applyAlignment="1">
      <alignment vertical="top"/>
    </xf>
    <xf numFmtId="11" fontId="4" fillId="14" borderId="0" xfId="0" applyNumberFormat="1" applyFont="1" applyFill="1" applyAlignment="1">
      <alignment vertical="top"/>
    </xf>
    <xf numFmtId="0" fontId="5" fillId="14" borderId="0" xfId="0" applyFont="1" applyFill="1" applyAlignment="1">
      <alignment vertical="top"/>
    </xf>
    <xf numFmtId="0" fontId="5" fillId="14" borderId="0" xfId="3" applyFont="1" applyFill="1" applyAlignment="1">
      <alignment vertical="top"/>
    </xf>
    <xf numFmtId="0" fontId="6" fillId="14" borderId="0" xfId="0" applyFont="1" applyFill="1" applyAlignment="1">
      <alignment vertical="top"/>
    </xf>
    <xf numFmtId="0" fontId="5" fillId="14" borderId="0" xfId="2" applyFont="1" applyFill="1" applyAlignment="1">
      <alignment vertical="top"/>
    </xf>
    <xf numFmtId="2" fontId="5" fillId="14" borderId="0" xfId="2" applyNumberFormat="1" applyFont="1" applyFill="1" applyAlignment="1">
      <alignment horizontal="left" vertical="top"/>
    </xf>
    <xf numFmtId="11" fontId="5" fillId="14" borderId="0" xfId="0" applyNumberFormat="1" applyFont="1" applyFill="1" applyAlignment="1">
      <alignment vertical="top"/>
    </xf>
    <xf numFmtId="11" fontId="5" fillId="14" borderId="0" xfId="2" applyNumberFormat="1" applyFont="1" applyFill="1" applyAlignment="1">
      <alignment horizontal="left" vertical="top"/>
    </xf>
    <xf numFmtId="0" fontId="4" fillId="14" borderId="0" xfId="0" applyFont="1" applyFill="1" applyAlignment="1">
      <alignment vertical="top"/>
    </xf>
    <xf numFmtId="0" fontId="4" fillId="14" borderId="0" xfId="3" applyFont="1" applyFill="1" applyAlignment="1">
      <alignment vertical="top"/>
    </xf>
    <xf numFmtId="2" fontId="5" fillId="14" borderId="0" xfId="0" applyNumberFormat="1" applyFont="1" applyFill="1" applyAlignment="1">
      <alignment vertical="top"/>
    </xf>
    <xf numFmtId="11" fontId="6" fillId="14" borderId="0" xfId="0" applyNumberFormat="1" applyFont="1" applyFill="1" applyAlignment="1">
      <alignment vertical="top"/>
    </xf>
    <xf numFmtId="0" fontId="4" fillId="15" borderId="0" xfId="2" applyFont="1" applyFill="1" applyAlignment="1">
      <alignment vertical="top"/>
    </xf>
    <xf numFmtId="11" fontId="4" fillId="15" borderId="0" xfId="0" applyNumberFormat="1" applyFont="1" applyFill="1" applyAlignment="1">
      <alignment vertical="top"/>
    </xf>
    <xf numFmtId="0" fontId="5" fillId="15" borderId="0" xfId="0" applyFont="1" applyFill="1" applyAlignment="1">
      <alignment vertical="top"/>
    </xf>
    <xf numFmtId="0" fontId="5" fillId="15" borderId="0" xfId="3" applyFont="1" applyFill="1" applyAlignment="1">
      <alignment vertical="top"/>
    </xf>
    <xf numFmtId="0" fontId="6" fillId="15" borderId="0" xfId="0" applyFont="1" applyFill="1" applyAlignment="1">
      <alignment vertical="top"/>
    </xf>
    <xf numFmtId="0" fontId="5" fillId="15" borderId="0" xfId="2" applyFont="1" applyFill="1" applyAlignment="1">
      <alignment vertical="top"/>
    </xf>
    <xf numFmtId="2" fontId="5" fillId="15" borderId="0" xfId="2" applyNumberFormat="1" applyFont="1" applyFill="1" applyAlignment="1">
      <alignment horizontal="left" vertical="top"/>
    </xf>
    <xf numFmtId="11" fontId="5" fillId="15" borderId="0" xfId="0" applyNumberFormat="1" applyFont="1" applyFill="1" applyAlignment="1">
      <alignment vertical="top"/>
    </xf>
    <xf numFmtId="11" fontId="5" fillId="15" borderId="0" xfId="2" applyNumberFormat="1" applyFont="1" applyFill="1" applyAlignment="1">
      <alignment horizontal="left" vertical="top"/>
    </xf>
    <xf numFmtId="0" fontId="4" fillId="15" borderId="0" xfId="0" applyFont="1" applyFill="1" applyAlignment="1">
      <alignment vertical="top"/>
    </xf>
    <xf numFmtId="0" fontId="4" fillId="15" borderId="0" xfId="3" applyFont="1" applyFill="1" applyAlignment="1">
      <alignment vertical="top"/>
    </xf>
    <xf numFmtId="2" fontId="5" fillId="15" borderId="0" xfId="0" applyNumberFormat="1" applyFont="1" applyFill="1" applyAlignment="1">
      <alignment vertical="top"/>
    </xf>
    <xf numFmtId="11" fontId="6" fillId="15" borderId="0" xfId="0" applyNumberFormat="1" applyFont="1" applyFill="1" applyAlignment="1">
      <alignment vertical="top"/>
    </xf>
    <xf numFmtId="0" fontId="4" fillId="16" borderId="0" xfId="2" applyFont="1" applyFill="1" applyAlignment="1">
      <alignment vertical="top"/>
    </xf>
    <xf numFmtId="11" fontId="4" fillId="16" borderId="0" xfId="0" applyNumberFormat="1" applyFont="1" applyFill="1" applyAlignment="1">
      <alignment vertical="top"/>
    </xf>
    <xf numFmtId="0" fontId="5" fillId="16" borderId="0" xfId="0" applyFont="1" applyFill="1" applyAlignment="1">
      <alignment vertical="top"/>
    </xf>
    <xf numFmtId="0" fontId="5" fillId="16" borderId="0" xfId="3" applyFont="1" applyFill="1" applyAlignment="1">
      <alignment vertical="top"/>
    </xf>
    <xf numFmtId="0" fontId="5" fillId="16" borderId="0" xfId="2" applyFont="1" applyFill="1" applyAlignment="1">
      <alignment vertical="top"/>
    </xf>
    <xf numFmtId="2" fontId="5" fillId="16" borderId="0" xfId="2" applyNumberFormat="1" applyFont="1" applyFill="1" applyAlignment="1">
      <alignment horizontal="left" vertical="top"/>
    </xf>
    <xf numFmtId="11" fontId="5" fillId="16" borderId="0" xfId="1" applyNumberFormat="1" applyFont="1" applyFill="1" applyAlignment="1">
      <alignment vertical="top"/>
    </xf>
    <xf numFmtId="11" fontId="5" fillId="16" borderId="0" xfId="2" applyNumberFormat="1" applyFont="1" applyFill="1" applyAlignment="1">
      <alignment horizontal="left" vertical="top"/>
    </xf>
    <xf numFmtId="11" fontId="5" fillId="16" borderId="0" xfId="0" applyNumberFormat="1" applyFont="1" applyFill="1" applyAlignment="1">
      <alignment vertical="top"/>
    </xf>
    <xf numFmtId="0" fontId="4" fillId="16" borderId="0" xfId="0" applyFont="1" applyFill="1" applyAlignment="1">
      <alignment vertical="top"/>
    </xf>
    <xf numFmtId="2" fontId="5" fillId="16" borderId="0" xfId="0" applyNumberFormat="1" applyFont="1" applyFill="1" applyAlignment="1">
      <alignment vertical="top"/>
    </xf>
    <xf numFmtId="0" fontId="7" fillId="16" borderId="0" xfId="0" applyFont="1" applyFill="1" applyAlignment="1">
      <alignment vertical="top"/>
    </xf>
    <xf numFmtId="0" fontId="5" fillId="16" borderId="0" xfId="1" applyFont="1" applyFill="1" applyAlignment="1">
      <alignment vertical="top"/>
    </xf>
    <xf numFmtId="2" fontId="5" fillId="16" borderId="0" xfId="1" applyNumberFormat="1" applyFont="1" applyFill="1" applyAlignment="1">
      <alignment vertical="top"/>
    </xf>
    <xf numFmtId="0" fontId="4" fillId="17" borderId="0" xfId="2" applyFont="1" applyFill="1" applyAlignment="1">
      <alignment vertical="top"/>
    </xf>
    <xf numFmtId="11" fontId="4" fillId="17" borderId="0" xfId="0" applyNumberFormat="1" applyFont="1" applyFill="1" applyAlignment="1">
      <alignment vertical="top"/>
    </xf>
    <xf numFmtId="0" fontId="5" fillId="17" borderId="0" xfId="0" applyFont="1" applyFill="1" applyAlignment="1">
      <alignment vertical="top"/>
    </xf>
    <xf numFmtId="0" fontId="5" fillId="17" borderId="0" xfId="3" applyFont="1" applyFill="1" applyAlignment="1">
      <alignment vertical="top"/>
    </xf>
    <xf numFmtId="0" fontId="0" fillId="17" borderId="0" xfId="0" applyFill="1" applyAlignment="1">
      <alignment vertical="top"/>
    </xf>
    <xf numFmtId="0" fontId="5" fillId="17" borderId="0" xfId="2" applyFont="1" applyFill="1" applyAlignment="1">
      <alignment vertical="top"/>
    </xf>
    <xf numFmtId="2" fontId="5" fillId="17" borderId="0" xfId="2" applyNumberFormat="1" applyFont="1" applyFill="1" applyAlignment="1">
      <alignment horizontal="left" vertical="top"/>
    </xf>
    <xf numFmtId="11" fontId="5" fillId="17" borderId="0" xfId="1" applyNumberFormat="1" applyFont="1" applyFill="1" applyAlignment="1">
      <alignment vertical="top"/>
    </xf>
    <xf numFmtId="11" fontId="5" fillId="17" borderId="0" xfId="2" applyNumberFormat="1" applyFont="1" applyFill="1" applyAlignment="1">
      <alignment horizontal="left" vertical="top"/>
    </xf>
    <xf numFmtId="11" fontId="5" fillId="17" borderId="0" xfId="0" applyNumberFormat="1" applyFont="1" applyFill="1" applyAlignment="1">
      <alignment vertical="top"/>
    </xf>
    <xf numFmtId="0" fontId="4" fillId="17" borderId="0" xfId="0" applyFont="1" applyFill="1" applyAlignment="1">
      <alignment vertical="top"/>
    </xf>
    <xf numFmtId="0" fontId="4" fillId="17" borderId="0" xfId="3" applyFont="1" applyFill="1" applyAlignment="1">
      <alignment vertical="top"/>
    </xf>
    <xf numFmtId="2" fontId="5" fillId="17" borderId="0" xfId="0" applyNumberFormat="1" applyFont="1" applyFill="1" applyAlignment="1">
      <alignment vertical="top"/>
    </xf>
    <xf numFmtId="0" fontId="5" fillId="17" borderId="0" xfId="1" applyFont="1" applyFill="1" applyAlignment="1">
      <alignment vertical="top"/>
    </xf>
    <xf numFmtId="0" fontId="7" fillId="17" borderId="0" xfId="0" applyFont="1" applyFill="1" applyAlignment="1">
      <alignment vertical="top"/>
    </xf>
    <xf numFmtId="2" fontId="5" fillId="17" borderId="0" xfId="1" applyNumberFormat="1" applyFont="1" applyFill="1" applyAlignment="1">
      <alignment vertical="top"/>
    </xf>
    <xf numFmtId="0" fontId="4" fillId="18" borderId="0" xfId="2" applyFont="1" applyFill="1" applyAlignment="1">
      <alignment vertical="top"/>
    </xf>
    <xf numFmtId="11" fontId="4" fillId="18" borderId="0" xfId="0" applyNumberFormat="1" applyFont="1" applyFill="1" applyAlignment="1">
      <alignment vertical="top"/>
    </xf>
    <xf numFmtId="0" fontId="5" fillId="18" borderId="0" xfId="0" applyFont="1" applyFill="1" applyAlignment="1">
      <alignment vertical="top"/>
    </xf>
    <xf numFmtId="0" fontId="5" fillId="18" borderId="0" xfId="3" applyFont="1" applyFill="1" applyAlignment="1">
      <alignment vertical="top"/>
    </xf>
    <xf numFmtId="0" fontId="0" fillId="18" borderId="0" xfId="0" applyFill="1" applyAlignment="1">
      <alignment vertical="top"/>
    </xf>
    <xf numFmtId="0" fontId="5" fillId="18" borderId="0" xfId="2" applyFont="1" applyFill="1" applyAlignment="1">
      <alignment vertical="top"/>
    </xf>
    <xf numFmtId="2" fontId="5" fillId="18" borderId="0" xfId="2" applyNumberFormat="1" applyFont="1" applyFill="1" applyAlignment="1">
      <alignment horizontal="left" vertical="top"/>
    </xf>
    <xf numFmtId="11" fontId="5" fillId="18" borderId="0" xfId="1" applyNumberFormat="1" applyFont="1" applyFill="1" applyAlignment="1">
      <alignment vertical="top"/>
    </xf>
    <xf numFmtId="11" fontId="5" fillId="18" borderId="0" xfId="2" applyNumberFormat="1" applyFont="1" applyFill="1" applyAlignment="1">
      <alignment horizontal="left" vertical="top"/>
    </xf>
    <xf numFmtId="11" fontId="5" fillId="18" borderId="0" xfId="0" applyNumberFormat="1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4" fillId="18" borderId="0" xfId="3" applyFont="1" applyFill="1" applyAlignment="1">
      <alignment vertical="top"/>
    </xf>
    <xf numFmtId="2" fontId="5" fillId="18" borderId="0" xfId="0" applyNumberFormat="1" applyFont="1" applyFill="1" applyAlignment="1">
      <alignment vertical="top"/>
    </xf>
    <xf numFmtId="0" fontId="6" fillId="18" borderId="0" xfId="0" applyFont="1" applyFill="1" applyAlignment="1">
      <alignment vertical="top"/>
    </xf>
    <xf numFmtId="2" fontId="6" fillId="18" borderId="0" xfId="0" applyNumberFormat="1" applyFont="1" applyFill="1" applyAlignment="1">
      <alignment vertical="top"/>
    </xf>
    <xf numFmtId="0" fontId="4" fillId="19" borderId="0" xfId="2" applyFont="1" applyFill="1" applyAlignment="1">
      <alignment vertical="top"/>
    </xf>
    <xf numFmtId="11" fontId="4" fillId="19" borderId="0" xfId="0" applyNumberFormat="1" applyFont="1" applyFill="1" applyAlignment="1">
      <alignment vertical="top"/>
    </xf>
    <xf numFmtId="0" fontId="5" fillId="19" borderId="0" xfId="0" applyFont="1" applyFill="1" applyAlignment="1">
      <alignment vertical="top"/>
    </xf>
    <xf numFmtId="0" fontId="5" fillId="19" borderId="0" xfId="3" applyFont="1" applyFill="1" applyAlignment="1">
      <alignment vertical="top"/>
    </xf>
    <xf numFmtId="0" fontId="0" fillId="19" borderId="0" xfId="0" applyFill="1" applyAlignment="1">
      <alignment vertical="top"/>
    </xf>
    <xf numFmtId="0" fontId="5" fillId="19" borderId="0" xfId="2" applyFont="1" applyFill="1" applyAlignment="1">
      <alignment vertical="top"/>
    </xf>
    <xf numFmtId="2" fontId="5" fillId="19" borderId="0" xfId="2" applyNumberFormat="1" applyFont="1" applyFill="1" applyAlignment="1">
      <alignment horizontal="left" vertical="top"/>
    </xf>
    <xf numFmtId="11" fontId="5" fillId="19" borderId="0" xfId="1" applyNumberFormat="1" applyFont="1" applyFill="1" applyAlignment="1">
      <alignment vertical="top"/>
    </xf>
    <xf numFmtId="11" fontId="5" fillId="19" borderId="0" xfId="2" applyNumberFormat="1" applyFont="1" applyFill="1" applyAlignment="1">
      <alignment horizontal="left" vertical="top"/>
    </xf>
    <xf numFmtId="11" fontId="5" fillId="19" borderId="0" xfId="0" applyNumberFormat="1" applyFont="1" applyFill="1" applyAlignment="1">
      <alignment vertical="top"/>
    </xf>
    <xf numFmtId="0" fontId="4" fillId="19" borderId="0" xfId="0" applyFont="1" applyFill="1" applyAlignment="1">
      <alignment vertical="top"/>
    </xf>
    <xf numFmtId="0" fontId="4" fillId="19" borderId="0" xfId="3" applyFont="1" applyFill="1" applyAlignment="1">
      <alignment vertical="top"/>
    </xf>
    <xf numFmtId="2" fontId="5" fillId="19" borderId="0" xfId="0" applyNumberFormat="1" applyFont="1" applyFill="1" applyAlignment="1">
      <alignment vertical="top"/>
    </xf>
    <xf numFmtId="0" fontId="6" fillId="19" borderId="0" xfId="0" applyFont="1" applyFill="1" applyAlignment="1">
      <alignment vertical="top"/>
    </xf>
    <xf numFmtId="0" fontId="4" fillId="20" borderId="0" xfId="2" applyFont="1" applyFill="1" applyAlignment="1">
      <alignment vertical="top"/>
    </xf>
    <xf numFmtId="11" fontId="4" fillId="20" borderId="0" xfId="0" applyNumberFormat="1" applyFont="1" applyFill="1" applyAlignment="1">
      <alignment vertical="top"/>
    </xf>
    <xf numFmtId="0" fontId="5" fillId="20" borderId="0" xfId="0" applyFont="1" applyFill="1" applyAlignment="1">
      <alignment vertical="top"/>
    </xf>
    <xf numFmtId="0" fontId="5" fillId="20" borderId="0" xfId="3" applyFont="1" applyFill="1" applyAlignment="1">
      <alignment vertical="top"/>
    </xf>
    <xf numFmtId="0" fontId="0" fillId="20" borderId="0" xfId="0" applyFill="1" applyAlignment="1">
      <alignment vertical="top"/>
    </xf>
    <xf numFmtId="0" fontId="5" fillId="20" borderId="0" xfId="2" applyFont="1" applyFill="1" applyAlignment="1">
      <alignment vertical="top"/>
    </xf>
    <xf numFmtId="2" fontId="5" fillId="20" borderId="0" xfId="2" applyNumberFormat="1" applyFont="1" applyFill="1" applyAlignment="1">
      <alignment horizontal="left" vertical="top"/>
    </xf>
    <xf numFmtId="11" fontId="5" fillId="20" borderId="0" xfId="0" applyNumberFormat="1" applyFont="1" applyFill="1" applyAlignment="1">
      <alignment vertical="top"/>
    </xf>
    <xf numFmtId="11" fontId="5" fillId="20" borderId="0" xfId="2" applyNumberFormat="1" applyFont="1" applyFill="1" applyAlignment="1">
      <alignment horizontal="left" vertical="top"/>
    </xf>
    <xf numFmtId="0" fontId="4" fillId="20" borderId="0" xfId="0" applyFont="1" applyFill="1" applyAlignment="1">
      <alignment vertical="top"/>
    </xf>
    <xf numFmtId="0" fontId="4" fillId="20" borderId="0" xfId="3" applyFont="1" applyFill="1" applyAlignment="1">
      <alignment vertical="top"/>
    </xf>
    <xf numFmtId="2" fontId="5" fillId="20" borderId="0" xfId="0" applyNumberFormat="1" applyFont="1" applyFill="1" applyAlignment="1">
      <alignment vertical="top"/>
    </xf>
    <xf numFmtId="0" fontId="6" fillId="20" borderId="0" xfId="0" applyFont="1" applyFill="1" applyAlignment="1">
      <alignment vertical="top"/>
    </xf>
    <xf numFmtId="0" fontId="3" fillId="21" borderId="0" xfId="0" applyFont="1" applyFill="1" applyAlignment="1">
      <alignment vertical="top"/>
    </xf>
    <xf numFmtId="0" fontId="6" fillId="21" borderId="0" xfId="0" applyFont="1" applyFill="1" applyAlignment="1">
      <alignment vertical="top"/>
    </xf>
    <xf numFmtId="0" fontId="5" fillId="21" borderId="0" xfId="2" applyFont="1" applyFill="1" applyAlignment="1">
      <alignment vertical="top"/>
    </xf>
    <xf numFmtId="2" fontId="6" fillId="21" borderId="0" xfId="0" applyNumberFormat="1" applyFont="1" applyFill="1" applyAlignment="1">
      <alignment horizontal="left" vertical="top"/>
    </xf>
    <xf numFmtId="0" fontId="4" fillId="21" borderId="0" xfId="0" applyFont="1" applyFill="1" applyAlignment="1">
      <alignment vertical="top"/>
    </xf>
    <xf numFmtId="0" fontId="4" fillId="21" borderId="0" xfId="3" applyFont="1" applyFill="1" applyAlignment="1">
      <alignment vertical="top"/>
    </xf>
    <xf numFmtId="11" fontId="5" fillId="21" borderId="0" xfId="0" applyNumberFormat="1" applyFont="1" applyFill="1" applyAlignment="1">
      <alignment vertical="top"/>
    </xf>
    <xf numFmtId="2" fontId="5" fillId="21" borderId="0" xfId="0" applyNumberFormat="1" applyFont="1" applyFill="1" applyAlignment="1">
      <alignment vertical="top"/>
    </xf>
    <xf numFmtId="0" fontId="5" fillId="21" borderId="0" xfId="0" applyFont="1" applyFill="1" applyAlignment="1">
      <alignment vertical="top"/>
    </xf>
    <xf numFmtId="0" fontId="5" fillId="21" borderId="0" xfId="1" applyFont="1" applyFill="1" applyAlignment="1">
      <alignment vertical="top"/>
    </xf>
    <xf numFmtId="0" fontId="3" fillId="13" borderId="0" xfId="0" applyFont="1" applyFill="1" applyAlignment="1">
      <alignment vertical="top"/>
    </xf>
    <xf numFmtId="2" fontId="6" fillId="13" borderId="0" xfId="0" applyNumberFormat="1" applyFont="1" applyFill="1" applyAlignment="1">
      <alignment horizontal="left" vertical="top"/>
    </xf>
    <xf numFmtId="2" fontId="6" fillId="13" borderId="0" xfId="0" applyNumberFormat="1" applyFont="1" applyFill="1" applyAlignment="1">
      <alignment vertical="top"/>
    </xf>
    <xf numFmtId="0" fontId="3" fillId="23" borderId="0" xfId="0" applyFont="1" applyFill="1" applyAlignment="1">
      <alignment vertical="top"/>
    </xf>
    <xf numFmtId="2" fontId="6" fillId="23" borderId="0" xfId="0" applyNumberFormat="1" applyFont="1" applyFill="1" applyAlignment="1">
      <alignment horizontal="left" vertical="top"/>
    </xf>
    <xf numFmtId="0" fontId="4" fillId="23" borderId="0" xfId="0" applyFont="1" applyFill="1" applyAlignment="1">
      <alignment vertical="top"/>
    </xf>
    <xf numFmtId="0" fontId="4" fillId="23" borderId="0" xfId="3" applyFont="1" applyFill="1" applyAlignment="1">
      <alignment vertical="top"/>
    </xf>
    <xf numFmtId="2" fontId="6" fillId="23" borderId="0" xfId="0" applyNumberFormat="1" applyFont="1" applyFill="1" applyAlignment="1">
      <alignment vertical="top"/>
    </xf>
    <xf numFmtId="0" fontId="3" fillId="22" borderId="0" xfId="0" applyFont="1" applyFill="1" applyAlignment="1">
      <alignment vertical="top"/>
    </xf>
    <xf numFmtId="0" fontId="6" fillId="22" borderId="0" xfId="0" applyFont="1" applyFill="1" applyAlignment="1">
      <alignment vertical="top"/>
    </xf>
    <xf numFmtId="2" fontId="6" fillId="22" borderId="0" xfId="0" applyNumberFormat="1" applyFont="1" applyFill="1" applyAlignment="1">
      <alignment horizontal="left" vertical="top"/>
    </xf>
    <xf numFmtId="0" fontId="4" fillId="22" borderId="0" xfId="0" applyFont="1" applyFill="1" applyAlignment="1">
      <alignment vertical="top"/>
    </xf>
    <xf numFmtId="0" fontId="4" fillId="22" borderId="0" xfId="3" applyFont="1" applyFill="1" applyAlignment="1">
      <alignment vertical="top"/>
    </xf>
    <xf numFmtId="2" fontId="6" fillId="22" borderId="0" xfId="0" applyNumberFormat="1" applyFont="1" applyFill="1" applyAlignment="1">
      <alignment vertical="top"/>
    </xf>
    <xf numFmtId="0" fontId="4" fillId="7" borderId="0" xfId="2" applyFont="1" applyFill="1" applyAlignment="1">
      <alignment vertical="top"/>
    </xf>
    <xf numFmtId="11" fontId="4" fillId="7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7" borderId="0" xfId="3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5" fillId="7" borderId="0" xfId="2" applyFont="1" applyFill="1" applyAlignment="1">
      <alignment vertical="top"/>
    </xf>
    <xf numFmtId="2" fontId="5" fillId="7" borderId="0" xfId="2" applyNumberFormat="1" applyFont="1" applyFill="1" applyAlignment="1">
      <alignment horizontal="left" vertical="top"/>
    </xf>
    <xf numFmtId="11" fontId="5" fillId="7" borderId="0" xfId="1" applyNumberFormat="1" applyFont="1" applyFill="1" applyAlignment="1">
      <alignment vertical="top"/>
    </xf>
    <xf numFmtId="11" fontId="5" fillId="7" borderId="0" xfId="2" applyNumberFormat="1" applyFont="1" applyFill="1" applyAlignment="1">
      <alignment horizontal="left" vertical="top"/>
    </xf>
    <xf numFmtId="11" fontId="5" fillId="7" borderId="0" xfId="0" applyNumberFormat="1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4" fillId="7" borderId="0" xfId="3" applyFont="1" applyFill="1" applyAlignment="1">
      <alignment vertical="top"/>
    </xf>
    <xf numFmtId="2" fontId="5" fillId="7" borderId="0" xfId="0" applyNumberFormat="1" applyFont="1" applyFill="1" applyAlignment="1">
      <alignment vertical="top"/>
    </xf>
    <xf numFmtId="0" fontId="7" fillId="24" borderId="0" xfId="0" applyFont="1" applyFill="1" applyAlignment="1">
      <alignment vertical="top"/>
    </xf>
    <xf numFmtId="2" fontId="5" fillId="24" borderId="0" xfId="0" applyNumberFormat="1" applyFont="1" applyFill="1" applyAlignment="1">
      <alignment vertical="top"/>
    </xf>
    <xf numFmtId="0" fontId="8" fillId="24" borderId="0" xfId="0" applyFont="1" applyFill="1" applyAlignment="1">
      <alignment vertical="top"/>
    </xf>
    <xf numFmtId="0" fontId="5" fillId="24" borderId="0" xfId="0" applyFont="1" applyFill="1" applyAlignment="1">
      <alignment vertical="top"/>
    </xf>
    <xf numFmtId="11" fontId="5" fillId="24" borderId="0" xfId="0" applyNumberFormat="1" applyFont="1" applyFill="1" applyAlignment="1">
      <alignment vertical="top"/>
    </xf>
    <xf numFmtId="164" fontId="5" fillId="24" borderId="0" xfId="0" applyNumberFormat="1" applyFont="1" applyFill="1" applyAlignment="1">
      <alignment vertical="top"/>
    </xf>
    <xf numFmtId="0" fontId="4" fillId="5" borderId="0" xfId="2" applyFont="1" applyFill="1" applyAlignment="1">
      <alignment vertical="top"/>
    </xf>
    <xf numFmtId="11" fontId="4" fillId="5" borderId="0" xfId="0" applyNumberFormat="1" applyFont="1" applyFill="1" applyAlignment="1">
      <alignment vertical="top"/>
    </xf>
    <xf numFmtId="0" fontId="5" fillId="5" borderId="0" xfId="0" applyFont="1" applyFill="1" applyAlignment="1">
      <alignment vertical="top"/>
    </xf>
    <xf numFmtId="0" fontId="5" fillId="5" borderId="0" xfId="3" applyFont="1" applyFill="1" applyAlignment="1">
      <alignment vertical="top"/>
    </xf>
    <xf numFmtId="0" fontId="5" fillId="5" borderId="0" xfId="2" applyFont="1" applyFill="1" applyAlignment="1">
      <alignment vertical="top"/>
    </xf>
    <xf numFmtId="2" fontId="5" fillId="5" borderId="0" xfId="2" applyNumberFormat="1" applyFont="1" applyFill="1" applyAlignment="1">
      <alignment horizontal="left" vertical="top"/>
    </xf>
    <xf numFmtId="11" fontId="5" fillId="5" borderId="0" xfId="1" applyNumberFormat="1" applyFont="1" applyFill="1" applyAlignment="1">
      <alignment vertical="top"/>
    </xf>
    <xf numFmtId="11" fontId="5" fillId="5" borderId="0" xfId="2" applyNumberFormat="1" applyFont="1" applyFill="1" applyAlignment="1">
      <alignment horizontal="left" vertical="top"/>
    </xf>
    <xf numFmtId="11" fontId="5" fillId="5" borderId="0" xfId="0" applyNumberFormat="1" applyFont="1" applyFill="1" applyAlignment="1">
      <alignment vertical="top"/>
    </xf>
    <xf numFmtId="0" fontId="4" fillId="5" borderId="0" xfId="0" applyFont="1" applyFill="1" applyAlignment="1">
      <alignment vertical="top"/>
    </xf>
    <xf numFmtId="2" fontId="5" fillId="5" borderId="0" xfId="0" applyNumberFormat="1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5" fillId="5" borderId="0" xfId="1" applyFont="1" applyFill="1" applyAlignment="1">
      <alignment vertical="top"/>
    </xf>
    <xf numFmtId="11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</cellXfs>
  <cellStyles count="5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J296"/>
  <sheetViews>
    <sheetView tabSelected="1" topLeftCell="A107" zoomScale="85" zoomScaleNormal="85" workbookViewId="0">
      <selection activeCell="C155" sqref="C155"/>
    </sheetView>
  </sheetViews>
  <sheetFormatPr defaultRowHeight="15"/>
  <cols>
    <col min="1" max="1" width="83.625" style="350" bestFit="1" customWidth="1"/>
    <col min="2" max="2" width="33.75" style="350" bestFit="1" customWidth="1"/>
    <col min="3" max="3" width="69.625" style="350" bestFit="1" customWidth="1"/>
    <col min="4" max="4" width="24.875" style="350" bestFit="1" customWidth="1"/>
    <col min="5" max="5" width="12.875" style="350" customWidth="1"/>
    <col min="6" max="6" width="22.5" style="350" bestFit="1" customWidth="1"/>
    <col min="7" max="7" width="14" style="350" bestFit="1" customWidth="1"/>
    <col min="8" max="8" width="12.375" style="350" bestFit="1" customWidth="1"/>
    <col min="9" max="9" width="10" style="350" bestFit="1" customWidth="1"/>
    <col min="10" max="10" width="9.5" style="350" bestFit="1" customWidth="1"/>
    <col min="11" max="16384" width="9" style="350"/>
  </cols>
  <sheetData>
    <row r="1" spans="1:8" ht="15.75">
      <c r="A1" s="348" t="s">
        <v>0</v>
      </c>
      <c r="B1" s="349" t="s">
        <v>162</v>
      </c>
    </row>
    <row r="3" spans="1:8" ht="15.75">
      <c r="A3" s="351" t="s">
        <v>1</v>
      </c>
      <c r="B3" s="352" t="s">
        <v>26</v>
      </c>
      <c r="C3" s="353"/>
      <c r="D3" s="354"/>
      <c r="E3" s="353"/>
      <c r="F3" s="355"/>
      <c r="G3" s="353"/>
      <c r="H3" s="353"/>
    </row>
    <row r="4" spans="1:8">
      <c r="A4" s="356" t="s">
        <v>2</v>
      </c>
      <c r="B4" s="357">
        <v>1</v>
      </c>
      <c r="C4" s="353"/>
      <c r="D4" s="353"/>
      <c r="E4" s="353"/>
      <c r="F4" s="355"/>
      <c r="G4" s="353"/>
      <c r="H4" s="353"/>
    </row>
    <row r="5" spans="1:8">
      <c r="A5" s="356" t="s">
        <v>3</v>
      </c>
      <c r="B5" s="358" t="s">
        <v>25</v>
      </c>
      <c r="C5" s="353"/>
      <c r="D5" s="353"/>
      <c r="E5" s="353"/>
      <c r="F5" s="355"/>
      <c r="G5" s="353"/>
      <c r="H5" s="353"/>
    </row>
    <row r="6" spans="1:8">
      <c r="A6" s="356" t="s">
        <v>4</v>
      </c>
      <c r="B6" s="359" t="s">
        <v>5</v>
      </c>
      <c r="C6" s="353"/>
      <c r="D6" s="353"/>
      <c r="E6" s="353"/>
      <c r="F6" s="355"/>
      <c r="G6" s="353"/>
      <c r="H6" s="353"/>
    </row>
    <row r="7" spans="1:8">
      <c r="A7" s="356" t="s">
        <v>6</v>
      </c>
      <c r="B7" s="360" t="s">
        <v>6</v>
      </c>
      <c r="C7" s="353"/>
      <c r="D7" s="353"/>
      <c r="E7" s="353"/>
      <c r="F7" s="355"/>
      <c r="G7" s="353"/>
      <c r="H7" s="353"/>
    </row>
    <row r="8" spans="1:8" ht="15.75">
      <c r="A8" s="361" t="s">
        <v>7</v>
      </c>
      <c r="B8" s="352"/>
      <c r="C8" s="361"/>
      <c r="D8" s="361"/>
      <c r="E8" s="361"/>
      <c r="F8" s="355"/>
      <c r="G8" s="361"/>
      <c r="H8" s="361"/>
    </row>
    <row r="9" spans="1:8" ht="15.75">
      <c r="A9" s="361" t="s">
        <v>8</v>
      </c>
      <c r="B9" s="361" t="s">
        <v>9</v>
      </c>
      <c r="C9" s="361" t="s">
        <v>3</v>
      </c>
      <c r="D9" s="361" t="s">
        <v>4</v>
      </c>
      <c r="E9" s="361" t="s">
        <v>6</v>
      </c>
      <c r="F9" s="362" t="s">
        <v>10</v>
      </c>
      <c r="G9" s="361" t="s">
        <v>11</v>
      </c>
      <c r="H9" s="361" t="s">
        <v>12</v>
      </c>
    </row>
    <row r="10" spans="1:8">
      <c r="A10" s="360" t="str">
        <f>B3</f>
        <v>SUD</v>
      </c>
      <c r="B10" s="363">
        <f>B4</f>
        <v>1</v>
      </c>
      <c r="C10" s="360" t="str">
        <f>B5</f>
        <v>single use diathermy</v>
      </c>
      <c r="D10" s="360" t="str">
        <f>B6</f>
        <v>GLO</v>
      </c>
      <c r="E10" s="360" t="str">
        <f>B7</f>
        <v>unit</v>
      </c>
      <c r="F10" s="353"/>
      <c r="G10" s="353" t="s">
        <v>22</v>
      </c>
      <c r="H10" s="364" t="str">
        <f t="shared" ref="H10:H18" si="0">$B$1</f>
        <v>case2_apos</v>
      </c>
    </row>
    <row r="11" spans="1:8">
      <c r="A11" s="364" t="str">
        <f>A76</f>
        <v>SUD packgaging materials</v>
      </c>
      <c r="B11" s="365">
        <v>3.0200000000000001E-2</v>
      </c>
      <c r="C11" s="364" t="str">
        <f>C76</f>
        <v>packgaging materials</v>
      </c>
      <c r="D11" s="355" t="s">
        <v>5</v>
      </c>
      <c r="E11" s="355" t="s">
        <v>19</v>
      </c>
      <c r="F11" s="355"/>
      <c r="G11" s="355" t="s">
        <v>23</v>
      </c>
      <c r="H11" s="364" t="str">
        <f t="shared" si="0"/>
        <v>case2_apos</v>
      </c>
    </row>
    <row r="12" spans="1:8">
      <c r="A12" s="364" t="str">
        <f>A88</f>
        <v>SUD manufacturing</v>
      </c>
      <c r="B12" s="355">
        <v>1</v>
      </c>
      <c r="C12" s="364" t="str">
        <f>C88</f>
        <v>manufacturing</v>
      </c>
      <c r="D12" s="355" t="s">
        <v>5</v>
      </c>
      <c r="E12" s="355" t="s">
        <v>6</v>
      </c>
      <c r="F12" s="355"/>
      <c r="G12" s="355" t="s">
        <v>23</v>
      </c>
      <c r="H12" s="364" t="str">
        <f t="shared" si="0"/>
        <v>case2_apos</v>
      </c>
    </row>
    <row r="13" spans="1:8">
      <c r="A13" s="364" t="str">
        <f>A61</f>
        <v>SUD raw materials</v>
      </c>
      <c r="B13" s="355">
        <v>1</v>
      </c>
      <c r="C13" s="364" t="str">
        <f>C61</f>
        <v>raw materials</v>
      </c>
      <c r="D13" s="355" t="s">
        <v>5</v>
      </c>
      <c r="E13" s="355" t="s">
        <v>6</v>
      </c>
      <c r="F13" s="355"/>
      <c r="G13" s="355" t="s">
        <v>23</v>
      </c>
      <c r="H13" s="364" t="str">
        <f t="shared" si="0"/>
        <v>case2_apos</v>
      </c>
    </row>
    <row r="14" spans="1:8">
      <c r="A14" s="364" t="s">
        <v>110</v>
      </c>
      <c r="B14" s="365">
        <v>-0.84100660000000005</v>
      </c>
      <c r="C14" s="364" t="s">
        <v>111</v>
      </c>
      <c r="D14" s="355" t="s">
        <v>95</v>
      </c>
      <c r="E14" s="355" t="s">
        <v>17</v>
      </c>
      <c r="F14" s="355"/>
      <c r="G14" s="355" t="s">
        <v>23</v>
      </c>
      <c r="H14" s="364" t="s">
        <v>24</v>
      </c>
    </row>
    <row r="15" spans="1:8">
      <c r="A15" s="355" t="s">
        <v>14</v>
      </c>
      <c r="B15" s="365">
        <v>-4.2050332499999996</v>
      </c>
      <c r="C15" s="355" t="s">
        <v>14</v>
      </c>
      <c r="D15" s="355" t="s">
        <v>95</v>
      </c>
      <c r="E15" s="355" t="s">
        <v>18</v>
      </c>
      <c r="F15" s="355"/>
      <c r="G15" s="355" t="s">
        <v>23</v>
      </c>
      <c r="H15" s="364" t="str">
        <f t="shared" si="0"/>
        <v>case2_apos</v>
      </c>
    </row>
    <row r="16" spans="1:8">
      <c r="A16" s="364" t="str">
        <f>A200</f>
        <v>transport</v>
      </c>
      <c r="B16" s="365">
        <v>4.76221188185003E-2</v>
      </c>
      <c r="C16" s="364" t="str">
        <f>C200</f>
        <v>transport</v>
      </c>
      <c r="D16" s="355" t="s">
        <v>5</v>
      </c>
      <c r="E16" s="355" t="s">
        <v>16</v>
      </c>
      <c r="F16" s="355"/>
      <c r="G16" s="355" t="s">
        <v>23</v>
      </c>
      <c r="H16" s="364" t="str">
        <f t="shared" si="0"/>
        <v>case2_apos</v>
      </c>
    </row>
    <row r="17" spans="1:9">
      <c r="A17" s="355" t="str">
        <f>A248</f>
        <v>eol SUD</v>
      </c>
      <c r="B17" s="365">
        <v>-0.19031802197973299</v>
      </c>
      <c r="C17" s="355" t="str">
        <f>C248</f>
        <v>eol</v>
      </c>
      <c r="D17" s="355" t="s">
        <v>5</v>
      </c>
      <c r="E17" s="355" t="s">
        <v>19</v>
      </c>
      <c r="F17" s="355"/>
      <c r="G17" s="355" t="s">
        <v>23</v>
      </c>
      <c r="H17" s="364" t="str">
        <f t="shared" si="0"/>
        <v>case2_apos</v>
      </c>
    </row>
    <row r="18" spans="1:9">
      <c r="A18" s="364" t="str">
        <f>$A$190</f>
        <v>surgery use</v>
      </c>
      <c r="B18" s="355">
        <v>1</v>
      </c>
      <c r="C18" s="364" t="str">
        <f>$B$185</f>
        <v>electricity consumption</v>
      </c>
      <c r="D18" s="355" t="s">
        <v>95</v>
      </c>
      <c r="E18" s="355" t="s">
        <v>6</v>
      </c>
      <c r="F18" s="355"/>
      <c r="G18" s="355" t="s">
        <v>23</v>
      </c>
      <c r="H18" s="364" t="str">
        <f t="shared" si="0"/>
        <v>case2_apos</v>
      </c>
    </row>
    <row r="19" spans="1:9">
      <c r="A19" s="355" t="s">
        <v>21</v>
      </c>
      <c r="B19" s="364">
        <v>-1.4740219797333401E-3</v>
      </c>
      <c r="C19" s="355" t="s">
        <v>15</v>
      </c>
      <c r="D19" s="355" t="s">
        <v>20</v>
      </c>
      <c r="E19" s="355" t="s">
        <v>19</v>
      </c>
      <c r="F19" s="355"/>
      <c r="G19" s="355" t="s">
        <v>23</v>
      </c>
      <c r="H19" s="355" t="s">
        <v>24</v>
      </c>
    </row>
    <row r="21" spans="1:9" ht="15.75">
      <c r="A21" s="366" t="s">
        <v>1</v>
      </c>
      <c r="B21" s="367" t="s">
        <v>28</v>
      </c>
      <c r="C21" s="368"/>
      <c r="D21" s="369"/>
      <c r="E21" s="368"/>
      <c r="F21" s="370"/>
      <c r="G21" s="368"/>
      <c r="H21" s="368"/>
    </row>
    <row r="22" spans="1:9">
      <c r="A22" s="371" t="s">
        <v>2</v>
      </c>
      <c r="B22" s="372">
        <v>1</v>
      </c>
      <c r="C22" s="368"/>
      <c r="D22" s="368"/>
      <c r="E22" s="368"/>
      <c r="F22" s="370"/>
      <c r="G22" s="368"/>
      <c r="H22" s="368"/>
    </row>
    <row r="23" spans="1:9">
      <c r="A23" s="371" t="s">
        <v>3</v>
      </c>
      <c r="B23" s="373" t="s">
        <v>29</v>
      </c>
      <c r="C23" s="368"/>
      <c r="D23" s="368"/>
      <c r="E23" s="368"/>
      <c r="F23" s="370"/>
      <c r="G23" s="368"/>
      <c r="H23" s="368"/>
    </row>
    <row r="24" spans="1:9">
      <c r="A24" s="371" t="s">
        <v>4</v>
      </c>
      <c r="B24" s="374" t="s">
        <v>5</v>
      </c>
      <c r="C24" s="368"/>
      <c r="D24" s="368"/>
      <c r="E24" s="368"/>
      <c r="F24" s="370"/>
      <c r="G24" s="368"/>
      <c r="H24" s="368"/>
    </row>
    <row r="25" spans="1:9">
      <c r="A25" s="371" t="s">
        <v>6</v>
      </c>
      <c r="B25" s="375" t="s">
        <v>6</v>
      </c>
      <c r="C25" s="368"/>
      <c r="D25" s="368"/>
      <c r="E25" s="368"/>
      <c r="F25" s="370"/>
      <c r="G25" s="368"/>
      <c r="H25" s="368"/>
    </row>
    <row r="26" spans="1:9" ht="15.75">
      <c r="A26" s="376" t="s">
        <v>7</v>
      </c>
      <c r="B26" s="367"/>
      <c r="C26" s="376"/>
      <c r="D26" s="376"/>
      <c r="E26" s="376"/>
      <c r="F26" s="370"/>
      <c r="G26" s="376"/>
      <c r="H26" s="376"/>
    </row>
    <row r="27" spans="1:9" ht="15.75">
      <c r="A27" s="376" t="s">
        <v>8</v>
      </c>
      <c r="B27" s="376" t="s">
        <v>9</v>
      </c>
      <c r="C27" s="376" t="s">
        <v>3</v>
      </c>
      <c r="D27" s="376" t="s">
        <v>4</v>
      </c>
      <c r="E27" s="376" t="s">
        <v>6</v>
      </c>
      <c r="F27" s="377" t="s">
        <v>10</v>
      </c>
      <c r="G27" s="376" t="s">
        <v>11</v>
      </c>
      <c r="H27" s="376" t="s">
        <v>12</v>
      </c>
    </row>
    <row r="28" spans="1:9">
      <c r="A28" s="375" t="str">
        <f>B21</f>
        <v>MUD</v>
      </c>
      <c r="B28" s="378">
        <f>B22</f>
        <v>1</v>
      </c>
      <c r="C28" s="375" t="str">
        <f>B23</f>
        <v>multi-use diathermy</v>
      </c>
      <c r="D28" s="375" t="str">
        <f>B24</f>
        <v>GLO</v>
      </c>
      <c r="E28" s="375" t="str">
        <f>B25</f>
        <v>unit</v>
      </c>
      <c r="F28" s="368"/>
      <c r="G28" s="368" t="s">
        <v>22</v>
      </c>
      <c r="H28" s="379" t="str">
        <f t="shared" ref="H28:H40" si="1">$B$1</f>
        <v>case2_apos</v>
      </c>
    </row>
    <row r="29" spans="1:9">
      <c r="A29" s="379" t="str">
        <f>A138</f>
        <v>MUD manufacturing</v>
      </c>
      <c r="B29" s="370">
        <v>1</v>
      </c>
      <c r="C29" s="379" t="str">
        <f>C138</f>
        <v>manufacturing</v>
      </c>
      <c r="D29" s="370" t="s">
        <v>5</v>
      </c>
      <c r="E29" s="370" t="s">
        <v>6</v>
      </c>
      <c r="F29" s="370"/>
      <c r="G29" s="370" t="s">
        <v>23</v>
      </c>
      <c r="H29" s="379" t="str">
        <f t="shared" si="1"/>
        <v>case2_apos</v>
      </c>
    </row>
    <row r="30" spans="1:9">
      <c r="A30" s="379" t="str">
        <f>A128</f>
        <v>MUD packgaging materials</v>
      </c>
      <c r="B30" s="379">
        <v>5.1268149999999998E-3</v>
      </c>
      <c r="C30" s="379" t="str">
        <f>C128</f>
        <v>packgaging materials</v>
      </c>
      <c r="D30" s="370" t="s">
        <v>5</v>
      </c>
      <c r="E30" s="370" t="s">
        <v>19</v>
      </c>
      <c r="F30" s="370"/>
      <c r="G30" s="370" t="s">
        <v>23</v>
      </c>
      <c r="H30" s="379" t="str">
        <f t="shared" si="1"/>
        <v>case2_apos</v>
      </c>
    </row>
    <row r="31" spans="1:9">
      <c r="A31" s="379" t="str">
        <f>A113</f>
        <v>MUD raw materials</v>
      </c>
      <c r="B31" s="370">
        <v>1</v>
      </c>
      <c r="C31" s="379" t="str">
        <f>C113</f>
        <v>raw materials</v>
      </c>
      <c r="D31" s="370" t="s">
        <v>5</v>
      </c>
      <c r="E31" s="370" t="s">
        <v>6</v>
      </c>
      <c r="F31" s="370"/>
      <c r="G31" s="370" t="s">
        <v>23</v>
      </c>
      <c r="H31" s="379" t="str">
        <f t="shared" si="1"/>
        <v>case2_apos</v>
      </c>
      <c r="I31" s="380"/>
    </row>
    <row r="32" spans="1:9">
      <c r="A32" s="379" t="str">
        <f>A164</f>
        <v>mechanical disinfection</v>
      </c>
      <c r="B32" s="381">
        <v>3.125E-2</v>
      </c>
      <c r="C32" s="379" t="str">
        <f>C164</f>
        <v>dishwaser cycle</v>
      </c>
      <c r="D32" s="370" t="s">
        <v>95</v>
      </c>
      <c r="E32" s="370" t="s">
        <v>6</v>
      </c>
      <c r="F32" s="370"/>
      <c r="G32" s="370" t="s">
        <v>23</v>
      </c>
      <c r="H32" s="379" t="str">
        <f t="shared" si="1"/>
        <v>case2_apos</v>
      </c>
    </row>
    <row r="33" spans="1:9">
      <c r="A33" s="375" t="str">
        <f>A273</f>
        <v>H200 SU</v>
      </c>
      <c r="B33" s="378">
        <f>1/4</f>
        <v>0.25</v>
      </c>
      <c r="C33" s="375" t="str">
        <f>C273</f>
        <v>H2S</v>
      </c>
      <c r="D33" s="375" t="s">
        <v>5</v>
      </c>
      <c r="E33" s="375" t="s">
        <v>6</v>
      </c>
      <c r="F33" s="370"/>
      <c r="G33" s="368" t="s">
        <v>23</v>
      </c>
      <c r="H33" s="375" t="str">
        <f t="shared" si="1"/>
        <v>case2_apos</v>
      </c>
    </row>
    <row r="34" spans="1:9">
      <c r="A34" s="375" t="s">
        <v>103</v>
      </c>
      <c r="B34" s="382">
        <f>1/(14*4)</f>
        <v>1.7857142857142856E-2</v>
      </c>
      <c r="C34" s="375" t="s">
        <v>104</v>
      </c>
      <c r="D34" s="375" t="s">
        <v>95</v>
      </c>
      <c r="E34" s="375" t="s">
        <v>6</v>
      </c>
      <c r="F34" s="370"/>
      <c r="G34" s="368" t="s">
        <v>23</v>
      </c>
      <c r="H34" s="375" t="str">
        <f>$B$1</f>
        <v>case2_apos</v>
      </c>
    </row>
    <row r="35" spans="1:9">
      <c r="A35" s="370" t="str">
        <f>A16</f>
        <v>transport</v>
      </c>
      <c r="B35" s="381">
        <v>1.9479437734400001E-2</v>
      </c>
      <c r="C35" s="370" t="str">
        <f>C16</f>
        <v>transport</v>
      </c>
      <c r="D35" s="370" t="s">
        <v>5</v>
      </c>
      <c r="E35" s="370" t="s">
        <v>16</v>
      </c>
      <c r="F35" s="370"/>
      <c r="G35" s="370" t="s">
        <v>23</v>
      </c>
      <c r="H35" s="379" t="str">
        <f t="shared" si="1"/>
        <v>case2_apos</v>
      </c>
      <c r="I35" s="380"/>
    </row>
    <row r="36" spans="1:9">
      <c r="A36" s="370" t="s">
        <v>14</v>
      </c>
      <c r="B36" s="381">
        <v>-0.17400387859438701</v>
      </c>
      <c r="C36" s="370" t="s">
        <v>14</v>
      </c>
      <c r="D36" s="370" t="s">
        <v>95</v>
      </c>
      <c r="E36" s="370" t="s">
        <v>18</v>
      </c>
      <c r="F36" s="370"/>
      <c r="G36" s="370" t="s">
        <v>23</v>
      </c>
      <c r="H36" s="379" t="str">
        <f t="shared" si="1"/>
        <v>case2_apos</v>
      </c>
    </row>
    <row r="37" spans="1:9">
      <c r="A37" s="370" t="s">
        <v>110</v>
      </c>
      <c r="B37" s="381">
        <v>3.4800775718877443E-2</v>
      </c>
      <c r="C37" s="370" t="s">
        <v>111</v>
      </c>
      <c r="D37" s="370" t="s">
        <v>95</v>
      </c>
      <c r="E37" s="370" t="s">
        <v>17</v>
      </c>
      <c r="F37" s="370"/>
      <c r="G37" s="370" t="s">
        <v>23</v>
      </c>
      <c r="H37" s="379" t="s">
        <v>24</v>
      </c>
    </row>
    <row r="38" spans="1:9">
      <c r="A38" s="370" t="str">
        <f>A261</f>
        <v>eol MUD</v>
      </c>
      <c r="B38" s="381">
        <v>-6.9577838072522298E-3</v>
      </c>
      <c r="C38" s="370" t="str">
        <f>C261</f>
        <v>eol</v>
      </c>
      <c r="D38" s="370" t="s">
        <v>5</v>
      </c>
      <c r="E38" s="370" t="s">
        <v>19</v>
      </c>
      <c r="F38" s="370"/>
      <c r="G38" s="370" t="s">
        <v>23</v>
      </c>
      <c r="H38" s="379" t="str">
        <f t="shared" si="1"/>
        <v>case2_apos</v>
      </c>
    </row>
    <row r="39" spans="1:9">
      <c r="A39" s="379" t="str">
        <f>A153</f>
        <v>scalpel</v>
      </c>
      <c r="B39" s="370">
        <v>1</v>
      </c>
      <c r="C39" s="379" t="str">
        <f>C153</f>
        <v>scalpel</v>
      </c>
      <c r="D39" s="370" t="s">
        <v>5</v>
      </c>
      <c r="E39" s="370" t="s">
        <v>6</v>
      </c>
      <c r="F39" s="370"/>
      <c r="G39" s="370" t="s">
        <v>23</v>
      </c>
      <c r="H39" s="379" t="str">
        <f t="shared" si="1"/>
        <v>case2_apos</v>
      </c>
    </row>
    <row r="40" spans="1:9">
      <c r="A40" s="379" t="str">
        <f>A18</f>
        <v>surgery use</v>
      </c>
      <c r="B40" s="381">
        <f t="shared" ref="B40:E40" si="2">B18</f>
        <v>1</v>
      </c>
      <c r="C40" s="379" t="str">
        <f t="shared" si="2"/>
        <v>electricity consumption</v>
      </c>
      <c r="D40" s="379" t="str">
        <f t="shared" si="2"/>
        <v>DK</v>
      </c>
      <c r="E40" s="379" t="str">
        <f t="shared" si="2"/>
        <v>unit</v>
      </c>
      <c r="F40" s="370"/>
      <c r="G40" s="370" t="s">
        <v>23</v>
      </c>
      <c r="H40" s="379" t="str">
        <f t="shared" si="1"/>
        <v>case2_apos</v>
      </c>
    </row>
    <row r="42" spans="1:9" ht="15.75">
      <c r="A42" s="383" t="s">
        <v>1</v>
      </c>
      <c r="B42" s="384" t="s">
        <v>35</v>
      </c>
      <c r="C42" s="385"/>
      <c r="D42" s="386"/>
      <c r="E42" s="385"/>
      <c r="F42" s="387"/>
      <c r="G42" s="385"/>
      <c r="H42" s="385"/>
    </row>
    <row r="43" spans="1:9">
      <c r="A43" s="388" t="s">
        <v>2</v>
      </c>
      <c r="B43" s="389">
        <v>1</v>
      </c>
      <c r="C43" s="385"/>
      <c r="D43" s="385"/>
      <c r="E43" s="385"/>
      <c r="F43" s="387"/>
      <c r="G43" s="385"/>
      <c r="H43" s="385"/>
    </row>
    <row r="44" spans="1:9">
      <c r="A44" s="388" t="s">
        <v>3</v>
      </c>
      <c r="B44" s="390" t="s">
        <v>35</v>
      </c>
      <c r="C44" s="385"/>
      <c r="D44" s="385"/>
      <c r="E44" s="385"/>
      <c r="F44" s="387"/>
      <c r="G44" s="385"/>
      <c r="H44" s="385"/>
    </row>
    <row r="45" spans="1:9">
      <c r="A45" s="388" t="s">
        <v>4</v>
      </c>
      <c r="B45" s="391" t="s">
        <v>5</v>
      </c>
      <c r="C45" s="385"/>
      <c r="D45" s="385"/>
      <c r="E45" s="385"/>
      <c r="F45" s="387"/>
      <c r="G45" s="385"/>
      <c r="H45" s="385"/>
    </row>
    <row r="46" spans="1:9">
      <c r="A46" s="388" t="s">
        <v>6</v>
      </c>
      <c r="B46" s="392" t="s">
        <v>19</v>
      </c>
      <c r="C46" s="385"/>
      <c r="D46" s="385"/>
      <c r="E46" s="385"/>
      <c r="F46" s="387"/>
      <c r="G46" s="385"/>
      <c r="H46" s="385"/>
    </row>
    <row r="47" spans="1:9" ht="15.75">
      <c r="A47" s="393" t="s">
        <v>7</v>
      </c>
      <c r="B47" s="384"/>
      <c r="C47" s="393"/>
      <c r="D47" s="393"/>
      <c r="E47" s="393"/>
      <c r="F47" s="387"/>
      <c r="G47" s="393"/>
      <c r="H47" s="393"/>
    </row>
    <row r="48" spans="1:9" ht="15.75">
      <c r="A48" s="393" t="s">
        <v>8</v>
      </c>
      <c r="B48" s="393" t="s">
        <v>9</v>
      </c>
      <c r="C48" s="393" t="s">
        <v>3</v>
      </c>
      <c r="D48" s="393" t="s">
        <v>4</v>
      </c>
      <c r="E48" s="393" t="s">
        <v>6</v>
      </c>
      <c r="F48" s="394" t="s">
        <v>10</v>
      </c>
      <c r="G48" s="393" t="s">
        <v>11</v>
      </c>
      <c r="H48" s="393" t="s">
        <v>12</v>
      </c>
    </row>
    <row r="49" spans="1:8">
      <c r="A49" s="392" t="str">
        <f>B42</f>
        <v>assembly</v>
      </c>
      <c r="B49" s="395">
        <f>B43</f>
        <v>1</v>
      </c>
      <c r="C49" s="392" t="str">
        <f>B44</f>
        <v>assembly</v>
      </c>
      <c r="D49" s="392" t="str">
        <f>B45</f>
        <v>GLO</v>
      </c>
      <c r="E49" s="392" t="str">
        <f>B46</f>
        <v>kilogram</v>
      </c>
      <c r="F49" s="385"/>
      <c r="G49" s="385" t="s">
        <v>22</v>
      </c>
      <c r="H49" s="396" t="str">
        <f>$B$1</f>
        <v>case2_apos</v>
      </c>
    </row>
    <row r="50" spans="1:8">
      <c r="A50" s="387" t="s">
        <v>36</v>
      </c>
      <c r="B50" s="397">
        <v>0.51761638185036896</v>
      </c>
      <c r="C50" s="387" t="s">
        <v>39</v>
      </c>
      <c r="D50" s="387" t="s">
        <v>44</v>
      </c>
      <c r="E50" s="387" t="s">
        <v>17</v>
      </c>
      <c r="F50" s="387"/>
      <c r="G50" s="387" t="s">
        <v>23</v>
      </c>
      <c r="H50" s="387" t="s">
        <v>24</v>
      </c>
    </row>
    <row r="51" spans="1:8">
      <c r="A51" s="387" t="s">
        <v>37</v>
      </c>
      <c r="B51" s="397">
        <v>503.11306089734097</v>
      </c>
      <c r="C51" s="387" t="s">
        <v>40</v>
      </c>
      <c r="D51" s="387" t="s">
        <v>5</v>
      </c>
      <c r="E51" s="387" t="s">
        <v>19</v>
      </c>
      <c r="F51" s="387"/>
      <c r="G51" s="387" t="s">
        <v>23</v>
      </c>
      <c r="H51" s="387" t="s">
        <v>24</v>
      </c>
    </row>
    <row r="52" spans="1:8">
      <c r="A52" s="387" t="s">
        <v>38</v>
      </c>
      <c r="B52" s="397">
        <v>-0.47242316418260299</v>
      </c>
      <c r="C52" s="387" t="s">
        <v>41</v>
      </c>
      <c r="D52" s="387" t="s">
        <v>20</v>
      </c>
      <c r="E52" s="387" t="s">
        <v>42</v>
      </c>
      <c r="F52" s="387"/>
      <c r="G52" s="387" t="s">
        <v>23</v>
      </c>
      <c r="H52" s="387" t="s">
        <v>24</v>
      </c>
    </row>
    <row r="54" spans="1:8" ht="15.75">
      <c r="A54" s="398" t="s">
        <v>1</v>
      </c>
      <c r="B54" s="399" t="s">
        <v>43</v>
      </c>
      <c r="C54" s="400"/>
      <c r="D54" s="401"/>
      <c r="E54" s="400"/>
      <c r="F54" s="402"/>
      <c r="G54" s="400"/>
      <c r="H54" s="400"/>
    </row>
    <row r="55" spans="1:8">
      <c r="A55" s="403" t="s">
        <v>2</v>
      </c>
      <c r="B55" s="404">
        <v>1</v>
      </c>
      <c r="C55" s="400"/>
      <c r="D55" s="400"/>
      <c r="E55" s="400"/>
      <c r="F55" s="402"/>
      <c r="G55" s="400"/>
      <c r="H55" s="400"/>
    </row>
    <row r="56" spans="1:8">
      <c r="A56" s="403" t="s">
        <v>3</v>
      </c>
      <c r="B56" s="405" t="s">
        <v>59</v>
      </c>
      <c r="C56" s="400"/>
      <c r="D56" s="400"/>
      <c r="E56" s="400"/>
      <c r="F56" s="402"/>
      <c r="G56" s="400"/>
      <c r="H56" s="400"/>
    </row>
    <row r="57" spans="1:8">
      <c r="A57" s="403" t="s">
        <v>4</v>
      </c>
      <c r="B57" s="406" t="s">
        <v>5</v>
      </c>
      <c r="C57" s="400"/>
      <c r="D57" s="400"/>
      <c r="E57" s="400"/>
      <c r="F57" s="402"/>
      <c r="G57" s="400"/>
      <c r="H57" s="400"/>
    </row>
    <row r="58" spans="1:8">
      <c r="A58" s="403" t="s">
        <v>6</v>
      </c>
      <c r="B58" s="405" t="s">
        <v>6</v>
      </c>
      <c r="C58" s="400"/>
      <c r="D58" s="400"/>
      <c r="E58" s="400"/>
      <c r="F58" s="402"/>
      <c r="G58" s="400"/>
      <c r="H58" s="400"/>
    </row>
    <row r="59" spans="1:8" ht="15.75">
      <c r="A59" s="407" t="s">
        <v>7</v>
      </c>
      <c r="B59" s="399"/>
      <c r="C59" s="407"/>
      <c r="D59" s="407"/>
      <c r="E59" s="407"/>
      <c r="F59" s="402"/>
      <c r="G59" s="407"/>
      <c r="H59" s="407"/>
    </row>
    <row r="60" spans="1:8" ht="15.75">
      <c r="A60" s="407" t="s">
        <v>8</v>
      </c>
      <c r="B60" s="407" t="s">
        <v>9</v>
      </c>
      <c r="C60" s="407" t="s">
        <v>3</v>
      </c>
      <c r="D60" s="407" t="s">
        <v>4</v>
      </c>
      <c r="E60" s="407" t="s">
        <v>6</v>
      </c>
      <c r="F60" s="408" t="s">
        <v>10</v>
      </c>
      <c r="G60" s="407" t="s">
        <v>11</v>
      </c>
      <c r="H60" s="407" t="s">
        <v>12</v>
      </c>
    </row>
    <row r="61" spans="1:8">
      <c r="A61" s="405" t="str">
        <f>B54</f>
        <v>SUD raw materials</v>
      </c>
      <c r="B61" s="409">
        <f>B55</f>
        <v>1</v>
      </c>
      <c r="C61" s="405" t="str">
        <f>B56</f>
        <v>raw materials</v>
      </c>
      <c r="D61" s="405" t="str">
        <f>B57</f>
        <v>GLO</v>
      </c>
      <c r="E61" s="405" t="str">
        <f>B58</f>
        <v>unit</v>
      </c>
      <c r="F61" s="400"/>
      <c r="G61" s="400" t="s">
        <v>22</v>
      </c>
      <c r="H61" s="410" t="str">
        <f>$B$1</f>
        <v>case2_apos</v>
      </c>
    </row>
    <row r="62" spans="1:8">
      <c r="A62" s="402" t="s">
        <v>45</v>
      </c>
      <c r="B62" s="410">
        <v>8.1936987704917998E-3</v>
      </c>
      <c r="C62" s="402" t="s">
        <v>51</v>
      </c>
      <c r="D62" s="402" t="s">
        <v>5</v>
      </c>
      <c r="E62" s="402" t="s">
        <v>19</v>
      </c>
      <c r="F62" s="402"/>
      <c r="G62" s="402" t="s">
        <v>23</v>
      </c>
      <c r="H62" s="402" t="s">
        <v>24</v>
      </c>
    </row>
    <row r="63" spans="1:8">
      <c r="A63" s="402" t="s">
        <v>46</v>
      </c>
      <c r="B63" s="410">
        <v>3.849E-3</v>
      </c>
      <c r="C63" s="402" t="s">
        <v>52</v>
      </c>
      <c r="D63" s="402" t="s">
        <v>5</v>
      </c>
      <c r="E63" s="402" t="s">
        <v>19</v>
      </c>
      <c r="F63" s="402"/>
      <c r="G63" s="402" t="s">
        <v>23</v>
      </c>
      <c r="H63" s="402" t="s">
        <v>24</v>
      </c>
    </row>
    <row r="64" spans="1:8">
      <c r="A64" s="402" t="s">
        <v>47</v>
      </c>
      <c r="B64" s="410">
        <v>3.0635245901639301E-4</v>
      </c>
      <c r="C64" s="402" t="s">
        <v>53</v>
      </c>
      <c r="D64" s="402" t="s">
        <v>44</v>
      </c>
      <c r="E64" s="402" t="s">
        <v>19</v>
      </c>
      <c r="F64" s="402"/>
      <c r="G64" s="402" t="s">
        <v>23</v>
      </c>
      <c r="H64" s="402" t="s">
        <v>24</v>
      </c>
    </row>
    <row r="65" spans="1:8">
      <c r="A65" s="402" t="s">
        <v>48</v>
      </c>
      <c r="B65" s="410">
        <v>8.1936987704917998E-3</v>
      </c>
      <c r="C65" s="402" t="s">
        <v>54</v>
      </c>
      <c r="D65" s="402" t="s">
        <v>5</v>
      </c>
      <c r="E65" s="402" t="s">
        <v>19</v>
      </c>
      <c r="F65" s="402"/>
      <c r="G65" s="402" t="s">
        <v>23</v>
      </c>
      <c r="H65" s="402" t="s">
        <v>24</v>
      </c>
    </row>
    <row r="66" spans="1:8">
      <c r="A66" s="402" t="s">
        <v>49</v>
      </c>
      <c r="B66" s="410">
        <v>4.86127049180327E-3</v>
      </c>
      <c r="C66" s="402" t="s">
        <v>55</v>
      </c>
      <c r="D66" s="402" t="s">
        <v>44</v>
      </c>
      <c r="E66" s="402" t="s">
        <v>19</v>
      </c>
      <c r="F66" s="402"/>
      <c r="G66" s="402" t="s">
        <v>23</v>
      </c>
      <c r="H66" s="402" t="s">
        <v>24</v>
      </c>
    </row>
    <row r="67" spans="1:8">
      <c r="A67" s="402" t="s">
        <v>50</v>
      </c>
      <c r="B67" s="410">
        <v>9.3611680327868804E-3</v>
      </c>
      <c r="C67" s="402" t="s">
        <v>56</v>
      </c>
      <c r="D67" s="402" t="s">
        <v>5</v>
      </c>
      <c r="E67" s="402" t="s">
        <v>19</v>
      </c>
      <c r="F67" s="402"/>
      <c r="G67" s="402" t="s">
        <v>23</v>
      </c>
      <c r="H67" s="402" t="s">
        <v>24</v>
      </c>
    </row>
    <row r="69" spans="1:8" ht="15.75">
      <c r="A69" s="411" t="s">
        <v>1</v>
      </c>
      <c r="B69" s="412" t="s">
        <v>57</v>
      </c>
      <c r="C69" s="413"/>
      <c r="D69" s="414"/>
      <c r="E69" s="413"/>
      <c r="F69" s="415"/>
      <c r="G69" s="413"/>
      <c r="H69" s="413"/>
    </row>
    <row r="70" spans="1:8">
      <c r="A70" s="416" t="s">
        <v>2</v>
      </c>
      <c r="B70" s="417">
        <v>1</v>
      </c>
      <c r="C70" s="413"/>
      <c r="D70" s="413"/>
      <c r="E70" s="413"/>
      <c r="F70" s="415"/>
      <c r="G70" s="413"/>
      <c r="H70" s="413"/>
    </row>
    <row r="71" spans="1:8">
      <c r="A71" s="416" t="s">
        <v>3</v>
      </c>
      <c r="B71" s="418" t="s">
        <v>58</v>
      </c>
      <c r="C71" s="413"/>
      <c r="D71" s="413"/>
      <c r="E71" s="413"/>
      <c r="F71" s="415"/>
      <c r="G71" s="413"/>
      <c r="H71" s="413"/>
    </row>
    <row r="72" spans="1:8">
      <c r="A72" s="416" t="s">
        <v>4</v>
      </c>
      <c r="B72" s="419" t="s">
        <v>5</v>
      </c>
      <c r="C72" s="413"/>
      <c r="D72" s="413"/>
      <c r="E72" s="413"/>
      <c r="F72" s="415"/>
      <c r="G72" s="413"/>
      <c r="H72" s="413"/>
    </row>
    <row r="73" spans="1:8">
      <c r="A73" s="416" t="s">
        <v>6</v>
      </c>
      <c r="B73" s="418" t="s">
        <v>19</v>
      </c>
      <c r="C73" s="413"/>
      <c r="D73" s="413"/>
      <c r="E73" s="413"/>
      <c r="F73" s="415"/>
      <c r="G73" s="413"/>
      <c r="H73" s="413"/>
    </row>
    <row r="74" spans="1:8" ht="15.75">
      <c r="A74" s="420" t="s">
        <v>7</v>
      </c>
      <c r="B74" s="412"/>
      <c r="C74" s="420"/>
      <c r="D74" s="420"/>
      <c r="E74" s="420"/>
      <c r="F74" s="415"/>
      <c r="G74" s="420"/>
      <c r="H74" s="420"/>
    </row>
    <row r="75" spans="1:8" ht="15.75">
      <c r="A75" s="420" t="s">
        <v>8</v>
      </c>
      <c r="B75" s="420" t="s">
        <v>9</v>
      </c>
      <c r="C75" s="420" t="s">
        <v>3</v>
      </c>
      <c r="D75" s="420" t="s">
        <v>4</v>
      </c>
      <c r="E75" s="420" t="s">
        <v>6</v>
      </c>
      <c r="F75" s="421" t="s">
        <v>10</v>
      </c>
      <c r="G75" s="420" t="s">
        <v>11</v>
      </c>
      <c r="H75" s="420" t="s">
        <v>12</v>
      </c>
    </row>
    <row r="76" spans="1:8">
      <c r="A76" s="418" t="str">
        <f>B69</f>
        <v>SUD packgaging materials</v>
      </c>
      <c r="B76" s="422">
        <f>B70</f>
        <v>1</v>
      </c>
      <c r="C76" s="418" t="str">
        <f>B71</f>
        <v>packgaging materials</v>
      </c>
      <c r="D76" s="418" t="str">
        <f>B72</f>
        <v>GLO</v>
      </c>
      <c r="E76" s="418" t="str">
        <f>B73</f>
        <v>kilogram</v>
      </c>
      <c r="F76" s="413"/>
      <c r="G76" s="413" t="s">
        <v>22</v>
      </c>
      <c r="H76" s="423" t="str">
        <f>$B$1</f>
        <v>case2_apos</v>
      </c>
    </row>
    <row r="77" spans="1:8">
      <c r="A77" s="415" t="s">
        <v>63</v>
      </c>
      <c r="B77" s="424">
        <v>4.8857658705755397E-2</v>
      </c>
      <c r="C77" s="415" t="s">
        <v>60</v>
      </c>
      <c r="D77" s="415" t="s">
        <v>44</v>
      </c>
      <c r="E77" s="415" t="s">
        <v>19</v>
      </c>
      <c r="F77" s="415"/>
      <c r="G77" s="415" t="s">
        <v>23</v>
      </c>
      <c r="H77" s="415" t="s">
        <v>24</v>
      </c>
    </row>
    <row r="78" spans="1:8">
      <c r="A78" s="415" t="s">
        <v>64</v>
      </c>
      <c r="B78" s="424">
        <v>0.65943265945123697</v>
      </c>
      <c r="C78" s="415" t="s">
        <v>61</v>
      </c>
      <c r="D78" s="415" t="s">
        <v>5</v>
      </c>
      <c r="E78" s="415" t="s">
        <v>19</v>
      </c>
      <c r="F78" s="415"/>
      <c r="G78" s="415" t="s">
        <v>23</v>
      </c>
      <c r="H78" s="415" t="s">
        <v>24</v>
      </c>
    </row>
    <row r="79" spans="1:8">
      <c r="A79" s="415" t="s">
        <v>65</v>
      </c>
      <c r="B79" s="424">
        <v>0.291709681843007</v>
      </c>
      <c r="C79" s="415" t="s">
        <v>62</v>
      </c>
      <c r="D79" s="415" t="s">
        <v>44</v>
      </c>
      <c r="E79" s="415" t="s">
        <v>19</v>
      </c>
      <c r="F79" s="415"/>
      <c r="G79" s="415" t="s">
        <v>23</v>
      </c>
      <c r="H79" s="415" t="s">
        <v>24</v>
      </c>
    </row>
    <row r="81" spans="1:8" ht="15.75">
      <c r="A81" s="425" t="s">
        <v>1</v>
      </c>
      <c r="B81" s="426" t="s">
        <v>66</v>
      </c>
      <c r="C81" s="427"/>
      <c r="D81" s="428"/>
      <c r="E81" s="427"/>
      <c r="F81" s="429"/>
      <c r="G81" s="427"/>
      <c r="H81" s="427"/>
    </row>
    <row r="82" spans="1:8">
      <c r="A82" s="430" t="s">
        <v>2</v>
      </c>
      <c r="B82" s="431">
        <v>1</v>
      </c>
      <c r="C82" s="427"/>
      <c r="D82" s="427"/>
      <c r="E82" s="427"/>
      <c r="F82" s="429"/>
      <c r="G82" s="427"/>
      <c r="H82" s="427"/>
    </row>
    <row r="83" spans="1:8">
      <c r="A83" s="430" t="s">
        <v>3</v>
      </c>
      <c r="B83" s="432" t="s">
        <v>67</v>
      </c>
      <c r="C83" s="427"/>
      <c r="D83" s="427"/>
      <c r="E83" s="427"/>
      <c r="F83" s="429"/>
      <c r="G83" s="427"/>
      <c r="H83" s="427"/>
    </row>
    <row r="84" spans="1:8">
      <c r="A84" s="430" t="s">
        <v>4</v>
      </c>
      <c r="B84" s="433" t="s">
        <v>5</v>
      </c>
      <c r="C84" s="427"/>
      <c r="D84" s="427"/>
      <c r="E84" s="427"/>
      <c r="F84" s="429"/>
      <c r="G84" s="427"/>
      <c r="H84" s="427"/>
    </row>
    <row r="85" spans="1:8">
      <c r="A85" s="430" t="s">
        <v>6</v>
      </c>
      <c r="B85" s="432" t="s">
        <v>6</v>
      </c>
      <c r="C85" s="427"/>
      <c r="D85" s="427"/>
      <c r="E85" s="427"/>
      <c r="F85" s="429"/>
      <c r="G85" s="427"/>
      <c r="H85" s="427"/>
    </row>
    <row r="86" spans="1:8" ht="15.75">
      <c r="A86" s="434" t="s">
        <v>7</v>
      </c>
      <c r="B86" s="426"/>
      <c r="C86" s="434"/>
      <c r="D86" s="434"/>
      <c r="E86" s="434"/>
      <c r="F86" s="429"/>
      <c r="G86" s="434"/>
      <c r="H86" s="434"/>
    </row>
    <row r="87" spans="1:8" ht="15.75">
      <c r="A87" s="434" t="s">
        <v>8</v>
      </c>
      <c r="B87" s="434" t="s">
        <v>9</v>
      </c>
      <c r="C87" s="434" t="s">
        <v>3</v>
      </c>
      <c r="D87" s="434" t="s">
        <v>4</v>
      </c>
      <c r="E87" s="434" t="s">
        <v>6</v>
      </c>
      <c r="F87" s="435" t="s">
        <v>10</v>
      </c>
      <c r="G87" s="434" t="s">
        <v>11</v>
      </c>
      <c r="H87" s="434" t="s">
        <v>12</v>
      </c>
    </row>
    <row r="88" spans="1:8">
      <c r="A88" s="432" t="str">
        <f>B81</f>
        <v>SUD manufacturing</v>
      </c>
      <c r="B88" s="436">
        <f>B82</f>
        <v>1</v>
      </c>
      <c r="C88" s="432" t="str">
        <f>B83</f>
        <v>manufacturing</v>
      </c>
      <c r="D88" s="432" t="str">
        <f>B84</f>
        <v>GLO</v>
      </c>
      <c r="E88" s="432" t="str">
        <f>B85</f>
        <v>unit</v>
      </c>
      <c r="F88" s="427"/>
      <c r="G88" s="427" t="s">
        <v>22</v>
      </c>
      <c r="H88" s="437" t="str">
        <f>$B$1</f>
        <v>case2_apos</v>
      </c>
    </row>
    <row r="89" spans="1:8">
      <c r="A89" s="429" t="s">
        <v>72</v>
      </c>
      <c r="B89" s="429">
        <v>4.5218700000000001E-2</v>
      </c>
      <c r="C89" s="429" t="s">
        <v>68</v>
      </c>
      <c r="D89" s="429" t="s">
        <v>5</v>
      </c>
      <c r="E89" s="429" t="s">
        <v>19</v>
      </c>
      <c r="F89" s="429"/>
      <c r="G89" s="429" t="s">
        <v>23</v>
      </c>
      <c r="H89" s="429" t="s">
        <v>24</v>
      </c>
    </row>
    <row r="90" spans="1:8">
      <c r="A90" s="429" t="s">
        <v>73</v>
      </c>
      <c r="B90" s="429">
        <v>2.7020000000000001E-4</v>
      </c>
      <c r="C90" s="429" t="s">
        <v>69</v>
      </c>
      <c r="D90" s="429" t="s">
        <v>5</v>
      </c>
      <c r="E90" s="429" t="s">
        <v>19</v>
      </c>
      <c r="F90" s="429"/>
      <c r="G90" s="429" t="s">
        <v>23</v>
      </c>
      <c r="H90" s="429" t="s">
        <v>24</v>
      </c>
    </row>
    <row r="91" spans="1:8">
      <c r="A91" s="429" t="s">
        <v>74</v>
      </c>
      <c r="B91" s="429">
        <v>0.1108104</v>
      </c>
      <c r="C91" s="429" t="s">
        <v>70</v>
      </c>
      <c r="D91" s="429" t="s">
        <v>5</v>
      </c>
      <c r="E91" s="429" t="s">
        <v>19</v>
      </c>
      <c r="F91" s="429"/>
      <c r="G91" s="429" t="s">
        <v>23</v>
      </c>
      <c r="H91" s="429" t="s">
        <v>24</v>
      </c>
    </row>
    <row r="92" spans="1:8">
      <c r="A92" s="429" t="s">
        <v>75</v>
      </c>
      <c r="B92" s="429">
        <v>3.849E-3</v>
      </c>
      <c r="C92" s="429" t="s">
        <v>71</v>
      </c>
      <c r="D92" s="429" t="s">
        <v>5</v>
      </c>
      <c r="E92" s="429" t="s">
        <v>19</v>
      </c>
      <c r="F92" s="429"/>
      <c r="G92" s="429" t="s">
        <v>23</v>
      </c>
      <c r="H92" s="429" t="s">
        <v>24</v>
      </c>
    </row>
    <row r="93" spans="1:8">
      <c r="A93" s="429" t="s">
        <v>36</v>
      </c>
      <c r="B93" s="429">
        <v>0.16014829999999999</v>
      </c>
      <c r="C93" s="429" t="s">
        <v>39</v>
      </c>
      <c r="D93" s="429" t="s">
        <v>44</v>
      </c>
      <c r="E93" s="429" t="s">
        <v>17</v>
      </c>
      <c r="F93" s="429"/>
      <c r="G93" s="429" t="s">
        <v>23</v>
      </c>
      <c r="H93" s="429" t="s">
        <v>24</v>
      </c>
    </row>
    <row r="95" spans="1:8" ht="15.75">
      <c r="A95" s="438" t="s">
        <v>1</v>
      </c>
      <c r="B95" s="439" t="s">
        <v>76</v>
      </c>
      <c r="C95" s="440"/>
      <c r="D95" s="441"/>
      <c r="E95" s="440"/>
      <c r="F95" s="442"/>
      <c r="G95" s="440"/>
      <c r="H95" s="440"/>
    </row>
    <row r="96" spans="1:8">
      <c r="A96" s="443" t="s">
        <v>2</v>
      </c>
      <c r="B96" s="444">
        <v>1</v>
      </c>
      <c r="C96" s="440"/>
      <c r="D96" s="440"/>
      <c r="E96" s="440"/>
      <c r="F96" s="442"/>
      <c r="G96" s="440"/>
      <c r="H96" s="440"/>
    </row>
    <row r="97" spans="1:8">
      <c r="A97" s="443" t="s">
        <v>3</v>
      </c>
      <c r="B97" s="445" t="s">
        <v>77</v>
      </c>
      <c r="C97" s="440"/>
      <c r="D97" s="440"/>
      <c r="E97" s="440"/>
      <c r="F97" s="442"/>
      <c r="G97" s="440"/>
      <c r="H97" s="440"/>
    </row>
    <row r="98" spans="1:8">
      <c r="A98" s="443" t="s">
        <v>4</v>
      </c>
      <c r="B98" s="446" t="s">
        <v>5</v>
      </c>
      <c r="C98" s="440"/>
      <c r="D98" s="440"/>
      <c r="E98" s="440"/>
      <c r="F98" s="442"/>
      <c r="G98" s="440"/>
      <c r="H98" s="440"/>
    </row>
    <row r="99" spans="1:8">
      <c r="A99" s="443" t="s">
        <v>6</v>
      </c>
      <c r="B99" s="445" t="s">
        <v>19</v>
      </c>
      <c r="C99" s="440"/>
      <c r="D99" s="440"/>
      <c r="E99" s="440"/>
      <c r="F99" s="442"/>
      <c r="G99" s="440"/>
      <c r="H99" s="440"/>
    </row>
    <row r="100" spans="1:8" ht="15.75">
      <c r="A100" s="447" t="s">
        <v>7</v>
      </c>
      <c r="B100" s="439"/>
      <c r="C100" s="447"/>
      <c r="D100" s="447"/>
      <c r="E100" s="447"/>
      <c r="F100" s="442"/>
      <c r="G100" s="447"/>
      <c r="H100" s="447"/>
    </row>
    <row r="101" spans="1:8" ht="15.75">
      <c r="A101" s="447" t="s">
        <v>8</v>
      </c>
      <c r="B101" s="447" t="s">
        <v>9</v>
      </c>
      <c r="C101" s="447" t="s">
        <v>3</v>
      </c>
      <c r="D101" s="447" t="s">
        <v>4</v>
      </c>
      <c r="E101" s="447" t="s">
        <v>6</v>
      </c>
      <c r="F101" s="448" t="s">
        <v>10</v>
      </c>
      <c r="G101" s="447" t="s">
        <v>11</v>
      </c>
      <c r="H101" s="447" t="s">
        <v>12</v>
      </c>
    </row>
    <row r="102" spans="1:8">
      <c r="A102" s="445" t="str">
        <f>B95</f>
        <v>silveralloy AgCu production</v>
      </c>
      <c r="B102" s="449">
        <f>B96</f>
        <v>1</v>
      </c>
      <c r="C102" s="445" t="str">
        <f>B97</f>
        <v>silveralloy</v>
      </c>
      <c r="D102" s="445" t="str">
        <f>B98</f>
        <v>GLO</v>
      </c>
      <c r="E102" s="445" t="str">
        <f>B99</f>
        <v>kilogram</v>
      </c>
      <c r="F102" s="440"/>
      <c r="G102" s="440" t="s">
        <v>22</v>
      </c>
      <c r="H102" s="450" t="str">
        <f>$B$1</f>
        <v>case2_apos</v>
      </c>
    </row>
    <row r="103" spans="1:8">
      <c r="A103" s="442" t="s">
        <v>80</v>
      </c>
      <c r="B103" s="451">
        <v>7.4999999999999997E-2</v>
      </c>
      <c r="C103" s="442" t="s">
        <v>78</v>
      </c>
      <c r="D103" s="442" t="s">
        <v>5</v>
      </c>
      <c r="E103" s="442" t="s">
        <v>19</v>
      </c>
      <c r="F103" s="442"/>
      <c r="G103" s="442" t="s">
        <v>23</v>
      </c>
      <c r="H103" s="442" t="s">
        <v>24</v>
      </c>
    </row>
    <row r="104" spans="1:8">
      <c r="A104" s="442" t="s">
        <v>81</v>
      </c>
      <c r="B104" s="451">
        <v>0.92500000000000004</v>
      </c>
      <c r="C104" s="442" t="s">
        <v>79</v>
      </c>
      <c r="D104" s="442" t="s">
        <v>5</v>
      </c>
      <c r="E104" s="442" t="s">
        <v>19</v>
      </c>
      <c r="F104" s="442"/>
      <c r="G104" s="442" t="s">
        <v>23</v>
      </c>
      <c r="H104" s="442" t="s">
        <v>24</v>
      </c>
    </row>
    <row r="106" spans="1:8" ht="15.75">
      <c r="A106" s="452" t="s">
        <v>1</v>
      </c>
      <c r="B106" s="453" t="s">
        <v>83</v>
      </c>
      <c r="C106" s="454"/>
      <c r="D106" s="455"/>
      <c r="E106" s="454"/>
      <c r="F106" s="456"/>
      <c r="G106" s="454"/>
      <c r="H106" s="454"/>
    </row>
    <row r="107" spans="1:8">
      <c r="A107" s="457" t="s">
        <v>2</v>
      </c>
      <c r="B107" s="458">
        <v>1</v>
      </c>
      <c r="C107" s="454"/>
      <c r="D107" s="454"/>
      <c r="E107" s="454"/>
      <c r="F107" s="456"/>
      <c r="G107" s="454"/>
      <c r="H107" s="454"/>
    </row>
    <row r="108" spans="1:8">
      <c r="A108" s="457" t="s">
        <v>3</v>
      </c>
      <c r="B108" s="459" t="s">
        <v>59</v>
      </c>
      <c r="C108" s="454"/>
      <c r="D108" s="454"/>
      <c r="E108" s="454"/>
      <c r="F108" s="456"/>
      <c r="G108" s="454"/>
      <c r="H108" s="454"/>
    </row>
    <row r="109" spans="1:8">
      <c r="A109" s="457" t="s">
        <v>4</v>
      </c>
      <c r="B109" s="460" t="s">
        <v>5</v>
      </c>
      <c r="C109" s="454"/>
      <c r="D109" s="454"/>
      <c r="E109" s="454"/>
      <c r="F109" s="456"/>
      <c r="G109" s="454"/>
      <c r="H109" s="454"/>
    </row>
    <row r="110" spans="1:8">
      <c r="A110" s="457" t="s">
        <v>6</v>
      </c>
      <c r="B110" s="459" t="s">
        <v>6</v>
      </c>
      <c r="C110" s="454"/>
      <c r="D110" s="454"/>
      <c r="E110" s="454"/>
      <c r="F110" s="456"/>
      <c r="G110" s="454"/>
      <c r="H110" s="454"/>
    </row>
    <row r="111" spans="1:8" ht="15.75">
      <c r="A111" s="461" t="s">
        <v>7</v>
      </c>
      <c r="B111" s="453"/>
      <c r="C111" s="461"/>
      <c r="D111" s="461"/>
      <c r="E111" s="461"/>
      <c r="F111" s="456"/>
      <c r="G111" s="461"/>
      <c r="H111" s="461"/>
    </row>
    <row r="112" spans="1:8" ht="15.75">
      <c r="A112" s="461" t="s">
        <v>8</v>
      </c>
      <c r="B112" s="461" t="s">
        <v>9</v>
      </c>
      <c r="C112" s="461" t="s">
        <v>3</v>
      </c>
      <c r="D112" s="461" t="s">
        <v>4</v>
      </c>
      <c r="E112" s="461" t="s">
        <v>6</v>
      </c>
      <c r="F112" s="462" t="s">
        <v>10</v>
      </c>
      <c r="G112" s="461" t="s">
        <v>11</v>
      </c>
      <c r="H112" s="461" t="s">
        <v>12</v>
      </c>
    </row>
    <row r="113" spans="1:10">
      <c r="A113" s="459" t="str">
        <f>B106</f>
        <v>MUD raw materials</v>
      </c>
      <c r="B113" s="463">
        <f>B107</f>
        <v>1</v>
      </c>
      <c r="C113" s="459" t="str">
        <f>B108</f>
        <v>raw materials</v>
      </c>
      <c r="D113" s="459" t="str">
        <f>B109</f>
        <v>GLO</v>
      </c>
      <c r="E113" s="459" t="str">
        <f>B110</f>
        <v>unit</v>
      </c>
      <c r="F113" s="454"/>
      <c r="G113" s="454" t="s">
        <v>22</v>
      </c>
      <c r="H113" s="464" t="str">
        <f>$B$1</f>
        <v>case2_apos</v>
      </c>
    </row>
    <row r="114" spans="1:10">
      <c r="A114" s="459" t="s">
        <v>169</v>
      </c>
      <c r="B114" s="463">
        <v>3.2790945000000001E-5</v>
      </c>
      <c r="C114" s="459" t="s">
        <v>170</v>
      </c>
      <c r="D114" s="459" t="s">
        <v>44</v>
      </c>
      <c r="E114" s="459" t="s">
        <v>19</v>
      </c>
      <c r="F114" s="454"/>
      <c r="G114" s="454" t="s">
        <v>23</v>
      </c>
      <c r="H114" s="464" t="s">
        <v>24</v>
      </c>
      <c r="I114" s="380"/>
    </row>
    <row r="115" spans="1:10">
      <c r="A115" s="456" t="s">
        <v>47</v>
      </c>
      <c r="B115" s="464">
        <v>2.2041159517487199E-5</v>
      </c>
      <c r="C115" s="456" t="s">
        <v>53</v>
      </c>
      <c r="D115" s="456" t="s">
        <v>44</v>
      </c>
      <c r="E115" s="456" t="s">
        <v>19</v>
      </c>
      <c r="F115" s="456"/>
      <c r="G115" s="456" t="s">
        <v>23</v>
      </c>
      <c r="H115" s="456" t="s">
        <v>24</v>
      </c>
      <c r="I115" s="380"/>
    </row>
    <row r="116" spans="1:10">
      <c r="A116" s="456" t="s">
        <v>86</v>
      </c>
      <c r="B116" s="464">
        <v>2.1580106827279601E-7</v>
      </c>
      <c r="C116" s="456" t="s">
        <v>84</v>
      </c>
      <c r="D116" s="456" t="s">
        <v>44</v>
      </c>
      <c r="E116" s="456" t="s">
        <v>19</v>
      </c>
      <c r="F116" s="456"/>
      <c r="G116" s="456" t="s">
        <v>23</v>
      </c>
      <c r="H116" s="456" t="s">
        <v>24</v>
      </c>
      <c r="I116" s="380"/>
    </row>
    <row r="117" spans="1:10">
      <c r="A117" s="456" t="s">
        <v>87</v>
      </c>
      <c r="B117" s="464">
        <v>5.2212909273413703E-7</v>
      </c>
      <c r="C117" s="456" t="s">
        <v>85</v>
      </c>
      <c r="D117" s="456" t="s">
        <v>5</v>
      </c>
      <c r="E117" s="456" t="s">
        <v>19</v>
      </c>
      <c r="F117" s="456"/>
      <c r="G117" s="456" t="s">
        <v>23</v>
      </c>
      <c r="H117" s="456" t="s">
        <v>24</v>
      </c>
      <c r="I117" s="380"/>
    </row>
    <row r="118" spans="1:10">
      <c r="A118" s="456" t="s">
        <v>87</v>
      </c>
      <c r="B118" s="464">
        <v>3.1059351923866298E-6</v>
      </c>
      <c r="C118" s="456" t="s">
        <v>85</v>
      </c>
      <c r="D118" s="456" t="s">
        <v>5</v>
      </c>
      <c r="E118" s="456" t="s">
        <v>19</v>
      </c>
      <c r="F118" s="456"/>
      <c r="G118" s="456" t="s">
        <v>23</v>
      </c>
      <c r="H118" s="456" t="s">
        <v>24</v>
      </c>
      <c r="I118" s="380"/>
    </row>
    <row r="119" spans="1:10">
      <c r="A119" s="456" t="s">
        <v>76</v>
      </c>
      <c r="B119" s="464">
        <v>1.01033619739448E-6</v>
      </c>
      <c r="C119" s="456" t="s">
        <v>77</v>
      </c>
      <c r="D119" s="456" t="s">
        <v>5</v>
      </c>
      <c r="E119" s="456" t="s">
        <v>19</v>
      </c>
      <c r="F119" s="456"/>
      <c r="G119" s="456" t="s">
        <v>23</v>
      </c>
      <c r="H119" s="464" t="str">
        <f>$B$1</f>
        <v>case2_apos</v>
      </c>
      <c r="I119" s="380"/>
      <c r="J119" s="380"/>
    </row>
    <row r="120" spans="1:10">
      <c r="J120" s="380"/>
    </row>
    <row r="121" spans="1:10" ht="15.75">
      <c r="A121" s="465" t="s">
        <v>1</v>
      </c>
      <c r="B121" s="466" t="s">
        <v>82</v>
      </c>
      <c r="C121" s="467"/>
      <c r="D121" s="468"/>
      <c r="E121" s="467"/>
      <c r="F121" s="469"/>
      <c r="G121" s="467"/>
      <c r="H121" s="467"/>
    </row>
    <row r="122" spans="1:10">
      <c r="A122" s="470" t="s">
        <v>2</v>
      </c>
      <c r="B122" s="471">
        <v>1</v>
      </c>
      <c r="C122" s="467"/>
      <c r="D122" s="467"/>
      <c r="E122" s="467"/>
      <c r="F122" s="469"/>
      <c r="G122" s="467"/>
      <c r="H122" s="467"/>
    </row>
    <row r="123" spans="1:10">
      <c r="A123" s="470" t="s">
        <v>3</v>
      </c>
      <c r="B123" s="472" t="s">
        <v>58</v>
      </c>
      <c r="C123" s="467"/>
      <c r="D123" s="467"/>
      <c r="E123" s="467"/>
      <c r="F123" s="469"/>
      <c r="G123" s="467"/>
      <c r="H123" s="467"/>
    </row>
    <row r="124" spans="1:10">
      <c r="A124" s="470" t="s">
        <v>4</v>
      </c>
      <c r="B124" s="473" t="s">
        <v>5</v>
      </c>
      <c r="C124" s="467"/>
      <c r="D124" s="467"/>
      <c r="E124" s="467"/>
      <c r="F124" s="469"/>
      <c r="G124" s="467"/>
      <c r="H124" s="467"/>
    </row>
    <row r="125" spans="1:10">
      <c r="A125" s="470" t="s">
        <v>6</v>
      </c>
      <c r="B125" s="472" t="s">
        <v>19</v>
      </c>
      <c r="C125" s="467"/>
      <c r="D125" s="467"/>
      <c r="E125" s="467"/>
      <c r="F125" s="469"/>
      <c r="G125" s="467"/>
      <c r="H125" s="467"/>
    </row>
    <row r="126" spans="1:10" ht="15.75">
      <c r="A126" s="474" t="s">
        <v>7</v>
      </c>
      <c r="B126" s="466"/>
      <c r="C126" s="474"/>
      <c r="D126" s="474"/>
      <c r="E126" s="474"/>
      <c r="F126" s="469"/>
      <c r="G126" s="474"/>
      <c r="H126" s="474"/>
    </row>
    <row r="127" spans="1:10" ht="15.75">
      <c r="A127" s="474" t="s">
        <v>8</v>
      </c>
      <c r="B127" s="474" t="s">
        <v>9</v>
      </c>
      <c r="C127" s="474" t="s">
        <v>3</v>
      </c>
      <c r="D127" s="474" t="s">
        <v>4</v>
      </c>
      <c r="E127" s="474" t="s">
        <v>6</v>
      </c>
      <c r="F127" s="475" t="s">
        <v>10</v>
      </c>
      <c r="G127" s="474" t="s">
        <v>11</v>
      </c>
      <c r="H127" s="474" t="s">
        <v>12</v>
      </c>
    </row>
    <row r="128" spans="1:10">
      <c r="A128" s="472" t="str">
        <f>B121</f>
        <v>MUD packgaging materials</v>
      </c>
      <c r="B128" s="476">
        <f>B122</f>
        <v>1</v>
      </c>
      <c r="C128" s="472" t="str">
        <f>B123</f>
        <v>packgaging materials</v>
      </c>
      <c r="D128" s="472" t="str">
        <f>B124</f>
        <v>GLO</v>
      </c>
      <c r="E128" s="472" t="str">
        <f>B125</f>
        <v>kilogram</v>
      </c>
      <c r="F128" s="467"/>
      <c r="G128" s="467" t="s">
        <v>22</v>
      </c>
      <c r="H128" s="477" t="str">
        <f>$B$1</f>
        <v>case2_apos</v>
      </c>
    </row>
    <row r="129" spans="1:9">
      <c r="A129" s="469" t="s">
        <v>64</v>
      </c>
      <c r="B129" s="469">
        <v>1</v>
      </c>
      <c r="C129" s="469" t="s">
        <v>61</v>
      </c>
      <c r="D129" s="469" t="s">
        <v>5</v>
      </c>
      <c r="E129" s="472" t="s">
        <v>19</v>
      </c>
      <c r="F129" s="469"/>
      <c r="G129" s="469" t="s">
        <v>23</v>
      </c>
      <c r="H129" s="469" t="s">
        <v>24</v>
      </c>
    </row>
    <row r="131" spans="1:9" ht="15.75">
      <c r="A131" s="478" t="s">
        <v>1</v>
      </c>
      <c r="B131" s="479" t="s">
        <v>88</v>
      </c>
      <c r="C131" s="480"/>
      <c r="D131" s="481"/>
      <c r="E131" s="480"/>
      <c r="F131" s="482"/>
      <c r="G131" s="480"/>
      <c r="H131" s="480"/>
    </row>
    <row r="132" spans="1:9">
      <c r="A132" s="483" t="s">
        <v>2</v>
      </c>
      <c r="B132" s="484">
        <v>1</v>
      </c>
      <c r="C132" s="480"/>
      <c r="D132" s="480"/>
      <c r="E132" s="480"/>
      <c r="F132" s="482"/>
      <c r="G132" s="480"/>
      <c r="H132" s="480"/>
    </row>
    <row r="133" spans="1:9">
      <c r="A133" s="483" t="s">
        <v>3</v>
      </c>
      <c r="B133" s="485" t="s">
        <v>67</v>
      </c>
      <c r="C133" s="480"/>
      <c r="D133" s="480"/>
      <c r="E133" s="480"/>
      <c r="F133" s="482"/>
      <c r="G133" s="480"/>
      <c r="H133" s="480"/>
    </row>
    <row r="134" spans="1:9">
      <c r="A134" s="483" t="s">
        <v>4</v>
      </c>
      <c r="B134" s="486" t="s">
        <v>5</v>
      </c>
      <c r="C134" s="480"/>
      <c r="D134" s="480"/>
      <c r="E134" s="480"/>
      <c r="F134" s="482"/>
      <c r="G134" s="480"/>
      <c r="H134" s="480"/>
    </row>
    <row r="135" spans="1:9">
      <c r="A135" s="483" t="s">
        <v>6</v>
      </c>
      <c r="B135" s="485" t="s">
        <v>6</v>
      </c>
      <c r="C135" s="480"/>
      <c r="D135" s="480"/>
      <c r="E135" s="480"/>
      <c r="F135" s="482"/>
      <c r="G135" s="480"/>
      <c r="H135" s="480"/>
    </row>
    <row r="136" spans="1:9" ht="15.75">
      <c r="A136" s="487" t="s">
        <v>7</v>
      </c>
      <c r="B136" s="479"/>
      <c r="C136" s="487"/>
      <c r="D136" s="487"/>
      <c r="E136" s="487"/>
      <c r="F136" s="482"/>
      <c r="G136" s="487"/>
      <c r="H136" s="487"/>
    </row>
    <row r="137" spans="1:9" ht="15.75">
      <c r="A137" s="487" t="s">
        <v>8</v>
      </c>
      <c r="B137" s="487" t="s">
        <v>9</v>
      </c>
      <c r="C137" s="487" t="s">
        <v>3</v>
      </c>
      <c r="D137" s="487" t="s">
        <v>4</v>
      </c>
      <c r="E137" s="487" t="s">
        <v>6</v>
      </c>
      <c r="F137" s="488" t="s">
        <v>10</v>
      </c>
      <c r="G137" s="487" t="s">
        <v>11</v>
      </c>
      <c r="H137" s="487" t="s">
        <v>12</v>
      </c>
    </row>
    <row r="138" spans="1:9">
      <c r="A138" s="485" t="str">
        <f>B131</f>
        <v>MUD manufacturing</v>
      </c>
      <c r="B138" s="489">
        <f>B132</f>
        <v>1</v>
      </c>
      <c r="C138" s="485" t="str">
        <f>B133</f>
        <v>manufacturing</v>
      </c>
      <c r="D138" s="485" t="str">
        <f>B134</f>
        <v>GLO</v>
      </c>
      <c r="E138" s="485" t="str">
        <f>B135</f>
        <v>unit</v>
      </c>
      <c r="F138" s="480"/>
      <c r="G138" s="480" t="s">
        <v>22</v>
      </c>
      <c r="H138" s="490" t="str">
        <f>$B$1</f>
        <v>case2_apos</v>
      </c>
    </row>
    <row r="139" spans="1:9">
      <c r="A139" s="482" t="s">
        <v>70</v>
      </c>
      <c r="B139" s="490">
        <v>2.5299999999999998E-5</v>
      </c>
      <c r="C139" s="482" t="s">
        <v>70</v>
      </c>
      <c r="D139" s="482" t="s">
        <v>44</v>
      </c>
      <c r="E139" s="482" t="s">
        <v>19</v>
      </c>
      <c r="F139" s="482"/>
      <c r="G139" s="482" t="s">
        <v>23</v>
      </c>
      <c r="H139" s="482" t="s">
        <v>24</v>
      </c>
      <c r="I139" s="380"/>
    </row>
    <row r="140" spans="1:9">
      <c r="A140" s="482" t="s">
        <v>71</v>
      </c>
      <c r="B140" s="490">
        <v>3.2790945000000001E-5</v>
      </c>
      <c r="C140" s="482" t="s">
        <v>71</v>
      </c>
      <c r="D140" s="482" t="s">
        <v>44</v>
      </c>
      <c r="E140" s="482" t="s">
        <v>19</v>
      </c>
      <c r="F140" s="482"/>
      <c r="G140" s="482" t="s">
        <v>23</v>
      </c>
      <c r="H140" s="482" t="s">
        <v>24</v>
      </c>
      <c r="I140" s="380"/>
    </row>
    <row r="141" spans="1:9">
      <c r="A141" s="482" t="s">
        <v>72</v>
      </c>
      <c r="B141" s="482">
        <v>1.8087480000000001E-4</v>
      </c>
      <c r="C141" s="482" t="s">
        <v>68</v>
      </c>
      <c r="D141" s="482" t="s">
        <v>5</v>
      </c>
      <c r="E141" s="482" t="s">
        <v>19</v>
      </c>
      <c r="F141" s="482"/>
      <c r="G141" s="482" t="s">
        <v>23</v>
      </c>
      <c r="H141" s="482" t="s">
        <v>24</v>
      </c>
      <c r="I141" s="380"/>
    </row>
    <row r="142" spans="1:9">
      <c r="A142" s="482" t="s">
        <v>35</v>
      </c>
      <c r="B142" s="482">
        <v>2.39976081173181E-4</v>
      </c>
      <c r="C142" s="482" t="s">
        <v>35</v>
      </c>
      <c r="D142" s="482" t="s">
        <v>5</v>
      </c>
      <c r="E142" s="482" t="s">
        <v>19</v>
      </c>
      <c r="F142" s="482"/>
      <c r="G142" s="482" t="s">
        <v>23</v>
      </c>
      <c r="H142" s="490" t="str">
        <f>$B$1</f>
        <v>case2_apos</v>
      </c>
      <c r="I142" s="380"/>
    </row>
    <row r="143" spans="1:9">
      <c r="A143" s="490" t="str">
        <f>A164</f>
        <v>mechanical disinfection</v>
      </c>
      <c r="B143" s="482">
        <v>3.125E-2</v>
      </c>
      <c r="C143" s="490" t="str">
        <f>C164</f>
        <v>dishwaser cycle</v>
      </c>
      <c r="D143" s="482" t="s">
        <v>95</v>
      </c>
      <c r="E143" s="482" t="s">
        <v>6</v>
      </c>
      <c r="F143" s="482"/>
      <c r="G143" s="482" t="s">
        <v>23</v>
      </c>
      <c r="H143" s="490" t="str">
        <f t="shared" ref="H143:H144" si="3">$B$1</f>
        <v>case2_apos</v>
      </c>
      <c r="I143" s="380"/>
    </row>
    <row r="144" spans="1:9">
      <c r="A144" s="482" t="s">
        <v>103</v>
      </c>
      <c r="B144" s="482">
        <v>2.77777777777777E-2</v>
      </c>
      <c r="C144" s="482" t="s">
        <v>30</v>
      </c>
      <c r="D144" s="482" t="s">
        <v>95</v>
      </c>
      <c r="E144" s="482" t="s">
        <v>6</v>
      </c>
      <c r="F144" s="482"/>
      <c r="G144" s="482" t="s">
        <v>23</v>
      </c>
      <c r="H144" s="490" t="str">
        <f t="shared" si="3"/>
        <v>case2_apos</v>
      </c>
      <c r="I144" s="380"/>
    </row>
    <row r="146" spans="1:8" ht="15.75">
      <c r="A146" s="491" t="s">
        <v>1</v>
      </c>
      <c r="B146" s="492" t="s">
        <v>31</v>
      </c>
      <c r="C146" s="493"/>
      <c r="D146" s="494"/>
      <c r="E146" s="493"/>
      <c r="F146" s="495"/>
      <c r="G146" s="493"/>
      <c r="H146" s="493"/>
    </row>
    <row r="147" spans="1:8">
      <c r="A147" s="496" t="s">
        <v>2</v>
      </c>
      <c r="B147" s="497">
        <v>1</v>
      </c>
      <c r="C147" s="493"/>
      <c r="D147" s="493"/>
      <c r="E147" s="493"/>
      <c r="F147" s="495"/>
      <c r="G147" s="493"/>
      <c r="H147" s="493"/>
    </row>
    <row r="148" spans="1:8">
      <c r="A148" s="496" t="s">
        <v>3</v>
      </c>
      <c r="B148" s="498" t="s">
        <v>31</v>
      </c>
      <c r="C148" s="493"/>
      <c r="D148" s="493"/>
      <c r="E148" s="493"/>
      <c r="F148" s="495"/>
      <c r="G148" s="493"/>
      <c r="H148" s="493"/>
    </row>
    <row r="149" spans="1:8">
      <c r="A149" s="496" t="s">
        <v>4</v>
      </c>
      <c r="B149" s="499" t="s">
        <v>5</v>
      </c>
      <c r="C149" s="493"/>
      <c r="D149" s="493"/>
      <c r="E149" s="493"/>
      <c r="F149" s="495"/>
      <c r="G149" s="493"/>
      <c r="H149" s="493"/>
    </row>
    <row r="150" spans="1:8">
      <c r="A150" s="496" t="s">
        <v>6</v>
      </c>
      <c r="B150" s="498" t="s">
        <v>6</v>
      </c>
      <c r="C150" s="493"/>
      <c r="D150" s="493"/>
      <c r="E150" s="493"/>
      <c r="F150" s="495"/>
      <c r="G150" s="493"/>
      <c r="H150" s="493"/>
    </row>
    <row r="151" spans="1:8" ht="15.75">
      <c r="A151" s="500" t="s">
        <v>7</v>
      </c>
      <c r="B151" s="492"/>
      <c r="C151" s="500"/>
      <c r="D151" s="500"/>
      <c r="E151" s="500"/>
      <c r="F151" s="495"/>
      <c r="G151" s="500"/>
      <c r="H151" s="500"/>
    </row>
    <row r="152" spans="1:8" ht="15.75">
      <c r="A152" s="500" t="s">
        <v>8</v>
      </c>
      <c r="B152" s="500" t="s">
        <v>9</v>
      </c>
      <c r="C152" s="500" t="s">
        <v>3</v>
      </c>
      <c r="D152" s="500" t="s">
        <v>4</v>
      </c>
      <c r="E152" s="500" t="s">
        <v>6</v>
      </c>
      <c r="F152" s="501" t="s">
        <v>10</v>
      </c>
      <c r="G152" s="500" t="s">
        <v>11</v>
      </c>
      <c r="H152" s="500" t="s">
        <v>12</v>
      </c>
    </row>
    <row r="153" spans="1:8">
      <c r="A153" s="498" t="str">
        <f>B146</f>
        <v>scalpel</v>
      </c>
      <c r="B153" s="502">
        <f>B147</f>
        <v>1</v>
      </c>
      <c r="C153" s="498" t="str">
        <f>B148</f>
        <v>scalpel</v>
      </c>
      <c r="D153" s="498" t="str">
        <f>B149</f>
        <v>GLO</v>
      </c>
      <c r="E153" s="498" t="str">
        <f>B150</f>
        <v>unit</v>
      </c>
      <c r="F153" s="493"/>
      <c r="G153" s="493" t="s">
        <v>22</v>
      </c>
      <c r="H153" s="503" t="str">
        <f>$B$1</f>
        <v>case2_apos</v>
      </c>
    </row>
    <row r="154" spans="1:8">
      <c r="A154" s="503" t="str">
        <f>A114</f>
        <v>steel production, chromium steel 18/8, hot rolled</v>
      </c>
      <c r="B154" s="495">
        <v>1.6799999999999901E-3</v>
      </c>
      <c r="C154" s="503" t="str">
        <f>C114</f>
        <v>steel, chromium steel 18/8, hot rolled</v>
      </c>
      <c r="D154" s="503" t="str">
        <f t="shared" ref="D154:E154" si="4">D114</f>
        <v>RER</v>
      </c>
      <c r="E154" s="503" t="str">
        <f t="shared" si="4"/>
        <v>kilogram</v>
      </c>
      <c r="F154" s="495"/>
      <c r="G154" s="495" t="s">
        <v>23</v>
      </c>
      <c r="H154" s="495" t="s">
        <v>24</v>
      </c>
    </row>
    <row r="155" spans="1:8">
      <c r="A155" s="495" t="s">
        <v>75</v>
      </c>
      <c r="B155" s="495">
        <v>1.6799999999999901E-3</v>
      </c>
      <c r="C155" s="495" t="s">
        <v>71</v>
      </c>
      <c r="D155" s="495" t="s">
        <v>5</v>
      </c>
      <c r="E155" s="495" t="s">
        <v>19</v>
      </c>
      <c r="F155" s="495"/>
      <c r="G155" s="495" t="s">
        <v>23</v>
      </c>
      <c r="H155" s="495" t="s">
        <v>24</v>
      </c>
    </row>
    <row r="157" spans="1:8" ht="15.75">
      <c r="A157" s="504" t="s">
        <v>1</v>
      </c>
      <c r="B157" s="505" t="s">
        <v>89</v>
      </c>
      <c r="C157" s="506"/>
      <c r="D157" s="507"/>
      <c r="E157" s="506"/>
      <c r="F157" s="506"/>
      <c r="G157" s="506"/>
    </row>
    <row r="158" spans="1:8">
      <c r="A158" s="508" t="s">
        <v>2</v>
      </c>
      <c r="B158" s="509">
        <v>1</v>
      </c>
      <c r="C158" s="506"/>
      <c r="D158" s="506"/>
      <c r="E158" s="506"/>
      <c r="F158" s="506"/>
      <c r="G158" s="506"/>
    </row>
    <row r="159" spans="1:8">
      <c r="A159" s="508" t="s">
        <v>3</v>
      </c>
      <c r="B159" s="510" t="s">
        <v>90</v>
      </c>
      <c r="C159" s="506"/>
      <c r="D159" s="506"/>
      <c r="E159" s="506"/>
      <c r="F159" s="506"/>
      <c r="G159" s="506"/>
    </row>
    <row r="160" spans="1:8">
      <c r="A160" s="508" t="s">
        <v>4</v>
      </c>
      <c r="B160" s="511" t="s">
        <v>95</v>
      </c>
      <c r="C160" s="506"/>
      <c r="D160" s="506"/>
      <c r="E160" s="506"/>
      <c r="F160" s="506"/>
      <c r="G160" s="506"/>
    </row>
    <row r="161" spans="1:8">
      <c r="A161" s="508" t="s">
        <v>6</v>
      </c>
      <c r="B161" s="512" t="s">
        <v>6</v>
      </c>
      <c r="C161" s="506"/>
      <c r="D161" s="506"/>
      <c r="E161" s="506"/>
      <c r="F161" s="506"/>
      <c r="G161" s="506"/>
    </row>
    <row r="162" spans="1:8" ht="15.75">
      <c r="A162" s="513" t="s">
        <v>7</v>
      </c>
      <c r="B162" s="505"/>
      <c r="C162" s="513"/>
      <c r="D162" s="513"/>
      <c r="E162" s="513"/>
      <c r="F162" s="513"/>
      <c r="G162" s="513"/>
    </row>
    <row r="163" spans="1:8" ht="15.75">
      <c r="A163" s="513" t="s">
        <v>8</v>
      </c>
      <c r="B163" s="513" t="s">
        <v>9</v>
      </c>
      <c r="C163" s="513" t="s">
        <v>3</v>
      </c>
      <c r="D163" s="513" t="s">
        <v>4</v>
      </c>
      <c r="E163" s="513" t="s">
        <v>6</v>
      </c>
      <c r="F163" s="513" t="s">
        <v>11</v>
      </c>
      <c r="G163" s="513" t="s">
        <v>12</v>
      </c>
    </row>
    <row r="164" spans="1:8">
      <c r="A164" s="512" t="str">
        <f>B157</f>
        <v>mechanical disinfection</v>
      </c>
      <c r="B164" s="514">
        <f>B158</f>
        <v>1</v>
      </c>
      <c r="C164" s="512" t="str">
        <f>B159</f>
        <v>dishwaser cycle</v>
      </c>
      <c r="D164" s="512" t="str">
        <f>B160</f>
        <v>DK</v>
      </c>
      <c r="E164" s="512" t="str">
        <f>B161</f>
        <v>unit</v>
      </c>
      <c r="F164" s="506" t="s">
        <v>22</v>
      </c>
      <c r="G164" s="512" t="str">
        <f>$B$1</f>
        <v>case2_apos</v>
      </c>
    </row>
    <row r="165" spans="1:8">
      <c r="A165" s="506" t="s">
        <v>91</v>
      </c>
      <c r="B165" s="512">
        <v>5.1999999999999998E-3</v>
      </c>
      <c r="C165" s="515" t="s">
        <v>92</v>
      </c>
      <c r="D165" s="506" t="s">
        <v>44</v>
      </c>
      <c r="E165" s="506" t="s">
        <v>19</v>
      </c>
      <c r="F165" s="506" t="s">
        <v>23</v>
      </c>
      <c r="G165" s="506" t="s">
        <v>24</v>
      </c>
    </row>
    <row r="166" spans="1:8">
      <c r="A166" s="516" t="s">
        <v>93</v>
      </c>
      <c r="B166" s="514">
        <v>15</v>
      </c>
      <c r="C166" s="515" t="s">
        <v>94</v>
      </c>
      <c r="D166" s="506" t="s">
        <v>95</v>
      </c>
      <c r="E166" s="506" t="s">
        <v>17</v>
      </c>
      <c r="F166" s="506" t="s">
        <v>23</v>
      </c>
      <c r="G166" s="506" t="s">
        <v>24</v>
      </c>
    </row>
    <row r="167" spans="1:8">
      <c r="A167" s="516" t="s">
        <v>96</v>
      </c>
      <c r="B167" s="517">
        <v>70</v>
      </c>
      <c r="C167" s="506" t="s">
        <v>97</v>
      </c>
      <c r="D167" s="516" t="s">
        <v>98</v>
      </c>
      <c r="E167" s="516" t="s">
        <v>19</v>
      </c>
      <c r="F167" s="506" t="s">
        <v>23</v>
      </c>
      <c r="G167" s="506" t="s">
        <v>24</v>
      </c>
    </row>
    <row r="168" spans="1:8">
      <c r="A168" s="516" t="s">
        <v>99</v>
      </c>
      <c r="B168" s="517">
        <v>140</v>
      </c>
      <c r="C168" s="506" t="s">
        <v>100</v>
      </c>
      <c r="D168" s="516" t="s">
        <v>44</v>
      </c>
      <c r="E168" s="516" t="s">
        <v>19</v>
      </c>
      <c r="F168" s="506" t="s">
        <v>23</v>
      </c>
      <c r="G168" s="506" t="s">
        <v>24</v>
      </c>
    </row>
    <row r="169" spans="1:8">
      <c r="A169" s="516" t="s">
        <v>101</v>
      </c>
      <c r="B169" s="517">
        <v>-0.21</v>
      </c>
      <c r="C169" s="506" t="s">
        <v>102</v>
      </c>
      <c r="D169" s="516" t="s">
        <v>98</v>
      </c>
      <c r="E169" s="516" t="s">
        <v>42</v>
      </c>
      <c r="F169" s="506" t="s">
        <v>23</v>
      </c>
      <c r="G169" s="506" t="s">
        <v>24</v>
      </c>
    </row>
    <row r="171" spans="1:8" ht="15.75">
      <c r="A171" s="518" t="s">
        <v>1</v>
      </c>
      <c r="B171" s="519" t="s">
        <v>103</v>
      </c>
      <c r="C171" s="520"/>
      <c r="D171" s="521"/>
      <c r="E171" s="520"/>
      <c r="F171" s="522"/>
      <c r="G171" s="520"/>
      <c r="H171" s="520"/>
    </row>
    <row r="172" spans="1:8">
      <c r="A172" s="523" t="s">
        <v>2</v>
      </c>
      <c r="B172" s="524">
        <v>1</v>
      </c>
      <c r="C172" s="520"/>
      <c r="D172" s="520"/>
      <c r="E172" s="520"/>
      <c r="F172" s="522"/>
      <c r="G172" s="520"/>
      <c r="H172" s="520"/>
    </row>
    <row r="173" spans="1:8">
      <c r="A173" s="523" t="s">
        <v>3</v>
      </c>
      <c r="B173" s="525" t="s">
        <v>104</v>
      </c>
      <c r="C173" s="520"/>
      <c r="D173" s="520"/>
      <c r="E173" s="520"/>
      <c r="F173" s="522"/>
      <c r="G173" s="520"/>
      <c r="H173" s="520"/>
    </row>
    <row r="174" spans="1:8">
      <c r="A174" s="523" t="s">
        <v>4</v>
      </c>
      <c r="B174" s="526" t="s">
        <v>95</v>
      </c>
      <c r="C174" s="520"/>
      <c r="D174" s="520"/>
      <c r="E174" s="520"/>
      <c r="F174" s="522"/>
      <c r="G174" s="520"/>
      <c r="H174" s="520"/>
    </row>
    <row r="175" spans="1:8">
      <c r="A175" s="523" t="s">
        <v>6</v>
      </c>
      <c r="B175" s="527" t="s">
        <v>6</v>
      </c>
      <c r="C175" s="520"/>
      <c r="D175" s="520"/>
      <c r="E175" s="520"/>
      <c r="F175" s="522"/>
      <c r="G175" s="520"/>
      <c r="H175" s="520"/>
    </row>
    <row r="176" spans="1:8" ht="15.75">
      <c r="A176" s="528" t="s">
        <v>7</v>
      </c>
      <c r="B176" s="519"/>
      <c r="C176" s="528"/>
      <c r="D176" s="528"/>
      <c r="E176" s="528"/>
      <c r="F176" s="522"/>
      <c r="G176" s="528"/>
      <c r="H176" s="528"/>
    </row>
    <row r="177" spans="1:8" ht="15.75">
      <c r="A177" s="528" t="s">
        <v>8</v>
      </c>
      <c r="B177" s="528" t="s">
        <v>9</v>
      </c>
      <c r="C177" s="528" t="s">
        <v>3</v>
      </c>
      <c r="D177" s="528" t="s">
        <v>4</v>
      </c>
      <c r="E177" s="528" t="s">
        <v>6</v>
      </c>
      <c r="F177" s="529" t="s">
        <v>10</v>
      </c>
      <c r="G177" s="528" t="s">
        <v>11</v>
      </c>
      <c r="H177" s="528" t="s">
        <v>12</v>
      </c>
    </row>
    <row r="178" spans="1:8">
      <c r="A178" s="527" t="str">
        <f>B171</f>
        <v>autoclave</v>
      </c>
      <c r="B178" s="530">
        <f>B172</f>
        <v>1</v>
      </c>
      <c r="C178" s="527" t="str">
        <f>B173</f>
        <v>autoclave cycle</v>
      </c>
      <c r="D178" s="527" t="str">
        <f>B174</f>
        <v>DK</v>
      </c>
      <c r="E178" s="527" t="str">
        <f>B175</f>
        <v>unit</v>
      </c>
      <c r="F178" s="522"/>
      <c r="G178" s="520" t="s">
        <v>22</v>
      </c>
      <c r="H178" s="527" t="str">
        <f>$B$1</f>
        <v>case2_apos</v>
      </c>
    </row>
    <row r="179" spans="1:8">
      <c r="A179" s="531" t="s">
        <v>93</v>
      </c>
      <c r="B179" s="530">
        <v>10.9</v>
      </c>
      <c r="C179" s="532" t="s">
        <v>94</v>
      </c>
      <c r="D179" s="520" t="s">
        <v>95</v>
      </c>
      <c r="E179" s="520" t="s">
        <v>17</v>
      </c>
      <c r="F179" s="522"/>
      <c r="G179" s="520" t="s">
        <v>23</v>
      </c>
      <c r="H179" s="520" t="s">
        <v>24</v>
      </c>
    </row>
    <row r="180" spans="1:8">
      <c r="A180" s="531" t="s">
        <v>96</v>
      </c>
      <c r="B180" s="530">
        <v>280</v>
      </c>
      <c r="C180" s="520" t="s">
        <v>97</v>
      </c>
      <c r="D180" s="531" t="s">
        <v>98</v>
      </c>
      <c r="E180" s="520" t="s">
        <v>19</v>
      </c>
      <c r="F180" s="522"/>
      <c r="G180" s="520" t="s">
        <v>23</v>
      </c>
      <c r="H180" s="520" t="s">
        <v>24</v>
      </c>
    </row>
    <row r="181" spans="1:8">
      <c r="A181" s="531" t="s">
        <v>101</v>
      </c>
      <c r="B181" s="533">
        <v>-0.28000000000000003</v>
      </c>
      <c r="C181" s="520" t="s">
        <v>102</v>
      </c>
      <c r="D181" s="531" t="s">
        <v>98</v>
      </c>
      <c r="E181" s="531" t="s">
        <v>42</v>
      </c>
      <c r="F181" s="522"/>
      <c r="G181" s="520" t="s">
        <v>23</v>
      </c>
      <c r="H181" s="520" t="s">
        <v>24</v>
      </c>
    </row>
    <row r="183" spans="1:8" ht="15.75">
      <c r="A183" s="534" t="s">
        <v>1</v>
      </c>
      <c r="B183" s="535" t="s">
        <v>106</v>
      </c>
      <c r="C183" s="536"/>
      <c r="D183" s="537"/>
      <c r="E183" s="536"/>
      <c r="F183" s="538"/>
      <c r="G183" s="536"/>
      <c r="H183" s="536"/>
    </row>
    <row r="184" spans="1:8">
      <c r="A184" s="539" t="s">
        <v>2</v>
      </c>
      <c r="B184" s="540">
        <v>1</v>
      </c>
      <c r="C184" s="536"/>
      <c r="D184" s="536"/>
      <c r="E184" s="536"/>
      <c r="F184" s="538"/>
      <c r="G184" s="536"/>
      <c r="H184" s="536"/>
    </row>
    <row r="185" spans="1:8">
      <c r="A185" s="539" t="s">
        <v>3</v>
      </c>
      <c r="B185" s="541" t="s">
        <v>105</v>
      </c>
      <c r="C185" s="536"/>
      <c r="D185" s="536"/>
      <c r="E185" s="536"/>
      <c r="F185" s="538"/>
      <c r="G185" s="536"/>
      <c r="H185" s="536"/>
    </row>
    <row r="186" spans="1:8">
      <c r="A186" s="539" t="s">
        <v>4</v>
      </c>
      <c r="B186" s="542" t="s">
        <v>95</v>
      </c>
      <c r="C186" s="536"/>
      <c r="D186" s="536"/>
      <c r="E186" s="536"/>
      <c r="F186" s="538"/>
      <c r="G186" s="536"/>
      <c r="H186" s="536"/>
    </row>
    <row r="187" spans="1:8">
      <c r="A187" s="539" t="s">
        <v>6</v>
      </c>
      <c r="B187" s="543" t="s">
        <v>6</v>
      </c>
      <c r="C187" s="536"/>
      <c r="D187" s="536"/>
      <c r="E187" s="536"/>
      <c r="F187" s="538"/>
      <c r="G187" s="536"/>
      <c r="H187" s="536"/>
    </row>
    <row r="188" spans="1:8" ht="15.75">
      <c r="A188" s="544" t="s">
        <v>7</v>
      </c>
      <c r="B188" s="535"/>
      <c r="C188" s="544"/>
      <c r="D188" s="544"/>
      <c r="E188" s="544"/>
      <c r="F188" s="538"/>
      <c r="G188" s="544"/>
      <c r="H188" s="544"/>
    </row>
    <row r="189" spans="1:8" ht="15.75">
      <c r="A189" s="544" t="s">
        <v>8</v>
      </c>
      <c r="B189" s="544" t="s">
        <v>9</v>
      </c>
      <c r="C189" s="544" t="s">
        <v>3</v>
      </c>
      <c r="D189" s="544" t="s">
        <v>4</v>
      </c>
      <c r="E189" s="544" t="s">
        <v>6</v>
      </c>
      <c r="F189" s="545" t="s">
        <v>10</v>
      </c>
      <c r="G189" s="544" t="s">
        <v>11</v>
      </c>
      <c r="H189" s="544" t="s">
        <v>12</v>
      </c>
    </row>
    <row r="190" spans="1:8">
      <c r="A190" s="543" t="str">
        <f>B183</f>
        <v>surgery use</v>
      </c>
      <c r="B190" s="546">
        <f>B184</f>
        <v>1</v>
      </c>
      <c r="C190" s="543" t="str">
        <f>B185</f>
        <v>electricity consumption</v>
      </c>
      <c r="D190" s="543" t="str">
        <f>B186</f>
        <v>DK</v>
      </c>
      <c r="E190" s="543" t="str">
        <f>B187</f>
        <v>unit</v>
      </c>
      <c r="F190" s="538"/>
      <c r="G190" s="536" t="s">
        <v>22</v>
      </c>
      <c r="H190" s="543" t="str">
        <f>$B$1</f>
        <v>case2_apos</v>
      </c>
    </row>
    <row r="191" spans="1:8">
      <c r="A191" s="547" t="s">
        <v>93</v>
      </c>
      <c r="B191" s="548">
        <f>(56/60*40 + 500 * 4/60)/1000</f>
        <v>7.0666666666666669E-2</v>
      </c>
      <c r="C191" s="547" t="s">
        <v>94</v>
      </c>
      <c r="D191" s="547" t="s">
        <v>95</v>
      </c>
      <c r="E191" s="547" t="s">
        <v>17</v>
      </c>
      <c r="F191" s="547"/>
      <c r="G191" s="536" t="s">
        <v>23</v>
      </c>
      <c r="H191" s="536" t="s">
        <v>24</v>
      </c>
    </row>
    <row r="193" spans="1:8" ht="15.75">
      <c r="A193" s="549" t="s">
        <v>1</v>
      </c>
      <c r="B193" s="550" t="s">
        <v>107</v>
      </c>
      <c r="C193" s="551"/>
      <c r="D193" s="552"/>
      <c r="E193" s="551"/>
      <c r="F193" s="553"/>
      <c r="G193" s="551"/>
      <c r="H193" s="551"/>
    </row>
    <row r="194" spans="1:8">
      <c r="A194" s="554" t="s">
        <v>2</v>
      </c>
      <c r="B194" s="555">
        <v>1</v>
      </c>
      <c r="C194" s="551"/>
      <c r="D194" s="551"/>
      <c r="E194" s="551"/>
      <c r="F194" s="553"/>
      <c r="G194" s="551"/>
      <c r="H194" s="551"/>
    </row>
    <row r="195" spans="1:8">
      <c r="A195" s="554" t="s">
        <v>3</v>
      </c>
      <c r="B195" s="556" t="s">
        <v>107</v>
      </c>
      <c r="C195" s="551"/>
      <c r="D195" s="551"/>
      <c r="E195" s="551"/>
      <c r="F195" s="553"/>
      <c r="G195" s="551"/>
      <c r="H195" s="551"/>
    </row>
    <row r="196" spans="1:8">
      <c r="A196" s="554" t="s">
        <v>4</v>
      </c>
      <c r="B196" s="557" t="s">
        <v>5</v>
      </c>
      <c r="C196" s="551"/>
      <c r="D196" s="551"/>
      <c r="E196" s="551"/>
      <c r="F196" s="553"/>
      <c r="G196" s="551"/>
      <c r="H196" s="551"/>
    </row>
    <row r="197" spans="1:8">
      <c r="A197" s="554" t="s">
        <v>6</v>
      </c>
      <c r="B197" s="558" t="s">
        <v>16</v>
      </c>
      <c r="C197" s="551"/>
      <c r="D197" s="551"/>
      <c r="E197" s="551"/>
      <c r="F197" s="553"/>
      <c r="G197" s="551"/>
      <c r="H197" s="551"/>
    </row>
    <row r="198" spans="1:8" ht="15.75">
      <c r="A198" s="559" t="s">
        <v>7</v>
      </c>
      <c r="B198" s="550"/>
      <c r="C198" s="559"/>
      <c r="D198" s="559"/>
      <c r="E198" s="559"/>
      <c r="F198" s="553"/>
      <c r="G198" s="559"/>
      <c r="H198" s="559"/>
    </row>
    <row r="199" spans="1:8" ht="15.75">
      <c r="A199" s="559" t="s">
        <v>8</v>
      </c>
      <c r="B199" s="559" t="s">
        <v>9</v>
      </c>
      <c r="C199" s="559" t="s">
        <v>3</v>
      </c>
      <c r="D199" s="559" t="s">
        <v>4</v>
      </c>
      <c r="E199" s="559" t="s">
        <v>6</v>
      </c>
      <c r="F199" s="560" t="s">
        <v>10</v>
      </c>
      <c r="G199" s="559" t="s">
        <v>11</v>
      </c>
      <c r="H199" s="559" t="s">
        <v>12</v>
      </c>
    </row>
    <row r="200" spans="1:8">
      <c r="A200" s="558" t="str">
        <f>B193</f>
        <v>transport</v>
      </c>
      <c r="B200" s="561">
        <f>B194</f>
        <v>1</v>
      </c>
      <c r="C200" s="558" t="str">
        <f>B195</f>
        <v>transport</v>
      </c>
      <c r="D200" s="558" t="str">
        <f>B196</f>
        <v>GLO</v>
      </c>
      <c r="E200" s="558" t="str">
        <f>B197</f>
        <v>ton kilometer</v>
      </c>
      <c r="F200" s="553"/>
      <c r="G200" s="551" t="s">
        <v>22</v>
      </c>
      <c r="H200" s="558" t="str">
        <f>$B$1</f>
        <v>case2_apos</v>
      </c>
    </row>
    <row r="201" spans="1:8">
      <c r="A201" s="562" t="s">
        <v>109</v>
      </c>
      <c r="B201" s="562">
        <v>1</v>
      </c>
      <c r="C201" s="562" t="s">
        <v>108</v>
      </c>
      <c r="D201" s="562" t="s">
        <v>44</v>
      </c>
      <c r="E201" s="562" t="s">
        <v>16</v>
      </c>
      <c r="F201" s="562"/>
      <c r="G201" s="551" t="s">
        <v>23</v>
      </c>
      <c r="H201" s="551" t="s">
        <v>24</v>
      </c>
    </row>
    <row r="203" spans="1:8" ht="15.75">
      <c r="A203" s="563" t="s">
        <v>1</v>
      </c>
      <c r="B203" s="564" t="s">
        <v>13</v>
      </c>
      <c r="C203" s="565"/>
      <c r="D203" s="566"/>
      <c r="E203" s="565"/>
      <c r="F203" s="567"/>
      <c r="G203" s="565"/>
      <c r="H203" s="565"/>
    </row>
    <row r="204" spans="1:8">
      <c r="A204" s="568" t="s">
        <v>2</v>
      </c>
      <c r="B204" s="569">
        <v>1</v>
      </c>
      <c r="C204" s="565"/>
      <c r="D204" s="565"/>
      <c r="E204" s="565"/>
      <c r="F204" s="567"/>
      <c r="G204" s="565"/>
      <c r="H204" s="565"/>
    </row>
    <row r="205" spans="1:8">
      <c r="A205" s="568" t="s">
        <v>3</v>
      </c>
      <c r="B205" s="570" t="s">
        <v>13</v>
      </c>
      <c r="C205" s="565"/>
      <c r="D205" s="565"/>
      <c r="E205" s="565"/>
      <c r="F205" s="567"/>
      <c r="G205" s="565"/>
      <c r="H205" s="565"/>
    </row>
    <row r="206" spans="1:8">
      <c r="A206" s="568" t="s">
        <v>4</v>
      </c>
      <c r="B206" s="571" t="s">
        <v>95</v>
      </c>
      <c r="C206" s="565"/>
      <c r="D206" s="565"/>
      <c r="E206" s="565"/>
      <c r="F206" s="567"/>
      <c r="G206" s="565"/>
      <c r="H206" s="565"/>
    </row>
    <row r="207" spans="1:8">
      <c r="A207" s="568" t="s">
        <v>6</v>
      </c>
      <c r="B207" s="570" t="s">
        <v>17</v>
      </c>
      <c r="C207" s="565"/>
      <c r="D207" s="565"/>
      <c r="E207" s="565"/>
      <c r="F207" s="567"/>
      <c r="G207" s="565"/>
      <c r="H207" s="565"/>
    </row>
    <row r="208" spans="1:8" ht="15.75">
      <c r="A208" s="572" t="s">
        <v>7</v>
      </c>
      <c r="B208" s="564"/>
      <c r="C208" s="572"/>
      <c r="D208" s="572"/>
      <c r="E208" s="572"/>
      <c r="F208" s="567"/>
      <c r="G208" s="572"/>
      <c r="H208" s="572"/>
    </row>
    <row r="209" spans="1:8" ht="15.75">
      <c r="A209" s="572" t="s">
        <v>8</v>
      </c>
      <c r="B209" s="572" t="s">
        <v>9</v>
      </c>
      <c r="C209" s="572" t="s">
        <v>3</v>
      </c>
      <c r="D209" s="572" t="s">
        <v>4</v>
      </c>
      <c r="E209" s="572" t="s">
        <v>6</v>
      </c>
      <c r="F209" s="573" t="s">
        <v>10</v>
      </c>
      <c r="G209" s="572" t="s">
        <v>11</v>
      </c>
      <c r="H209" s="572" t="s">
        <v>12</v>
      </c>
    </row>
    <row r="210" spans="1:8">
      <c r="A210" s="570" t="str">
        <f>B203</f>
        <v>mixed electricity mix</v>
      </c>
      <c r="B210" s="574">
        <f>B204</f>
        <v>1</v>
      </c>
      <c r="C210" s="570" t="str">
        <f>B205</f>
        <v>mixed electricity mix</v>
      </c>
      <c r="D210" s="570" t="str">
        <f>B206</f>
        <v>DK</v>
      </c>
      <c r="E210" s="570" t="str">
        <f>B207</f>
        <v>kilowatt hour</v>
      </c>
      <c r="F210" s="567"/>
      <c r="G210" s="565" t="s">
        <v>22</v>
      </c>
      <c r="H210" s="570" t="str">
        <f>$B$1</f>
        <v>case2_apos</v>
      </c>
    </row>
    <row r="211" spans="1:8">
      <c r="A211" s="575" t="s">
        <v>110</v>
      </c>
      <c r="B211" s="575">
        <v>1</v>
      </c>
      <c r="C211" s="575" t="s">
        <v>111</v>
      </c>
      <c r="D211" s="575" t="s">
        <v>95</v>
      </c>
      <c r="E211" s="575" t="s">
        <v>17</v>
      </c>
      <c r="F211" s="575"/>
      <c r="G211" s="565" t="s">
        <v>23</v>
      </c>
      <c r="H211" s="565" t="s">
        <v>24</v>
      </c>
    </row>
    <row r="213" spans="1:8" ht="15.75">
      <c r="A213" s="576" t="s">
        <v>1</v>
      </c>
      <c r="B213" s="576" t="s">
        <v>112</v>
      </c>
      <c r="C213" s="577"/>
      <c r="D213" s="577"/>
      <c r="E213" s="577"/>
      <c r="F213" s="577"/>
      <c r="G213" s="577"/>
      <c r="H213" s="577"/>
    </row>
    <row r="214" spans="1:8">
      <c r="A214" s="578" t="s">
        <v>2</v>
      </c>
      <c r="B214" s="579">
        <v>1</v>
      </c>
      <c r="C214" s="577"/>
      <c r="D214" s="577"/>
      <c r="E214" s="577"/>
      <c r="F214" s="577"/>
      <c r="G214" s="577"/>
      <c r="H214" s="577"/>
    </row>
    <row r="215" spans="1:8">
      <c r="A215" s="578" t="s">
        <v>3</v>
      </c>
      <c r="B215" s="577" t="s">
        <v>112</v>
      </c>
      <c r="C215" s="577"/>
      <c r="D215" s="577"/>
      <c r="E215" s="577"/>
      <c r="F215" s="577"/>
      <c r="G215" s="577"/>
      <c r="H215" s="577"/>
    </row>
    <row r="216" spans="1:8">
      <c r="A216" s="578" t="s">
        <v>4</v>
      </c>
      <c r="B216" s="577" t="s">
        <v>95</v>
      </c>
      <c r="C216" s="577"/>
      <c r="D216" s="577"/>
      <c r="E216" s="577"/>
      <c r="F216" s="577"/>
      <c r="G216" s="577"/>
      <c r="H216" s="577"/>
    </row>
    <row r="217" spans="1:8">
      <c r="A217" s="578" t="s">
        <v>6</v>
      </c>
      <c r="B217" s="577" t="s">
        <v>18</v>
      </c>
      <c r="C217" s="577"/>
      <c r="D217" s="577"/>
      <c r="E217" s="577"/>
      <c r="F217" s="577"/>
      <c r="G217" s="577"/>
      <c r="H217" s="577"/>
    </row>
    <row r="218" spans="1:8" ht="15.75">
      <c r="A218" s="576" t="s">
        <v>7</v>
      </c>
      <c r="B218" s="577"/>
      <c r="C218" s="577"/>
      <c r="D218" s="577"/>
      <c r="E218" s="577"/>
      <c r="F218" s="577"/>
      <c r="G218" s="577"/>
      <c r="H218" s="577"/>
    </row>
    <row r="219" spans="1:8" ht="15.75">
      <c r="A219" s="580" t="s">
        <v>8</v>
      </c>
      <c r="B219" s="580" t="s">
        <v>9</v>
      </c>
      <c r="C219" s="580" t="s">
        <v>3</v>
      </c>
      <c r="D219" s="580" t="s">
        <v>4</v>
      </c>
      <c r="E219" s="580" t="s">
        <v>6</v>
      </c>
      <c r="F219" s="581" t="s">
        <v>10</v>
      </c>
      <c r="G219" s="580" t="s">
        <v>11</v>
      </c>
      <c r="H219" s="580" t="s">
        <v>12</v>
      </c>
    </row>
    <row r="220" spans="1:8">
      <c r="A220" s="582" t="str">
        <f>B213</f>
        <v>heat production from hot water</v>
      </c>
      <c r="B220" s="583">
        <f t="shared" ref="B220" si="5">B214</f>
        <v>1</v>
      </c>
      <c r="C220" s="582" t="str">
        <f t="shared" ref="C220" si="6">B215</f>
        <v>heat production from hot water</v>
      </c>
      <c r="D220" s="582" t="str">
        <f t="shared" ref="D220" si="7">B216</f>
        <v>DK</v>
      </c>
      <c r="E220" s="582" t="str">
        <f t="shared" ref="E220" si="8">B217</f>
        <v>megajoule</v>
      </c>
      <c r="F220" s="577"/>
      <c r="G220" s="584" t="s">
        <v>22</v>
      </c>
      <c r="H220" s="582" t="str">
        <f t="shared" ref="H220" si="9">$B$1</f>
        <v>case2_apos</v>
      </c>
    </row>
    <row r="221" spans="1:8">
      <c r="A221" s="577" t="s">
        <v>113</v>
      </c>
      <c r="B221" s="577">
        <v>0.28850999999999999</v>
      </c>
      <c r="C221" s="577"/>
      <c r="D221" s="577"/>
      <c r="E221" s="577" t="s">
        <v>18</v>
      </c>
      <c r="F221" s="577" t="s">
        <v>114</v>
      </c>
      <c r="G221" s="585" t="s">
        <v>115</v>
      </c>
      <c r="H221" s="585" t="s">
        <v>116</v>
      </c>
    </row>
    <row r="222" spans="1:8">
      <c r="A222" s="577" t="s">
        <v>117</v>
      </c>
      <c r="B222" s="577">
        <v>6.5544999999999996E-8</v>
      </c>
      <c r="C222" s="577" t="s">
        <v>118</v>
      </c>
      <c r="D222" s="577" t="s">
        <v>119</v>
      </c>
      <c r="E222" s="577" t="s">
        <v>6</v>
      </c>
      <c r="F222" s="577"/>
      <c r="G222" s="577" t="s">
        <v>23</v>
      </c>
      <c r="H222" s="584" t="s">
        <v>24</v>
      </c>
    </row>
    <row r="223" spans="1:8">
      <c r="A223" s="577" t="s">
        <v>93</v>
      </c>
      <c r="B223" s="577">
        <v>0.23457</v>
      </c>
      <c r="C223" s="577" t="s">
        <v>94</v>
      </c>
      <c r="D223" s="577" t="s">
        <v>95</v>
      </c>
      <c r="E223" s="577" t="s">
        <v>17</v>
      </c>
      <c r="F223" s="577"/>
      <c r="G223" s="577" t="s">
        <v>23</v>
      </c>
      <c r="H223" s="584" t="s">
        <v>24</v>
      </c>
    </row>
    <row r="224" spans="1:8">
      <c r="A224" s="577" t="s">
        <v>120</v>
      </c>
      <c r="B224" s="577">
        <v>6.5544999999999996E-8</v>
      </c>
      <c r="C224" s="577" t="s">
        <v>121</v>
      </c>
      <c r="D224" s="577" t="s">
        <v>119</v>
      </c>
      <c r="E224" s="577" t="s">
        <v>6</v>
      </c>
      <c r="F224" s="577"/>
      <c r="G224" s="577" t="s">
        <v>23</v>
      </c>
      <c r="H224" s="584" t="s">
        <v>24</v>
      </c>
    </row>
    <row r="226" spans="1:8" ht="15.75">
      <c r="A226" s="586" t="s">
        <v>1</v>
      </c>
      <c r="B226" s="586" t="s">
        <v>14</v>
      </c>
      <c r="C226" s="469"/>
      <c r="D226" s="469"/>
      <c r="E226" s="469"/>
      <c r="F226" s="469"/>
      <c r="G226" s="469"/>
      <c r="H226" s="469"/>
    </row>
    <row r="227" spans="1:8">
      <c r="A227" s="469" t="s">
        <v>2</v>
      </c>
      <c r="B227" s="587">
        <v>1</v>
      </c>
      <c r="C227" s="469"/>
      <c r="D227" s="469"/>
      <c r="E227" s="469"/>
      <c r="F227" s="469"/>
      <c r="G227" s="469"/>
      <c r="H227" s="469"/>
    </row>
    <row r="228" spans="1:8">
      <c r="A228" s="469" t="s">
        <v>3</v>
      </c>
      <c r="B228" s="469" t="s">
        <v>14</v>
      </c>
      <c r="C228" s="469"/>
      <c r="D228" s="469"/>
      <c r="E228" s="469"/>
      <c r="F228" s="469"/>
      <c r="G228" s="469"/>
      <c r="H228" s="469"/>
    </row>
    <row r="229" spans="1:8">
      <c r="A229" s="469" t="s">
        <v>4</v>
      </c>
      <c r="B229" s="469" t="s">
        <v>95</v>
      </c>
      <c r="C229" s="469"/>
      <c r="D229" s="469"/>
      <c r="E229" s="469"/>
      <c r="F229" s="469"/>
      <c r="G229" s="469"/>
      <c r="H229" s="469"/>
    </row>
    <row r="230" spans="1:8">
      <c r="A230" s="469" t="s">
        <v>6</v>
      </c>
      <c r="B230" s="469" t="s">
        <v>18</v>
      </c>
      <c r="C230" s="469"/>
      <c r="D230" s="469"/>
      <c r="E230" s="469"/>
      <c r="F230" s="469"/>
      <c r="G230" s="469"/>
      <c r="H230" s="469"/>
    </row>
    <row r="231" spans="1:8" ht="15.75">
      <c r="A231" s="586" t="s">
        <v>7</v>
      </c>
      <c r="B231" s="469"/>
      <c r="C231" s="469"/>
      <c r="D231" s="469"/>
      <c r="E231" s="469"/>
      <c r="F231" s="469"/>
      <c r="G231" s="469"/>
      <c r="H231" s="469"/>
    </row>
    <row r="232" spans="1:8" ht="15.75">
      <c r="A232" s="474" t="s">
        <v>8</v>
      </c>
      <c r="B232" s="474" t="s">
        <v>9</v>
      </c>
      <c r="C232" s="474" t="s">
        <v>3</v>
      </c>
      <c r="D232" s="474" t="s">
        <v>4</v>
      </c>
      <c r="E232" s="474" t="s">
        <v>6</v>
      </c>
      <c r="F232" s="475" t="s">
        <v>10</v>
      </c>
      <c r="G232" s="474" t="s">
        <v>11</v>
      </c>
      <c r="H232" s="474" t="s">
        <v>12</v>
      </c>
    </row>
    <row r="233" spans="1:8">
      <c r="A233" s="469" t="str">
        <f>B226</f>
        <v>mixed heating grid</v>
      </c>
      <c r="B233" s="588">
        <f>B227</f>
        <v>1</v>
      </c>
      <c r="C233" s="469" t="str">
        <f>B228</f>
        <v>mixed heating grid</v>
      </c>
      <c r="D233" s="469" t="str">
        <f>B229</f>
        <v>DK</v>
      </c>
      <c r="E233" s="469" t="str">
        <f>B230</f>
        <v>megajoule</v>
      </c>
      <c r="F233" s="469"/>
      <c r="G233" s="469" t="s">
        <v>22</v>
      </c>
      <c r="H233" s="469" t="str">
        <f t="shared" ref="H233:H234" si="10">$B$1</f>
        <v>case2_apos</v>
      </c>
    </row>
    <row r="234" spans="1:8">
      <c r="A234" s="469" t="s">
        <v>112</v>
      </c>
      <c r="B234" s="469">
        <v>0.1026</v>
      </c>
      <c r="C234" s="469" t="s">
        <v>112</v>
      </c>
      <c r="D234" s="469" t="s">
        <v>95</v>
      </c>
      <c r="E234" s="469" t="s">
        <v>18</v>
      </c>
      <c r="F234" s="469"/>
      <c r="G234" s="469" t="s">
        <v>23</v>
      </c>
      <c r="H234" s="469" t="str">
        <f t="shared" si="10"/>
        <v>case2_apos</v>
      </c>
    </row>
    <row r="235" spans="1:8">
      <c r="A235" s="469" t="s">
        <v>122</v>
      </c>
      <c r="B235" s="469">
        <v>5.1299999999999998E-2</v>
      </c>
      <c r="C235" s="469" t="s">
        <v>123</v>
      </c>
      <c r="D235" s="469" t="s">
        <v>98</v>
      </c>
      <c r="E235" s="469" t="s">
        <v>18</v>
      </c>
      <c r="F235" s="469"/>
      <c r="G235" s="469" t="s">
        <v>23</v>
      </c>
      <c r="H235" s="469" t="s">
        <v>24</v>
      </c>
    </row>
    <row r="236" spans="1:8">
      <c r="A236" s="469" t="s">
        <v>124</v>
      </c>
      <c r="B236" s="469">
        <v>0.44869999999999999</v>
      </c>
      <c r="C236" s="469" t="s">
        <v>123</v>
      </c>
      <c r="D236" s="469" t="s">
        <v>119</v>
      </c>
      <c r="E236" s="469" t="s">
        <v>18</v>
      </c>
      <c r="F236" s="469"/>
      <c r="G236" s="469" t="s">
        <v>23</v>
      </c>
      <c r="H236" s="469" t="s">
        <v>24</v>
      </c>
    </row>
    <row r="237" spans="1:8">
      <c r="A237" s="469" t="s">
        <v>125</v>
      </c>
      <c r="B237" s="469">
        <v>0.20513000000000001</v>
      </c>
      <c r="C237" s="469" t="s">
        <v>126</v>
      </c>
      <c r="D237" s="469" t="s">
        <v>98</v>
      </c>
      <c r="E237" s="469" t="s">
        <v>18</v>
      </c>
      <c r="F237" s="469"/>
      <c r="G237" s="469" t="s">
        <v>23</v>
      </c>
      <c r="H237" s="469" t="s">
        <v>24</v>
      </c>
    </row>
    <row r="238" spans="1:8">
      <c r="A238" s="469" t="s">
        <v>127</v>
      </c>
      <c r="B238" s="469">
        <v>0.17949999999999999</v>
      </c>
      <c r="C238" s="469" t="s">
        <v>128</v>
      </c>
      <c r="D238" s="469" t="s">
        <v>119</v>
      </c>
      <c r="E238" s="469" t="s">
        <v>18</v>
      </c>
      <c r="F238" s="469"/>
      <c r="G238" s="469" t="s">
        <v>23</v>
      </c>
      <c r="H238" s="469" t="s">
        <v>24</v>
      </c>
    </row>
    <row r="239" spans="1:8">
      <c r="A239" s="469" t="s">
        <v>129</v>
      </c>
      <c r="B239" s="469">
        <v>1.2800000000000001E-2</v>
      </c>
      <c r="C239" s="469" t="s">
        <v>129</v>
      </c>
      <c r="D239" s="469" t="s">
        <v>98</v>
      </c>
      <c r="E239" s="469" t="s">
        <v>18</v>
      </c>
      <c r="F239" s="469"/>
      <c r="G239" s="469" t="s">
        <v>23</v>
      </c>
      <c r="H239" s="469" t="s">
        <v>24</v>
      </c>
    </row>
    <row r="241" spans="1:8" ht="15.75">
      <c r="A241" s="589" t="s">
        <v>1</v>
      </c>
      <c r="B241" s="589" t="s">
        <v>130</v>
      </c>
      <c r="C241" s="347"/>
      <c r="D241" s="347"/>
      <c r="E241" s="347"/>
      <c r="F241" s="347"/>
      <c r="G241" s="347"/>
      <c r="H241" s="347"/>
    </row>
    <row r="242" spans="1:8">
      <c r="A242" s="347" t="s">
        <v>2</v>
      </c>
      <c r="B242" s="590">
        <v>1</v>
      </c>
      <c r="C242" s="347"/>
      <c r="D242" s="347"/>
      <c r="E242" s="347"/>
      <c r="F242" s="347"/>
      <c r="G242" s="347"/>
      <c r="H242" s="347"/>
    </row>
    <row r="243" spans="1:8">
      <c r="A243" s="347" t="s">
        <v>3</v>
      </c>
      <c r="B243" s="347" t="s">
        <v>131</v>
      </c>
      <c r="C243" s="347"/>
      <c r="D243" s="347"/>
      <c r="E243" s="347"/>
      <c r="F243" s="347"/>
      <c r="G243" s="347"/>
      <c r="H243" s="347"/>
    </row>
    <row r="244" spans="1:8">
      <c r="A244" s="347" t="s">
        <v>4</v>
      </c>
      <c r="B244" s="347" t="s">
        <v>5</v>
      </c>
      <c r="C244" s="347"/>
      <c r="D244" s="347"/>
      <c r="E244" s="347"/>
      <c r="F244" s="347"/>
      <c r="G244" s="347"/>
      <c r="H244" s="347"/>
    </row>
    <row r="245" spans="1:8">
      <c r="A245" s="347" t="s">
        <v>6</v>
      </c>
      <c r="B245" s="347" t="s">
        <v>19</v>
      </c>
      <c r="C245" s="347"/>
      <c r="D245" s="347"/>
      <c r="E245" s="347"/>
      <c r="F245" s="347"/>
      <c r="G245" s="347"/>
      <c r="H245" s="347"/>
    </row>
    <row r="246" spans="1:8" ht="15.75">
      <c r="A246" s="589" t="s">
        <v>7</v>
      </c>
      <c r="B246" s="347"/>
      <c r="C246" s="347"/>
      <c r="D246" s="347"/>
      <c r="E246" s="347"/>
      <c r="F246" s="347"/>
      <c r="G246" s="347"/>
      <c r="H246" s="347"/>
    </row>
    <row r="247" spans="1:8" ht="15.75">
      <c r="A247" s="591" t="s">
        <v>8</v>
      </c>
      <c r="B247" s="591" t="s">
        <v>9</v>
      </c>
      <c r="C247" s="591" t="s">
        <v>3</v>
      </c>
      <c r="D247" s="591" t="s">
        <v>4</v>
      </c>
      <c r="E247" s="591" t="s">
        <v>6</v>
      </c>
      <c r="F247" s="592" t="s">
        <v>10</v>
      </c>
      <c r="G247" s="591" t="s">
        <v>11</v>
      </c>
      <c r="H247" s="591" t="s">
        <v>12</v>
      </c>
    </row>
    <row r="248" spans="1:8">
      <c r="A248" s="347" t="str">
        <f>B241</f>
        <v>eol SUD</v>
      </c>
      <c r="B248" s="593">
        <f>B242</f>
        <v>1</v>
      </c>
      <c r="C248" s="347" t="str">
        <f>B243</f>
        <v>eol</v>
      </c>
      <c r="D248" s="347" t="str">
        <f>B244</f>
        <v>GLO</v>
      </c>
      <c r="E248" s="347" t="str">
        <f>B245</f>
        <v>kilogram</v>
      </c>
      <c r="F248" s="347"/>
      <c r="G248" s="347" t="s">
        <v>22</v>
      </c>
      <c r="H248" s="347" t="str">
        <f t="shared" ref="H248" si="11">$B$1</f>
        <v>case2_apos</v>
      </c>
    </row>
    <row r="249" spans="1:8">
      <c r="A249" s="347" t="s">
        <v>136</v>
      </c>
      <c r="B249" s="347">
        <v>4.1554130910640599E-2</v>
      </c>
      <c r="C249" s="347" t="s">
        <v>132</v>
      </c>
      <c r="D249" s="347" t="s">
        <v>98</v>
      </c>
      <c r="E249" s="347" t="s">
        <v>19</v>
      </c>
      <c r="F249" s="347"/>
      <c r="G249" s="347" t="s">
        <v>23</v>
      </c>
      <c r="H249" s="347" t="s">
        <v>24</v>
      </c>
    </row>
    <row r="250" spans="1:8">
      <c r="A250" s="347" t="s">
        <v>137</v>
      </c>
      <c r="B250" s="347">
        <v>0.271672758270046</v>
      </c>
      <c r="C250" s="347" t="s">
        <v>133</v>
      </c>
      <c r="D250" s="347" t="s">
        <v>119</v>
      </c>
      <c r="E250" s="347" t="s">
        <v>19</v>
      </c>
      <c r="F250" s="347"/>
      <c r="G250" s="347" t="s">
        <v>23</v>
      </c>
      <c r="H250" s="347" t="s">
        <v>24</v>
      </c>
    </row>
    <row r="251" spans="1:8">
      <c r="A251" s="347" t="s">
        <v>138</v>
      </c>
      <c r="B251" s="347">
        <v>0.52743927745681096</v>
      </c>
      <c r="C251" s="347" t="s">
        <v>134</v>
      </c>
      <c r="D251" s="347" t="s">
        <v>119</v>
      </c>
      <c r="E251" s="347" t="s">
        <v>19</v>
      </c>
      <c r="F251" s="347"/>
      <c r="G251" s="347" t="s">
        <v>23</v>
      </c>
      <c r="H251" s="347" t="s">
        <v>24</v>
      </c>
    </row>
    <row r="252" spans="1:8">
      <c r="A252" s="347" t="s">
        <v>139</v>
      </c>
      <c r="B252" s="347">
        <v>0.15933383336250301</v>
      </c>
      <c r="C252" s="347" t="s">
        <v>135</v>
      </c>
      <c r="D252" s="347" t="s">
        <v>119</v>
      </c>
      <c r="E252" s="347" t="s">
        <v>19</v>
      </c>
      <c r="F252" s="347"/>
      <c r="G252" s="347" t="s">
        <v>23</v>
      </c>
      <c r="H252" s="347" t="s">
        <v>24</v>
      </c>
    </row>
    <row r="254" spans="1:8" ht="15.75">
      <c r="A254" s="594" t="s">
        <v>1</v>
      </c>
      <c r="B254" s="594" t="s">
        <v>140</v>
      </c>
      <c r="C254" s="595"/>
      <c r="D254" s="595"/>
      <c r="E254" s="595"/>
      <c r="F254" s="595"/>
      <c r="G254" s="595"/>
      <c r="H254" s="595"/>
    </row>
    <row r="255" spans="1:8">
      <c r="A255" s="595" t="s">
        <v>2</v>
      </c>
      <c r="B255" s="596">
        <v>1</v>
      </c>
      <c r="C255" s="595"/>
      <c r="D255" s="595"/>
      <c r="E255" s="595"/>
      <c r="F255" s="595"/>
      <c r="G255" s="595"/>
      <c r="H255" s="595"/>
    </row>
    <row r="256" spans="1:8">
      <c r="A256" s="595" t="s">
        <v>3</v>
      </c>
      <c r="B256" s="595" t="s">
        <v>131</v>
      </c>
      <c r="C256" s="595"/>
      <c r="D256" s="595"/>
      <c r="E256" s="595"/>
      <c r="F256" s="595"/>
      <c r="G256" s="595"/>
      <c r="H256" s="595"/>
    </row>
    <row r="257" spans="1:8">
      <c r="A257" s="595" t="s">
        <v>4</v>
      </c>
      <c r="B257" s="595" t="s">
        <v>5</v>
      </c>
      <c r="C257" s="595"/>
      <c r="D257" s="595"/>
      <c r="E257" s="595"/>
      <c r="F257" s="595"/>
      <c r="G257" s="595"/>
      <c r="H257" s="595"/>
    </row>
    <row r="258" spans="1:8">
      <c r="A258" s="595" t="s">
        <v>6</v>
      </c>
      <c r="B258" s="595" t="s">
        <v>19</v>
      </c>
      <c r="C258" s="595"/>
      <c r="D258" s="595"/>
      <c r="E258" s="595"/>
      <c r="F258" s="595"/>
      <c r="G258" s="595"/>
      <c r="H258" s="595"/>
    </row>
    <row r="259" spans="1:8" ht="15.75">
      <c r="A259" s="594" t="s">
        <v>7</v>
      </c>
      <c r="B259" s="595"/>
      <c r="C259" s="595"/>
      <c r="D259" s="595"/>
      <c r="E259" s="595"/>
      <c r="F259" s="595"/>
      <c r="G259" s="595"/>
      <c r="H259" s="595"/>
    </row>
    <row r="260" spans="1:8" ht="15.75">
      <c r="A260" s="597" t="s">
        <v>8</v>
      </c>
      <c r="B260" s="597" t="s">
        <v>9</v>
      </c>
      <c r="C260" s="597" t="s">
        <v>3</v>
      </c>
      <c r="D260" s="597" t="s">
        <v>4</v>
      </c>
      <c r="E260" s="597" t="s">
        <v>6</v>
      </c>
      <c r="F260" s="598" t="s">
        <v>10</v>
      </c>
      <c r="G260" s="597" t="s">
        <v>11</v>
      </c>
      <c r="H260" s="597" t="s">
        <v>12</v>
      </c>
    </row>
    <row r="261" spans="1:8">
      <c r="A261" s="595" t="str">
        <f>B254</f>
        <v>eol MUD</v>
      </c>
      <c r="B261" s="599">
        <f>B255</f>
        <v>1</v>
      </c>
      <c r="C261" s="595" t="str">
        <f>B256</f>
        <v>eol</v>
      </c>
      <c r="D261" s="595" t="str">
        <f>B257</f>
        <v>GLO</v>
      </c>
      <c r="E261" s="595" t="str">
        <f>B258</f>
        <v>kilogram</v>
      </c>
      <c r="F261" s="595"/>
      <c r="G261" s="595" t="s">
        <v>22</v>
      </c>
      <c r="H261" s="595" t="str">
        <f t="shared" ref="H261" si="12">$B$1</f>
        <v>case2_apos</v>
      </c>
    </row>
    <row r="262" spans="1:8">
      <c r="A262" s="595" t="s">
        <v>136</v>
      </c>
      <c r="B262" s="595">
        <v>4.1554130910640599E-2</v>
      </c>
      <c r="C262" s="595" t="s">
        <v>132</v>
      </c>
      <c r="D262" s="595" t="s">
        <v>98</v>
      </c>
      <c r="E262" s="595" t="s">
        <v>19</v>
      </c>
      <c r="F262" s="595"/>
      <c r="G262" s="595" t="s">
        <v>23</v>
      </c>
      <c r="H262" s="595" t="s">
        <v>24</v>
      </c>
    </row>
    <row r="263" spans="1:8">
      <c r="A263" s="595" t="s">
        <v>138</v>
      </c>
      <c r="B263" s="595">
        <v>0.52743927745681096</v>
      </c>
      <c r="C263" s="595" t="s">
        <v>134</v>
      </c>
      <c r="D263" s="595" t="s">
        <v>119</v>
      </c>
      <c r="E263" s="595" t="s">
        <v>19</v>
      </c>
      <c r="F263" s="595"/>
      <c r="G263" s="595" t="s">
        <v>23</v>
      </c>
      <c r="H263" s="595" t="s">
        <v>24</v>
      </c>
    </row>
    <row r="264" spans="1:8">
      <c r="A264" s="595" t="s">
        <v>139</v>
      </c>
      <c r="B264" s="595">
        <v>0.15933383336250301</v>
      </c>
      <c r="C264" s="595" t="s">
        <v>135</v>
      </c>
      <c r="D264" s="595" t="s">
        <v>119</v>
      </c>
      <c r="E264" s="595" t="s">
        <v>19</v>
      </c>
      <c r="F264" s="595"/>
      <c r="G264" s="595" t="s">
        <v>23</v>
      </c>
      <c r="H264" s="595" t="s">
        <v>24</v>
      </c>
    </row>
    <row r="266" spans="1:8" ht="15.75">
      <c r="A266" s="600" t="s">
        <v>1</v>
      </c>
      <c r="B266" s="601" t="s">
        <v>141</v>
      </c>
      <c r="C266" s="602"/>
      <c r="D266" s="603"/>
      <c r="E266" s="602"/>
      <c r="F266" s="604"/>
      <c r="G266" s="602"/>
      <c r="H266" s="602"/>
    </row>
    <row r="267" spans="1:8">
      <c r="A267" s="605" t="s">
        <v>2</v>
      </c>
      <c r="B267" s="606">
        <v>1</v>
      </c>
      <c r="C267" s="602"/>
      <c r="D267" s="602"/>
      <c r="E267" s="602"/>
      <c r="F267" s="604"/>
      <c r="G267" s="602"/>
      <c r="H267" s="602"/>
    </row>
    <row r="268" spans="1:8">
      <c r="A268" s="605" t="s">
        <v>3</v>
      </c>
      <c r="B268" s="607" t="s">
        <v>165</v>
      </c>
      <c r="C268" s="602"/>
      <c r="D268" s="602"/>
      <c r="E268" s="602"/>
      <c r="F268" s="604"/>
      <c r="G268" s="602"/>
      <c r="H268" s="602"/>
    </row>
    <row r="269" spans="1:8">
      <c r="A269" s="605" t="s">
        <v>4</v>
      </c>
      <c r="B269" s="608" t="s">
        <v>5</v>
      </c>
      <c r="C269" s="602"/>
      <c r="D269" s="602"/>
      <c r="E269" s="602"/>
      <c r="F269" s="604"/>
      <c r="G269" s="602"/>
      <c r="H269" s="602"/>
    </row>
    <row r="270" spans="1:8">
      <c r="A270" s="605" t="s">
        <v>6</v>
      </c>
      <c r="B270" s="609" t="s">
        <v>6</v>
      </c>
      <c r="C270" s="602"/>
      <c r="D270" s="602"/>
      <c r="E270" s="602"/>
      <c r="F270" s="604"/>
      <c r="G270" s="602"/>
      <c r="H270" s="602"/>
    </row>
    <row r="271" spans="1:8" ht="15.75">
      <c r="A271" s="610" t="s">
        <v>7</v>
      </c>
      <c r="B271" s="601"/>
      <c r="C271" s="610"/>
      <c r="D271" s="610"/>
      <c r="E271" s="610"/>
      <c r="F271" s="604"/>
      <c r="G271" s="610"/>
      <c r="H271" s="610"/>
    </row>
    <row r="272" spans="1:8" ht="15.75">
      <c r="A272" s="610" t="s">
        <v>8</v>
      </c>
      <c r="B272" s="610" t="s">
        <v>9</v>
      </c>
      <c r="C272" s="610" t="s">
        <v>3</v>
      </c>
      <c r="D272" s="610" t="s">
        <v>4</v>
      </c>
      <c r="E272" s="610" t="s">
        <v>6</v>
      </c>
      <c r="F272" s="611" t="s">
        <v>10</v>
      </c>
      <c r="G272" s="610" t="s">
        <v>11</v>
      </c>
      <c r="H272" s="610" t="s">
        <v>12</v>
      </c>
    </row>
    <row r="273" spans="1:8">
      <c r="A273" s="609" t="str">
        <f>B266</f>
        <v>H200 SU</v>
      </c>
      <c r="B273" s="612">
        <f>B267</f>
        <v>1</v>
      </c>
      <c r="C273" s="609" t="str">
        <f>B268</f>
        <v>H2S</v>
      </c>
      <c r="D273" s="609" t="str">
        <f>B269</f>
        <v>GLO</v>
      </c>
      <c r="E273" s="609" t="str">
        <f>B270</f>
        <v>unit</v>
      </c>
      <c r="F273" s="604"/>
      <c r="G273" s="602" t="s">
        <v>22</v>
      </c>
      <c r="H273" s="609" t="str">
        <f>$B$1</f>
        <v>case2_apos</v>
      </c>
    </row>
    <row r="274" spans="1:8">
      <c r="A274" s="609" t="s">
        <v>34</v>
      </c>
      <c r="B274" s="612">
        <v>1</v>
      </c>
      <c r="C274" s="609" t="s">
        <v>34</v>
      </c>
      <c r="D274" s="609" t="s">
        <v>5</v>
      </c>
      <c r="E274" s="609" t="s">
        <v>6</v>
      </c>
      <c r="F274" s="604"/>
      <c r="G274" s="602" t="s">
        <v>23</v>
      </c>
      <c r="H274" s="609" t="str">
        <f>$B$1</f>
        <v>case2_apos</v>
      </c>
    </row>
    <row r="275" spans="1:8">
      <c r="A275" s="613" t="s">
        <v>142</v>
      </c>
      <c r="B275" s="614">
        <v>-7.0999999999999994E-2</v>
      </c>
      <c r="C275" s="613" t="s">
        <v>143</v>
      </c>
      <c r="D275" s="615" t="s">
        <v>119</v>
      </c>
      <c r="E275" s="615" t="s">
        <v>19</v>
      </c>
      <c r="F275" s="615"/>
      <c r="G275" s="616" t="s">
        <v>23</v>
      </c>
      <c r="H275" s="616" t="s">
        <v>24</v>
      </c>
    </row>
    <row r="276" spans="1:8">
      <c r="A276" s="617" t="s">
        <v>138</v>
      </c>
      <c r="B276" s="614">
        <v>-7.2700000000000004E-3</v>
      </c>
      <c r="C276" s="616" t="s">
        <v>134</v>
      </c>
      <c r="D276" s="615" t="s">
        <v>119</v>
      </c>
      <c r="E276" s="615" t="s">
        <v>19</v>
      </c>
      <c r="F276" s="615"/>
      <c r="G276" s="616" t="s">
        <v>23</v>
      </c>
      <c r="H276" s="616" t="s">
        <v>24</v>
      </c>
    </row>
    <row r="277" spans="1:8">
      <c r="A277" s="617" t="s">
        <v>110</v>
      </c>
      <c r="B277" s="614">
        <v>-0.14709144573749999</v>
      </c>
      <c r="C277" s="616" t="s">
        <v>111</v>
      </c>
      <c r="D277" s="615" t="s">
        <v>95</v>
      </c>
      <c r="E277" s="615" t="s">
        <v>17</v>
      </c>
      <c r="F277" s="615"/>
      <c r="G277" s="616" t="s">
        <v>23</v>
      </c>
      <c r="H277" s="616" t="s">
        <v>24</v>
      </c>
    </row>
    <row r="278" spans="1:8">
      <c r="A278" s="617" t="s">
        <v>14</v>
      </c>
      <c r="B278" s="614">
        <v>-2.6476460232750001</v>
      </c>
      <c r="C278" s="616" t="s">
        <v>14</v>
      </c>
      <c r="D278" s="615" t="s">
        <v>95</v>
      </c>
      <c r="E278" s="615" t="s">
        <v>18</v>
      </c>
      <c r="F278" s="615"/>
      <c r="G278" s="616" t="s">
        <v>23</v>
      </c>
      <c r="H278" s="609" t="str">
        <f>$B$1</f>
        <v>case2_apos</v>
      </c>
    </row>
    <row r="279" spans="1:8">
      <c r="A279" s="617" t="s">
        <v>144</v>
      </c>
      <c r="B279" s="618">
        <v>-3.16E-3</v>
      </c>
      <c r="C279" s="616" t="s">
        <v>15</v>
      </c>
      <c r="D279" s="615" t="s">
        <v>98</v>
      </c>
      <c r="E279" s="615" t="s">
        <v>19</v>
      </c>
      <c r="F279" s="615"/>
      <c r="G279" s="616" t="s">
        <v>23</v>
      </c>
      <c r="H279" s="616" t="s">
        <v>24</v>
      </c>
    </row>
    <row r="281" spans="1:8" ht="15.75">
      <c r="A281" s="619" t="s">
        <v>1</v>
      </c>
      <c r="B281" s="620" t="s">
        <v>34</v>
      </c>
      <c r="C281" s="621"/>
      <c r="D281" s="622"/>
      <c r="E281" s="621"/>
      <c r="F281" s="621"/>
      <c r="G281" s="621"/>
    </row>
    <row r="282" spans="1:8">
      <c r="A282" s="623" t="s">
        <v>2</v>
      </c>
      <c r="B282" s="624">
        <v>1</v>
      </c>
      <c r="C282" s="621"/>
      <c r="D282" s="621"/>
      <c r="E282" s="621"/>
      <c r="F282" s="621"/>
      <c r="G282" s="621"/>
    </row>
    <row r="283" spans="1:8">
      <c r="A283" s="623" t="s">
        <v>3</v>
      </c>
      <c r="B283" s="625" t="s">
        <v>34</v>
      </c>
      <c r="C283" s="621"/>
      <c r="D283" s="621"/>
      <c r="E283" s="621"/>
      <c r="F283" s="621"/>
      <c r="G283" s="621"/>
    </row>
    <row r="284" spans="1:8">
      <c r="A284" s="623" t="s">
        <v>4</v>
      </c>
      <c r="B284" s="626" t="s">
        <v>5</v>
      </c>
      <c r="C284" s="621"/>
      <c r="D284" s="621"/>
      <c r="E284" s="621"/>
      <c r="F284" s="621"/>
      <c r="G284" s="621"/>
    </row>
    <row r="285" spans="1:8">
      <c r="A285" s="623" t="s">
        <v>6</v>
      </c>
      <c r="B285" s="627" t="s">
        <v>6</v>
      </c>
      <c r="C285" s="621"/>
      <c r="D285" s="621"/>
      <c r="E285" s="621"/>
      <c r="F285" s="621"/>
      <c r="G285" s="621"/>
    </row>
    <row r="286" spans="1:8" ht="15.75">
      <c r="A286" s="628" t="s">
        <v>7</v>
      </c>
      <c r="B286" s="620"/>
      <c r="C286" s="628"/>
      <c r="D286" s="628"/>
      <c r="E286" s="628"/>
      <c r="F286" s="628"/>
      <c r="G286" s="628"/>
    </row>
    <row r="287" spans="1:8" ht="15.75">
      <c r="A287" s="628" t="s">
        <v>8</v>
      </c>
      <c r="B287" s="628" t="s">
        <v>9</v>
      </c>
      <c r="C287" s="628" t="s">
        <v>3</v>
      </c>
      <c r="D287" s="628" t="s">
        <v>4</v>
      </c>
      <c r="E287" s="628" t="s">
        <v>6</v>
      </c>
      <c r="F287" s="628" t="s">
        <v>11</v>
      </c>
      <c r="G287" s="628" t="s">
        <v>12</v>
      </c>
    </row>
    <row r="288" spans="1:8">
      <c r="A288" s="627" t="str">
        <f>B281</f>
        <v>H200</v>
      </c>
      <c r="B288" s="629">
        <f>B282</f>
        <v>1</v>
      </c>
      <c r="C288" s="627" t="str">
        <f>B283</f>
        <v>H200</v>
      </c>
      <c r="D288" s="627" t="str">
        <f>B284</f>
        <v>GLO</v>
      </c>
      <c r="E288" s="627" t="str">
        <f>B285</f>
        <v>unit</v>
      </c>
      <c r="F288" s="621" t="s">
        <v>22</v>
      </c>
      <c r="G288" s="627" t="str">
        <f>$B$1</f>
        <v>case2_apos</v>
      </c>
    </row>
    <row r="289" spans="1:7">
      <c r="A289" s="621" t="s">
        <v>145</v>
      </c>
      <c r="B289" s="627">
        <v>6.3E-2</v>
      </c>
      <c r="C289" s="630" t="s">
        <v>146</v>
      </c>
      <c r="D289" s="621" t="s">
        <v>5</v>
      </c>
      <c r="E289" s="621" t="s">
        <v>19</v>
      </c>
      <c r="F289" s="621" t="s">
        <v>23</v>
      </c>
      <c r="G289" s="621" t="s">
        <v>24</v>
      </c>
    </row>
    <row r="290" spans="1:7">
      <c r="A290" s="621" t="s">
        <v>145</v>
      </c>
      <c r="B290" s="627">
        <v>8.0000000000000002E-3</v>
      </c>
      <c r="C290" s="630" t="s">
        <v>146</v>
      </c>
      <c r="D290" s="621" t="s">
        <v>5</v>
      </c>
      <c r="E290" s="621" t="s">
        <v>19</v>
      </c>
      <c r="F290" s="621" t="s">
        <v>23</v>
      </c>
      <c r="G290" s="621" t="s">
        <v>24</v>
      </c>
    </row>
    <row r="291" spans="1:7">
      <c r="A291" s="631" t="s">
        <v>147</v>
      </c>
      <c r="B291" s="625">
        <v>7.2700000000000004E-3</v>
      </c>
      <c r="C291" s="631" t="s">
        <v>61</v>
      </c>
      <c r="D291" s="631" t="s">
        <v>44</v>
      </c>
      <c r="E291" s="631" t="s">
        <v>19</v>
      </c>
      <c r="F291" s="621" t="s">
        <v>23</v>
      </c>
      <c r="G291" s="621" t="s">
        <v>24</v>
      </c>
    </row>
    <row r="292" spans="1:7">
      <c r="A292" s="631" t="s">
        <v>63</v>
      </c>
      <c r="B292" s="625">
        <v>2.8E-3</v>
      </c>
      <c r="C292" s="621" t="s">
        <v>60</v>
      </c>
      <c r="D292" s="631" t="s">
        <v>44</v>
      </c>
      <c r="E292" s="631" t="s">
        <v>19</v>
      </c>
      <c r="F292" s="621" t="s">
        <v>23</v>
      </c>
      <c r="G292" s="621" t="s">
        <v>24</v>
      </c>
    </row>
    <row r="293" spans="1:7">
      <c r="A293" s="631" t="s">
        <v>109</v>
      </c>
      <c r="B293" s="625">
        <v>2.5999999999999998E-5</v>
      </c>
      <c r="C293" s="621" t="s">
        <v>108</v>
      </c>
      <c r="D293" s="631" t="s">
        <v>44</v>
      </c>
      <c r="E293" s="631" t="s">
        <v>16</v>
      </c>
      <c r="F293" s="621" t="s">
        <v>23</v>
      </c>
      <c r="G293" s="621" t="s">
        <v>24</v>
      </c>
    </row>
    <row r="294" spans="1:7">
      <c r="A294" s="631" t="s">
        <v>148</v>
      </c>
      <c r="B294" s="625">
        <v>1.8100000000000001E-4</v>
      </c>
      <c r="C294" s="621" t="s">
        <v>149</v>
      </c>
      <c r="D294" s="631" t="s">
        <v>150</v>
      </c>
      <c r="E294" s="631" t="s">
        <v>16</v>
      </c>
      <c r="F294" s="621" t="s">
        <v>23</v>
      </c>
      <c r="G294" s="621" t="s">
        <v>24</v>
      </c>
    </row>
    <row r="295" spans="1:7">
      <c r="A295" s="631" t="s">
        <v>151</v>
      </c>
      <c r="B295" s="625">
        <v>3.3300000000000001E-3</v>
      </c>
      <c r="C295" s="621" t="s">
        <v>152</v>
      </c>
      <c r="D295" s="631" t="s">
        <v>5</v>
      </c>
      <c r="E295" s="631" t="s">
        <v>16</v>
      </c>
      <c r="F295" s="621" t="s">
        <v>23</v>
      </c>
      <c r="G295" s="621" t="s">
        <v>24</v>
      </c>
    </row>
    <row r="296" spans="1:7">
      <c r="A296" s="631" t="s">
        <v>109</v>
      </c>
      <c r="B296" s="632">
        <v>4.1300000000000001E-5</v>
      </c>
      <c r="C296" s="621" t="s">
        <v>108</v>
      </c>
      <c r="D296" s="631" t="s">
        <v>44</v>
      </c>
      <c r="E296" s="633" t="s">
        <v>16</v>
      </c>
      <c r="F296" s="621" t="s">
        <v>23</v>
      </c>
      <c r="G296" s="621" t="s">
        <v>24</v>
      </c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I310"/>
  <sheetViews>
    <sheetView zoomScaleNormal="100" workbookViewId="0">
      <selection activeCell="B34" sqref="B34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6.5" style="36" bestFit="1" customWidth="1"/>
    <col min="5" max="5" width="12.875" style="36" bestFit="1" customWidth="1"/>
    <col min="6" max="7" width="14" style="36" bestFit="1" customWidth="1"/>
    <col min="8" max="8" width="13.5" style="36" bestFit="1" customWidth="1"/>
    <col min="9" max="16384" width="9" style="36"/>
  </cols>
  <sheetData>
    <row r="1" spans="1:8" ht="15.75">
      <c r="A1" s="1" t="s">
        <v>0</v>
      </c>
      <c r="B1" s="2" t="s">
        <v>163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110</v>
      </c>
      <c r="B14" s="7">
        <f>ev391apos!B14</f>
        <v>-0.84100660000000005</v>
      </c>
      <c r="C14" s="7" t="s">
        <v>111</v>
      </c>
      <c r="D14" s="7" t="s">
        <v>95</v>
      </c>
      <c r="E14" s="7" t="s">
        <v>17</v>
      </c>
      <c r="F14" s="7"/>
      <c r="G14" s="7" t="s">
        <v>23</v>
      </c>
      <c r="H14" s="37" t="s">
        <v>27</v>
      </c>
    </row>
    <row r="15" spans="1:8">
      <c r="A15" s="7" t="str">
        <f>A210</f>
        <v>marginal heating grid</v>
      </c>
      <c r="B15" s="7">
        <f>ev391apos!B15</f>
        <v>-4.2050332499999996</v>
      </c>
      <c r="C15" s="7" t="str">
        <f>C210</f>
        <v>marginal heating grid</v>
      </c>
      <c r="D15" s="7" t="s">
        <v>95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case2_consq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">
        <v>95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tr">
        <f>ev391apos!C19</f>
        <v>waste paper, unsorted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274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case2_consq</v>
      </c>
    </row>
    <row r="30" spans="1:8">
      <c r="A30" s="38" t="str">
        <f>ev391apos!A30</f>
        <v>MUD packgaging materials</v>
      </c>
      <c r="B30" s="38">
        <f>ev391apos!B30</f>
        <v>5.1268149999999998E-3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274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274">
        <f>ev391apos!B32</f>
        <v>3.125E-2</v>
      </c>
      <c r="C32" s="38" t="str">
        <f>ev391apos!C32</f>
        <v>dishwaser cycle</v>
      </c>
      <c r="D32" s="38" t="s">
        <v>95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274">
        <f>ev391apos!B33</f>
        <v>0.25</v>
      </c>
      <c r="C33" s="38" t="str">
        <f>ev391apos!C33</f>
        <v>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32" t="s">
        <v>103</v>
      </c>
      <c r="B34" s="346">
        <f>ev391apos!B34</f>
        <v>1.7857142857142856E-2</v>
      </c>
      <c r="C34" s="332" t="s">
        <v>104</v>
      </c>
      <c r="D34" s="332" t="s">
        <v>95</v>
      </c>
      <c r="E34" s="332" t="s">
        <v>6</v>
      </c>
      <c r="F34" s="333"/>
      <c r="G34" s="334" t="s">
        <v>23</v>
      </c>
      <c r="H34" s="332" t="str">
        <f t="shared" ref="H34:H255" si="2">$B$1</f>
        <v>case2_consq</v>
      </c>
    </row>
    <row r="35" spans="1:8">
      <c r="A35" s="38" t="str">
        <f>ev391apos!A35</f>
        <v>transport</v>
      </c>
      <c r="B35" s="274">
        <f>ev391apos!B35</f>
        <v>1.9479437734400001E-2</v>
      </c>
      <c r="C35" s="38" t="str">
        <f>ev391apos!C35</f>
        <v>transport</v>
      </c>
      <c r="D35" s="38" t="str">
        <f>ev391apos!D35</f>
        <v>GLO</v>
      </c>
      <c r="E35" s="38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A210</f>
        <v>marginal heating grid</v>
      </c>
      <c r="B36" s="274">
        <f>ev391apos!B36</f>
        <v>-0.17400387859438701</v>
      </c>
      <c r="C36" s="38" t="str">
        <f>C210</f>
        <v>marginal heating grid</v>
      </c>
      <c r="D36" s="38" t="s">
        <v>95</v>
      </c>
      <c r="E36" s="38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">
        <v>110</v>
      </c>
      <c r="B37" s="274">
        <f>ev391apos!B37</f>
        <v>3.4800775718877443E-2</v>
      </c>
      <c r="C37" s="38" t="s">
        <v>111</v>
      </c>
      <c r="D37" s="38" t="s">
        <v>95</v>
      </c>
      <c r="E37" s="38" t="s">
        <v>17</v>
      </c>
      <c r="F37" s="23"/>
      <c r="G37" s="23" t="s">
        <v>23</v>
      </c>
      <c r="H37" s="38" t="s">
        <v>27</v>
      </c>
    </row>
    <row r="38" spans="1:8">
      <c r="A38" s="38" t="str">
        <f>ev391apos!A38</f>
        <v>eol MUD</v>
      </c>
      <c r="B38" s="38">
        <f>ev391apos!B38</f>
        <v>-6.9577838072522298E-3</v>
      </c>
      <c r="C38" s="38" t="str">
        <f>ev391apos!C38</f>
        <v>eol</v>
      </c>
      <c r="D38" s="38" t="str">
        <f>ev391apos!D38</f>
        <v>GLO</v>
      </c>
      <c r="E38" s="38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scalpel</v>
      </c>
      <c r="B39" s="274">
        <f>ev391apos!B39</f>
        <v>1</v>
      </c>
      <c r="C39" s="38" t="str">
        <f>ev391apos!C39</f>
        <v>scalpel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0" spans="1:8">
      <c r="A40" s="38" t="str">
        <f>ev391apos!A40</f>
        <v>surgery use</v>
      </c>
      <c r="B40" s="274">
        <f>ev391apos!B40</f>
        <v>1</v>
      </c>
      <c r="C40" s="38" t="str">
        <f>ev391apos!C40</f>
        <v>electricity consumption</v>
      </c>
      <c r="D40" s="38" t="str">
        <f>ev391apos!D40</f>
        <v>DK</v>
      </c>
      <c r="E40" s="38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case2_consq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$B$1</f>
        <v>case2_consq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">
        <v>44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27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27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$B$1</f>
        <v>case2_consq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27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$B$1</f>
        <v>case2_consq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27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$B$1</f>
        <v>case2_consq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27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27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$B$1</f>
        <v>case2_consq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27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$B$1</f>
        <v>case2_consq</v>
      </c>
    </row>
    <row r="114" spans="1:8">
      <c r="A114" s="109" t="str">
        <f>ev391apos!A114</f>
        <v>steel production, chromium steel 18/8, hot rolled</v>
      </c>
      <c r="B114" s="117">
        <f>ev391apos!B114</f>
        <v>3.2790945000000001E-5</v>
      </c>
      <c r="C114" s="109" t="str">
        <f>ev391apos!C114</f>
        <v>steel, chromium steel 18/8, hot rolled</v>
      </c>
      <c r="D114" s="109" t="str">
        <f>ev391apos!D114</f>
        <v>RER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27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$B$1</f>
        <v>case2_consq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$B$1</f>
        <v>case2_consq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27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$B$1</f>
        <v>case2_consq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27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27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27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$B$1</f>
        <v>case2_consq</v>
      </c>
    </row>
    <row r="143" spans="1:8">
      <c r="A143" s="135" t="str">
        <f>ev391apos!A143</f>
        <v>mechanical disinfection</v>
      </c>
      <c r="B143" s="342">
        <f>ev391apos!B143</f>
        <v>3.125E-2</v>
      </c>
      <c r="C143" s="135" t="str">
        <f>ev391apos!C143</f>
        <v>dishwaser cycle</v>
      </c>
      <c r="D143" s="135" t="s">
        <v>95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 t="shared" ref="H143:H144" si="3">$B$1</f>
        <v>case2_consq</v>
      </c>
    </row>
    <row r="144" spans="1:8">
      <c r="A144" s="135" t="str">
        <f>ev391apos!A144</f>
        <v>autoclave</v>
      </c>
      <c r="B144" s="342">
        <f>ev391apos!B144</f>
        <v>2.77777777777777E-2</v>
      </c>
      <c r="C144" s="135" t="str">
        <f>ev391apos!C144</f>
        <v>autoclave operation</v>
      </c>
      <c r="D144" s="135" t="s">
        <v>95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 t="shared" si="3"/>
        <v>case2_consq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/>
      <c r="G153" s="146" t="str">
        <f>ev391apos!G153</f>
        <v>production</v>
      </c>
      <c r="H153" s="156" t="str">
        <f>$B$1</f>
        <v>case2_consq</v>
      </c>
    </row>
    <row r="154" spans="1:8">
      <c r="A154" s="148" t="str">
        <f>ev391apos!A154</f>
        <v>steel production, chromium steel 18/8, hot rolled</v>
      </c>
      <c r="B154" s="156">
        <f>ev391apos!B154</f>
        <v>1.6799999999999901E-3</v>
      </c>
      <c r="C154" s="148" t="str">
        <f>ev391apos!C154</f>
        <v>steel, chromium steel 18/8, hot rolled</v>
      </c>
      <c r="D154" s="148" t="str">
        <f>ev391apos!D154</f>
        <v>RER</v>
      </c>
      <c r="E154" s="148" t="str">
        <f>ev391apos!E154</f>
        <v>kilogram</v>
      </c>
      <c r="F154" s="148"/>
      <c r="G154" s="148" t="str">
        <f>ev391apos!G154</f>
        <v>technosphere</v>
      </c>
      <c r="H154" s="148" t="s">
        <v>27</v>
      </c>
    </row>
    <row r="155" spans="1:8">
      <c r="A155" s="148" t="str">
        <f>ev391apos!A155</f>
        <v>market for metal working, average for metal product manufacturing</v>
      </c>
      <c r="B155" s="156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/>
      <c r="G155" s="148" t="str">
        <f>ev391apos!G155</f>
        <v>technosphere</v>
      </c>
      <c r="H155" s="148" t="s">
        <v>27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">
        <v>95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B160</f>
        <v>DK</v>
      </c>
      <c r="E164" s="177" t="str">
        <f>ev391apos!E164</f>
        <v>unit</v>
      </c>
      <c r="F164" s="171" t="str">
        <f>ev391apos!F164</f>
        <v>production</v>
      </c>
      <c r="G164" s="177" t="str">
        <f>$B$1</f>
        <v>case2_consq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27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27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27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27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27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">
        <v>95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B174</f>
        <v>DK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$B$1</f>
        <v>case2_consq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27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27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27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">
        <v>95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B186</f>
        <v>DK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$B$1</f>
        <v>case2_consq</v>
      </c>
    </row>
    <row r="191" spans="1:8">
      <c r="A191" s="215" t="str">
        <f>ev391apos!A191</f>
        <v>market for electricity, low voltage</v>
      </c>
      <c r="B191" s="343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27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6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5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5"/>
      <c r="G200" s="225" t="str">
        <f>ev391apos!G200</f>
        <v>production</v>
      </c>
      <c r="H200" s="225" t="str">
        <f>$B$1</f>
        <v>case2_consq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29" t="str">
        <f>ev391apos!G201</f>
        <v>technosphere</v>
      </c>
      <c r="H201" s="229" t="s">
        <v>27</v>
      </c>
    </row>
    <row r="203" spans="1:8" ht="15.75">
      <c r="A203" s="240" t="str">
        <f>ev391apos!A226</f>
        <v>Activity</v>
      </c>
      <c r="B203" s="240" t="s">
        <v>32</v>
      </c>
      <c r="C203" s="122"/>
      <c r="D203" s="122"/>
      <c r="E203" s="122"/>
      <c r="F203" s="122"/>
      <c r="G203" s="122"/>
      <c r="H203" s="122"/>
    </row>
    <row r="204" spans="1:8">
      <c r="A204" s="122" t="str">
        <f>ev391apos!A227</f>
        <v>production amount</v>
      </c>
      <c r="B204" s="241">
        <f>ev391apos!B227</f>
        <v>1</v>
      </c>
      <c r="C204" s="122"/>
      <c r="D204" s="122"/>
      <c r="E204" s="122"/>
      <c r="F204" s="122"/>
      <c r="G204" s="122"/>
      <c r="H204" s="122"/>
    </row>
    <row r="205" spans="1:8">
      <c r="A205" s="122" t="str">
        <f>ev391apos!A228</f>
        <v>reference product</v>
      </c>
      <c r="B205" s="122" t="s">
        <v>32</v>
      </c>
      <c r="C205" s="122"/>
      <c r="D205" s="122"/>
      <c r="E205" s="122"/>
      <c r="F205" s="122"/>
      <c r="G205" s="122"/>
      <c r="H205" s="122"/>
    </row>
    <row r="206" spans="1:8">
      <c r="A206" s="122" t="str">
        <f>ev391apos!A229</f>
        <v>location</v>
      </c>
      <c r="B206" s="122" t="s">
        <v>95</v>
      </c>
      <c r="C206" s="122"/>
      <c r="D206" s="122"/>
      <c r="E206" s="122"/>
      <c r="F206" s="122"/>
      <c r="G206" s="122"/>
      <c r="H206" s="122"/>
    </row>
    <row r="207" spans="1:8">
      <c r="A207" s="122" t="str">
        <f>ev391apos!A230</f>
        <v>unit</v>
      </c>
      <c r="B207" s="122" t="str">
        <f>ev391apos!B230</f>
        <v>megajoule</v>
      </c>
      <c r="C207" s="122"/>
      <c r="D207" s="122"/>
      <c r="E207" s="122"/>
      <c r="F207" s="122"/>
      <c r="G207" s="122"/>
      <c r="H207" s="122"/>
    </row>
    <row r="208" spans="1:8" ht="15.75">
      <c r="A208" s="240" t="str">
        <f>ev391apos!A231</f>
        <v>Exchanges</v>
      </c>
      <c r="B208" s="122"/>
      <c r="C208" s="122"/>
      <c r="D208" s="122"/>
      <c r="E208" s="122"/>
      <c r="F208" s="122"/>
      <c r="G208" s="122"/>
      <c r="H208" s="122"/>
    </row>
    <row r="209" spans="1:9" ht="15.75">
      <c r="A209" s="127" t="str">
        <f>ev391apos!A232</f>
        <v>name</v>
      </c>
      <c r="B209" s="127" t="str">
        <f>ev391apos!B232</f>
        <v>amount</v>
      </c>
      <c r="C209" s="127" t="str">
        <f>ev391apos!C232</f>
        <v>reference product</v>
      </c>
      <c r="D209" s="127" t="str">
        <f>ev391apos!D232</f>
        <v>location</v>
      </c>
      <c r="E209" s="127" t="str">
        <f>ev391apos!E232</f>
        <v>unit</v>
      </c>
      <c r="F209" s="128" t="str">
        <f>ev391apos!F232</f>
        <v>categories</v>
      </c>
      <c r="G209" s="127" t="str">
        <f>ev391apos!G232</f>
        <v>type</v>
      </c>
      <c r="H209" s="127" t="str">
        <f>ev391apos!H232</f>
        <v>database</v>
      </c>
    </row>
    <row r="210" spans="1:9">
      <c r="A210" s="122" t="str">
        <f>B203</f>
        <v>marginal heating grid</v>
      </c>
      <c r="B210" s="122">
        <f>B204</f>
        <v>1</v>
      </c>
      <c r="C210" s="122" t="str">
        <f>B205</f>
        <v>marginal heating grid</v>
      </c>
      <c r="D210" s="122" t="str">
        <f>B206</f>
        <v>DK</v>
      </c>
      <c r="E210" s="122" t="str">
        <f>B207</f>
        <v>megajoule</v>
      </c>
      <c r="F210" s="122"/>
      <c r="G210" s="122" t="str">
        <f>ev391apos!G220</f>
        <v>production</v>
      </c>
      <c r="H210" s="130" t="str">
        <f>$B$1</f>
        <v>case2_consq</v>
      </c>
    </row>
    <row r="211" spans="1:9">
      <c r="A211" s="122" t="s">
        <v>127</v>
      </c>
      <c r="B211" s="122">
        <v>0.13500000000000001</v>
      </c>
      <c r="C211" s="122" t="s">
        <v>128</v>
      </c>
      <c r="D211" s="122" t="s">
        <v>119</v>
      </c>
      <c r="E211" s="122" t="s">
        <v>18</v>
      </c>
      <c r="F211" s="122"/>
      <c r="G211" s="122" t="str">
        <f>ev391apos!G234</f>
        <v>technosphere</v>
      </c>
      <c r="H211" s="122" t="s">
        <v>27</v>
      </c>
    </row>
    <row r="212" spans="1:9">
      <c r="A212" s="122" t="s">
        <v>157</v>
      </c>
      <c r="B212" s="122">
        <v>0.13500000000000001</v>
      </c>
      <c r="C212" s="122" t="s">
        <v>123</v>
      </c>
      <c r="D212" s="122" t="s">
        <v>119</v>
      </c>
      <c r="E212" s="122" t="s">
        <v>18</v>
      </c>
      <c r="F212" s="122"/>
      <c r="G212" s="122" t="str">
        <f>ev391apos!G235</f>
        <v>technosphere</v>
      </c>
      <c r="H212" s="122" t="s">
        <v>27</v>
      </c>
    </row>
    <row r="213" spans="1:9">
      <c r="A213" s="122" t="s">
        <v>159</v>
      </c>
      <c r="B213" s="122">
        <v>0.36499999999999999</v>
      </c>
      <c r="C213" s="122" t="s">
        <v>158</v>
      </c>
      <c r="D213" s="122" t="s">
        <v>98</v>
      </c>
      <c r="E213" s="122" t="s">
        <v>18</v>
      </c>
      <c r="F213" s="122"/>
      <c r="G213" s="122" t="str">
        <f>ev391apos!G236</f>
        <v>technosphere</v>
      </c>
      <c r="H213" s="122" t="s">
        <v>27</v>
      </c>
    </row>
    <row r="214" spans="1:9">
      <c r="A214" s="122" t="s">
        <v>166</v>
      </c>
      <c r="B214" s="122">
        <v>0.36499999999999999</v>
      </c>
      <c r="C214" s="122" t="s">
        <v>128</v>
      </c>
      <c r="D214" s="122" t="s">
        <v>95</v>
      </c>
      <c r="E214" s="122" t="s">
        <v>18</v>
      </c>
      <c r="F214" s="122"/>
      <c r="G214" s="122" t="str">
        <f>ev391apos!G237</f>
        <v>technosphere</v>
      </c>
      <c r="H214" s="130" t="str">
        <f>$B$1</f>
        <v>case2_consq</v>
      </c>
      <c r="I214"/>
    </row>
    <row r="216" spans="1:9" ht="15.75">
      <c r="A216" s="249" t="str">
        <f>ev391apos!A241</f>
        <v>Activity</v>
      </c>
      <c r="B216" s="249" t="str">
        <f>ev391apos!B241</f>
        <v>eol SUD</v>
      </c>
      <c r="C216" s="250"/>
      <c r="D216" s="250"/>
      <c r="E216" s="250"/>
      <c r="F216" s="250"/>
      <c r="G216" s="250"/>
      <c r="H216" s="250"/>
    </row>
    <row r="217" spans="1:9">
      <c r="A217" s="250" t="str">
        <f>ev391apos!A242</f>
        <v>production amount</v>
      </c>
      <c r="B217" s="251">
        <f>ev391apos!B242</f>
        <v>1</v>
      </c>
      <c r="C217" s="250"/>
      <c r="D217" s="250"/>
      <c r="E217" s="250"/>
      <c r="F217" s="250"/>
      <c r="G217" s="250"/>
      <c r="H217" s="250"/>
    </row>
    <row r="218" spans="1:9">
      <c r="A218" s="250" t="str">
        <f>ev391apos!A243</f>
        <v>reference product</v>
      </c>
      <c r="B218" s="250" t="str">
        <f>ev391apos!B243</f>
        <v>eol</v>
      </c>
      <c r="C218" s="250"/>
      <c r="D218" s="250"/>
      <c r="E218" s="250"/>
      <c r="F218" s="250"/>
      <c r="G218" s="250"/>
      <c r="H218" s="250"/>
    </row>
    <row r="219" spans="1:9">
      <c r="A219" s="250" t="str">
        <f>ev391apos!A244</f>
        <v>location</v>
      </c>
      <c r="B219" s="250" t="str">
        <f>ev391apos!B244</f>
        <v>GLO</v>
      </c>
      <c r="C219" s="250"/>
      <c r="D219" s="250"/>
      <c r="E219" s="250"/>
      <c r="F219" s="250"/>
      <c r="G219" s="250"/>
      <c r="H219" s="250"/>
    </row>
    <row r="220" spans="1:9">
      <c r="A220" s="250" t="str">
        <f>ev391apos!A245</f>
        <v>unit</v>
      </c>
      <c r="B220" s="250" t="str">
        <f>ev391apos!B245</f>
        <v>kilogram</v>
      </c>
      <c r="C220" s="250"/>
      <c r="D220" s="250"/>
      <c r="E220" s="250"/>
      <c r="F220" s="250"/>
      <c r="G220" s="250"/>
      <c r="H220" s="250"/>
    </row>
    <row r="221" spans="1:9" ht="15.75">
      <c r="A221" s="249" t="str">
        <f>ev391apos!A246</f>
        <v>Exchanges</v>
      </c>
      <c r="B221" s="250"/>
      <c r="C221" s="250"/>
      <c r="D221" s="250"/>
      <c r="E221" s="250"/>
      <c r="F221" s="250"/>
      <c r="G221" s="250"/>
      <c r="H221" s="250"/>
    </row>
    <row r="222" spans="1:9" ht="15.75">
      <c r="A222" s="252" t="str">
        <f>ev391apos!A247</f>
        <v>name</v>
      </c>
      <c r="B222" s="252" t="str">
        <f>ev391apos!B247</f>
        <v>amount</v>
      </c>
      <c r="C222" s="252" t="str">
        <f>ev391apos!C247</f>
        <v>reference product</v>
      </c>
      <c r="D222" s="252" t="str">
        <f>ev391apos!D247</f>
        <v>location</v>
      </c>
      <c r="E222" s="252" t="str">
        <f>ev391apos!E247</f>
        <v>unit</v>
      </c>
      <c r="F222" s="253" t="str">
        <f>ev391apos!F247</f>
        <v>categories</v>
      </c>
      <c r="G222" s="252" t="str">
        <f>ev391apos!G247</f>
        <v>type</v>
      </c>
      <c r="H222" s="252" t="str">
        <f>ev391apos!H247</f>
        <v>database</v>
      </c>
    </row>
    <row r="223" spans="1:9">
      <c r="A223" s="250" t="str">
        <f>ev391apos!A248</f>
        <v>eol SUD</v>
      </c>
      <c r="B223" s="254">
        <f>ev391apos!B248</f>
        <v>1</v>
      </c>
      <c r="C223" s="250" t="str">
        <f>ev391apos!C248</f>
        <v>eol</v>
      </c>
      <c r="D223" s="250" t="str">
        <f>ev391apos!D248</f>
        <v>GLO</v>
      </c>
      <c r="E223" s="250" t="str">
        <f>ev391apos!E248</f>
        <v>kilogram</v>
      </c>
      <c r="F223" s="250"/>
      <c r="G223" s="250" t="str">
        <f>ev391apos!G248</f>
        <v>production</v>
      </c>
      <c r="H223" s="272" t="str">
        <f>$B$1</f>
        <v>case2_consq</v>
      </c>
    </row>
    <row r="224" spans="1:9">
      <c r="A224" s="250" t="str">
        <f>ev391apos!A249</f>
        <v>treatment of hazardous waste, hazardous waste incineration</v>
      </c>
      <c r="B224" s="250">
        <f>ev391apos!B249</f>
        <v>4.1554130910640599E-2</v>
      </c>
      <c r="C224" s="250" t="str">
        <f>ev391apos!C249</f>
        <v>hazardous waste, for incineration</v>
      </c>
      <c r="D224" s="250" t="str">
        <f>ev391apos!D249</f>
        <v>Europe without Switzerland</v>
      </c>
      <c r="E224" s="250" t="str">
        <f>ev391apos!E249</f>
        <v>kilogram</v>
      </c>
      <c r="F224" s="250"/>
      <c r="G224" s="250" t="str">
        <f>ev391apos!G249</f>
        <v>technosphere</v>
      </c>
      <c r="H224" s="250" t="s">
        <v>27</v>
      </c>
    </row>
    <row r="225" spans="1:8">
      <c r="A225" s="250" t="str">
        <f>ev391apos!A250</f>
        <v>treatment of municipal solid waste, municipal incineration with fly ash extraction</v>
      </c>
      <c r="B225" s="250">
        <f>ev391apos!B250</f>
        <v>0.271672758270046</v>
      </c>
      <c r="C225" s="250" t="str">
        <f>ev391apos!C250</f>
        <v>municipal solid waste</v>
      </c>
      <c r="D225" s="250" t="str">
        <f>ev391apos!D250</f>
        <v>CH</v>
      </c>
      <c r="E225" s="250" t="str">
        <f>ev391apos!E250</f>
        <v>kilogram</v>
      </c>
      <c r="F225" s="250"/>
      <c r="G225" s="250" t="str">
        <f>ev391apos!G250</f>
        <v>technosphere</v>
      </c>
      <c r="H225" s="250" t="s">
        <v>27</v>
      </c>
    </row>
    <row r="226" spans="1:8">
      <c r="A226" s="250" t="str">
        <f>ev391apos!A251</f>
        <v>treatment of waste polyethylene, municipal incineration with fly ash extraction</v>
      </c>
      <c r="B226" s="250">
        <f>ev391apos!B251</f>
        <v>0.52743927745681096</v>
      </c>
      <c r="C226" s="250" t="str">
        <f>ev391apos!C251</f>
        <v>waste polyethylene</v>
      </c>
      <c r="D226" s="250" t="str">
        <f>ev391apos!D251</f>
        <v>CH</v>
      </c>
      <c r="E226" s="250" t="str">
        <f>ev391apos!E251</f>
        <v>kilogram</v>
      </c>
      <c r="F226" s="250"/>
      <c r="G226" s="250" t="str">
        <f>ev391apos!G251</f>
        <v>technosphere</v>
      </c>
      <c r="H226" s="250" t="s">
        <v>27</v>
      </c>
    </row>
    <row r="227" spans="1:8">
      <c r="A227" s="250" t="str">
        <f>ev391apos!A252</f>
        <v>treatment of waste plastic, mixture, municipal incineration with fly ash extraction</v>
      </c>
      <c r="B227" s="250">
        <f>ev391apos!B252</f>
        <v>0.15933383336250301</v>
      </c>
      <c r="C227" s="250" t="str">
        <f>ev391apos!C252</f>
        <v>waste plastic, mixture</v>
      </c>
      <c r="D227" s="250" t="str">
        <f>ev391apos!D252</f>
        <v>CH</v>
      </c>
      <c r="E227" s="250" t="str">
        <f>ev391apos!E252</f>
        <v>kilogram</v>
      </c>
      <c r="F227" s="250"/>
      <c r="G227" s="250" t="str">
        <f>ev391apos!G252</f>
        <v>technosphere</v>
      </c>
      <c r="H227" s="250" t="s">
        <v>27</v>
      </c>
    </row>
    <row r="228" spans="1:8">
      <c r="A228" s="250" t="s">
        <v>154</v>
      </c>
      <c r="B228" s="250">
        <f>-0.38711*B225+(-1.5428*B226)+(-1.0929*B227)</f>
        <v>-1.093036505196165</v>
      </c>
      <c r="C228" s="250" t="s">
        <v>153</v>
      </c>
      <c r="D228" s="250" t="s">
        <v>119</v>
      </c>
      <c r="E228" s="250" t="s">
        <v>17</v>
      </c>
      <c r="F228" s="250"/>
      <c r="G228" s="250" t="s">
        <v>23</v>
      </c>
      <c r="H228" s="250" t="s">
        <v>27</v>
      </c>
    </row>
    <row r="229" spans="1:8">
      <c r="A229" s="250" t="s">
        <v>156</v>
      </c>
      <c r="B229" s="250">
        <f>-2.8505*B225+(-10.694*B226)+(-7.6601*B227)</f>
        <v>-7.6353519275120121</v>
      </c>
      <c r="C229" s="250" t="s">
        <v>155</v>
      </c>
      <c r="D229" s="250" t="s">
        <v>119</v>
      </c>
      <c r="E229" s="250" t="s">
        <v>18</v>
      </c>
      <c r="F229" s="250"/>
      <c r="G229" s="250" t="s">
        <v>23</v>
      </c>
      <c r="H229" s="250" t="s">
        <v>27</v>
      </c>
    </row>
    <row r="231" spans="1:8" ht="15.75">
      <c r="A231" s="243" t="str">
        <f>ev391apos!A254</f>
        <v>Activity</v>
      </c>
      <c r="B231" s="243" t="str">
        <f>ev391apos!B254</f>
        <v>eol MUD</v>
      </c>
      <c r="C231" s="244"/>
      <c r="D231" s="244"/>
      <c r="E231" s="244"/>
      <c r="F231" s="244"/>
      <c r="G231" s="244"/>
      <c r="H231" s="244"/>
    </row>
    <row r="232" spans="1:8">
      <c r="A232" s="244" t="str">
        <f>ev391apos!A255</f>
        <v>production amount</v>
      </c>
      <c r="B232" s="245">
        <f>ev391apos!B255</f>
        <v>1</v>
      </c>
      <c r="C232" s="244"/>
      <c r="D232" s="244"/>
      <c r="E232" s="244"/>
      <c r="F232" s="244"/>
      <c r="G232" s="244"/>
      <c r="H232" s="244"/>
    </row>
    <row r="233" spans="1:8">
      <c r="A233" s="244" t="str">
        <f>ev391apos!A256</f>
        <v>reference product</v>
      </c>
      <c r="B233" s="244" t="str">
        <f>ev391apos!B256</f>
        <v>eol</v>
      </c>
      <c r="C233" s="244"/>
      <c r="D233" s="244"/>
      <c r="E233" s="244"/>
      <c r="F233" s="244"/>
      <c r="G233" s="244"/>
      <c r="H233" s="244"/>
    </row>
    <row r="234" spans="1:8">
      <c r="A234" s="244" t="str">
        <f>ev391apos!A257</f>
        <v>location</v>
      </c>
      <c r="B234" s="244" t="str">
        <f>ev391apos!B257</f>
        <v>GLO</v>
      </c>
      <c r="C234" s="244"/>
      <c r="D234" s="244"/>
      <c r="E234" s="244"/>
      <c r="F234" s="244"/>
      <c r="G234" s="244"/>
      <c r="H234" s="244"/>
    </row>
    <row r="235" spans="1:8">
      <c r="A235" s="244" t="str">
        <f>ev391apos!A258</f>
        <v>unit</v>
      </c>
      <c r="B235" s="244" t="str">
        <f>ev391apos!B258</f>
        <v>kilogram</v>
      </c>
      <c r="C235" s="244"/>
      <c r="D235" s="244"/>
      <c r="E235" s="244"/>
      <c r="F235" s="244"/>
      <c r="G235" s="244"/>
      <c r="H235" s="244"/>
    </row>
    <row r="236" spans="1:8" ht="15.75">
      <c r="A236" s="243" t="str">
        <f>ev391apos!A259</f>
        <v>Exchanges</v>
      </c>
      <c r="B236" s="244"/>
      <c r="C236" s="244"/>
      <c r="D236" s="244"/>
      <c r="E236" s="244"/>
      <c r="F236" s="244"/>
      <c r="G236" s="244"/>
      <c r="H236" s="244"/>
    </row>
    <row r="237" spans="1:8" ht="15.75">
      <c r="A237" s="246" t="str">
        <f>ev391apos!A260</f>
        <v>name</v>
      </c>
      <c r="B237" s="246" t="str">
        <f>ev391apos!B260</f>
        <v>amount</v>
      </c>
      <c r="C237" s="246" t="str">
        <f>ev391apos!C260</f>
        <v>reference product</v>
      </c>
      <c r="D237" s="246" t="str">
        <f>ev391apos!D260</f>
        <v>location</v>
      </c>
      <c r="E237" s="246" t="str">
        <f>ev391apos!E260</f>
        <v>unit</v>
      </c>
      <c r="F237" s="247" t="str">
        <f>ev391apos!F260</f>
        <v>categories</v>
      </c>
      <c r="G237" s="246" t="str">
        <f>ev391apos!G260</f>
        <v>type</v>
      </c>
      <c r="H237" s="246" t="str">
        <f>ev391apos!H260</f>
        <v>database</v>
      </c>
    </row>
    <row r="238" spans="1:8">
      <c r="A238" s="244" t="str">
        <f>ev391apos!A261</f>
        <v>eol MUD</v>
      </c>
      <c r="B238" s="248">
        <f>ev391apos!B261</f>
        <v>1</v>
      </c>
      <c r="C238" s="244" t="str">
        <f>ev391apos!C261</f>
        <v>eol</v>
      </c>
      <c r="D238" s="244" t="str">
        <f>ev391apos!D261</f>
        <v>GLO</v>
      </c>
      <c r="E238" s="244" t="str">
        <f>ev391apos!E261</f>
        <v>kilogram</v>
      </c>
      <c r="F238" s="244"/>
      <c r="G238" s="244" t="str">
        <f>ev391apos!G261</f>
        <v>production</v>
      </c>
      <c r="H238" s="273" t="str">
        <f>$B$1</f>
        <v>case2_consq</v>
      </c>
    </row>
    <row r="239" spans="1:8">
      <c r="A239" s="244" t="str">
        <f>ev391apos!A262</f>
        <v>treatment of hazardous waste, hazardous waste incineration</v>
      </c>
      <c r="B239" s="244">
        <f>ev391apos!B262</f>
        <v>4.1554130910640599E-2</v>
      </c>
      <c r="C239" s="244" t="str">
        <f>ev391apos!C262</f>
        <v>hazardous waste, for incineration</v>
      </c>
      <c r="D239" s="244" t="str">
        <f>ev391apos!D262</f>
        <v>Europe without Switzerland</v>
      </c>
      <c r="E239" s="244" t="str">
        <f>ev391apos!E262</f>
        <v>kilogram</v>
      </c>
      <c r="F239" s="244"/>
      <c r="G239" s="244" t="str">
        <f>ev391apos!G262</f>
        <v>technosphere</v>
      </c>
      <c r="H239" s="244" t="s">
        <v>27</v>
      </c>
    </row>
    <row r="240" spans="1:8">
      <c r="A240" s="244" t="str">
        <f>ev391apos!A263</f>
        <v>treatment of waste polyethylene, municipal incineration with fly ash extraction</v>
      </c>
      <c r="B240" s="244">
        <f>ev391apos!B263</f>
        <v>0.52743927745681096</v>
      </c>
      <c r="C240" s="244" t="str">
        <f>ev391apos!C263</f>
        <v>waste polyethylene</v>
      </c>
      <c r="D240" s="244" t="str">
        <f>ev391apos!D263</f>
        <v>CH</v>
      </c>
      <c r="E240" s="244" t="str">
        <f>ev391apos!E263</f>
        <v>kilogram</v>
      </c>
      <c r="F240" s="244"/>
      <c r="G240" s="244" t="str">
        <f>ev391apos!G263</f>
        <v>technosphere</v>
      </c>
      <c r="H240" s="244" t="s">
        <v>27</v>
      </c>
    </row>
    <row r="241" spans="1:8">
      <c r="A241" s="244" t="str">
        <f>ev391apos!A264</f>
        <v>treatment of waste plastic, mixture, municipal incineration with fly ash extraction</v>
      </c>
      <c r="B241" s="244">
        <f>ev391apos!B264</f>
        <v>0.15933383336250301</v>
      </c>
      <c r="C241" s="244" t="str">
        <f>ev391apos!C264</f>
        <v>waste plastic, mixture</v>
      </c>
      <c r="D241" s="244" t="str">
        <f>ev391apos!D264</f>
        <v>CH</v>
      </c>
      <c r="E241" s="244" t="str">
        <f>ev391apos!E264</f>
        <v>kilogram</v>
      </c>
      <c r="F241" s="244"/>
      <c r="G241" s="244" t="str">
        <f>ev391apos!G264</f>
        <v>technosphere</v>
      </c>
      <c r="H241" s="244" t="s">
        <v>27</v>
      </c>
    </row>
    <row r="242" spans="1:8">
      <c r="A242" s="244" t="s">
        <v>154</v>
      </c>
      <c r="B242" s="244">
        <f>(-1.5428*B240)+(-1.0929*B241)</f>
        <v>-0.98786926374224748</v>
      </c>
      <c r="C242" s="244" t="s">
        <v>153</v>
      </c>
      <c r="D242" s="244" t="s">
        <v>119</v>
      </c>
      <c r="E242" s="244" t="s">
        <v>17</v>
      </c>
      <c r="F242" s="244"/>
      <c r="G242" s="244" t="s">
        <v>23</v>
      </c>
      <c r="H242" s="244" t="s">
        <v>27</v>
      </c>
    </row>
    <row r="243" spans="1:8">
      <c r="A243" s="244" t="s">
        <v>156</v>
      </c>
      <c r="B243" s="244">
        <f>(-10.694*B240)+(-7.6601*B241)</f>
        <v>-6.8609487300632459</v>
      </c>
      <c r="C243" s="244" t="s">
        <v>155</v>
      </c>
      <c r="D243" s="244" t="s">
        <v>119</v>
      </c>
      <c r="E243" s="244" t="s">
        <v>18</v>
      </c>
      <c r="F243" s="244"/>
      <c r="G243" s="244" t="s">
        <v>23</v>
      </c>
      <c r="H243" s="244" t="s">
        <v>27</v>
      </c>
    </row>
    <row r="245" spans="1:8" ht="15.75">
      <c r="A245" s="276" t="s">
        <v>1</v>
      </c>
      <c r="B245" s="277" t="s">
        <v>141</v>
      </c>
      <c r="C245" s="267"/>
      <c r="D245" s="278"/>
      <c r="E245" s="267"/>
      <c r="F245" s="266"/>
      <c r="G245" s="267"/>
      <c r="H245" s="267"/>
    </row>
    <row r="246" spans="1:8">
      <c r="A246" s="279" t="s">
        <v>2</v>
      </c>
      <c r="B246" s="280">
        <v>1</v>
      </c>
      <c r="C246" s="267"/>
      <c r="D246" s="267"/>
      <c r="E246" s="267"/>
      <c r="F246" s="266"/>
      <c r="G246" s="267"/>
      <c r="H246" s="267"/>
    </row>
    <row r="247" spans="1:8">
      <c r="A247" s="279" t="s">
        <v>3</v>
      </c>
      <c r="B247" s="281" t="s">
        <v>165</v>
      </c>
      <c r="C247" s="267"/>
      <c r="D247" s="267"/>
      <c r="E247" s="267"/>
      <c r="F247" s="266"/>
      <c r="G247" s="267"/>
      <c r="H247" s="267"/>
    </row>
    <row r="248" spans="1:8">
      <c r="A248" s="279" t="s">
        <v>4</v>
      </c>
      <c r="B248" s="282" t="s">
        <v>5</v>
      </c>
      <c r="C248" s="267"/>
      <c r="D248" s="267"/>
      <c r="E248" s="267"/>
      <c r="F248" s="266"/>
      <c r="G248" s="267"/>
      <c r="H248" s="267"/>
    </row>
    <row r="249" spans="1:8">
      <c r="A249" s="279" t="s">
        <v>6</v>
      </c>
      <c r="B249" s="268" t="s">
        <v>6</v>
      </c>
      <c r="C249" s="267"/>
      <c r="D249" s="267"/>
      <c r="E249" s="267"/>
      <c r="F249" s="266"/>
      <c r="G249" s="267"/>
      <c r="H249" s="267"/>
    </row>
    <row r="250" spans="1:8" ht="15.75">
      <c r="A250" s="283" t="s">
        <v>7</v>
      </c>
      <c r="B250" s="277"/>
      <c r="C250" s="283"/>
      <c r="D250" s="283"/>
      <c r="E250" s="283"/>
      <c r="F250" s="266"/>
      <c r="G250" s="283"/>
      <c r="H250" s="283"/>
    </row>
    <row r="251" spans="1:8" ht="15.75">
      <c r="A251" s="283" t="s">
        <v>8</v>
      </c>
      <c r="B251" s="283" t="s">
        <v>9</v>
      </c>
      <c r="C251" s="283" t="s">
        <v>3</v>
      </c>
      <c r="D251" s="283" t="s">
        <v>4</v>
      </c>
      <c r="E251" s="283" t="s">
        <v>6</v>
      </c>
      <c r="F251" s="284" t="s">
        <v>10</v>
      </c>
      <c r="G251" s="283" t="s">
        <v>11</v>
      </c>
      <c r="H251" s="283" t="s">
        <v>12</v>
      </c>
    </row>
    <row r="252" spans="1:8">
      <c r="A252" s="268" t="s">
        <v>141</v>
      </c>
      <c r="B252" s="265">
        <v>1</v>
      </c>
      <c r="C252" s="268" t="s">
        <v>165</v>
      </c>
      <c r="D252" s="268" t="s">
        <v>5</v>
      </c>
      <c r="E252" s="268" t="s">
        <v>6</v>
      </c>
      <c r="F252" s="266"/>
      <c r="G252" s="267" t="s">
        <v>22</v>
      </c>
      <c r="H252" s="268" t="str">
        <f>$B$1</f>
        <v>case2_consq</v>
      </c>
    </row>
    <row r="253" spans="1:8">
      <c r="A253" s="268" t="s">
        <v>34</v>
      </c>
      <c r="B253" s="269">
        <v>1</v>
      </c>
      <c r="C253" s="268" t="s">
        <v>34</v>
      </c>
      <c r="D253" s="268" t="s">
        <v>5</v>
      </c>
      <c r="E253" s="268" t="s">
        <v>6</v>
      </c>
      <c r="F253" s="266"/>
      <c r="G253" s="267" t="s">
        <v>23</v>
      </c>
      <c r="H253" s="268" t="str">
        <f t="shared" si="2"/>
        <v>case2_consq</v>
      </c>
    </row>
    <row r="254" spans="1:8">
      <c r="A254" s="275" t="s">
        <v>143</v>
      </c>
      <c r="B254" s="269">
        <v>-7.0999999999999994E-2</v>
      </c>
      <c r="C254" s="275" t="s">
        <v>143</v>
      </c>
      <c r="D254" s="266" t="s">
        <v>119</v>
      </c>
      <c r="E254" s="266" t="s">
        <v>19</v>
      </c>
      <c r="F254" s="266"/>
      <c r="G254" s="267" t="s">
        <v>23</v>
      </c>
      <c r="H254" s="268" t="str">
        <f t="shared" si="2"/>
        <v>case2_consq</v>
      </c>
    </row>
    <row r="255" spans="1:8">
      <c r="A255" s="268" t="s">
        <v>134</v>
      </c>
      <c r="B255" s="269">
        <v>-7.2700000000000004E-3</v>
      </c>
      <c r="C255" s="268" t="s">
        <v>134</v>
      </c>
      <c r="D255" s="266" t="s">
        <v>119</v>
      </c>
      <c r="E255" s="266" t="s">
        <v>19</v>
      </c>
      <c r="F255" s="266"/>
      <c r="G255" s="267" t="s">
        <v>23</v>
      </c>
      <c r="H255" s="268" t="str">
        <f t="shared" si="2"/>
        <v>case2_consq</v>
      </c>
    </row>
    <row r="256" spans="1:8">
      <c r="A256" s="268" t="s">
        <v>110</v>
      </c>
      <c r="B256" s="269">
        <v>-0.14709144573749999</v>
      </c>
      <c r="C256" s="267" t="s">
        <v>111</v>
      </c>
      <c r="D256" s="266" t="s">
        <v>95</v>
      </c>
      <c r="E256" s="266" t="s">
        <v>17</v>
      </c>
      <c r="F256" s="266"/>
      <c r="G256" s="267" t="s">
        <v>23</v>
      </c>
      <c r="H256" s="267" t="s">
        <v>27</v>
      </c>
    </row>
    <row r="257" spans="1:8">
      <c r="A257" s="268" t="s">
        <v>32</v>
      </c>
      <c r="B257" s="269">
        <v>-2.6476460232750001</v>
      </c>
      <c r="C257" s="267" t="s">
        <v>32</v>
      </c>
      <c r="D257" s="266" t="s">
        <v>95</v>
      </c>
      <c r="E257" s="266" t="s">
        <v>18</v>
      </c>
      <c r="F257" s="266"/>
      <c r="G257" s="267" t="s">
        <v>23</v>
      </c>
      <c r="H257" s="268" t="str">
        <f>$B$1</f>
        <v>case2_consq</v>
      </c>
    </row>
    <row r="258" spans="1:8">
      <c r="A258" s="268" t="s">
        <v>144</v>
      </c>
      <c r="B258" s="269">
        <v>-3.16E-3</v>
      </c>
      <c r="C258" s="267" t="s">
        <v>15</v>
      </c>
      <c r="D258" s="266" t="s">
        <v>98</v>
      </c>
      <c r="E258" s="266" t="s">
        <v>19</v>
      </c>
      <c r="F258" s="266"/>
      <c r="G258" s="267" t="s">
        <v>23</v>
      </c>
      <c r="H258" s="267" t="s">
        <v>27</v>
      </c>
    </row>
    <row r="260" spans="1:8" ht="15.75">
      <c r="A260" s="285" t="s">
        <v>1</v>
      </c>
      <c r="B260" s="286" t="s">
        <v>34</v>
      </c>
      <c r="C260" s="287"/>
      <c r="D260" s="288"/>
      <c r="E260" s="287"/>
      <c r="F260" s="287"/>
      <c r="G260" s="287"/>
      <c r="H260" s="287"/>
    </row>
    <row r="261" spans="1:8">
      <c r="A261" s="289" t="s">
        <v>2</v>
      </c>
      <c r="B261" s="290">
        <v>1</v>
      </c>
      <c r="C261" s="287"/>
      <c r="D261" s="287"/>
      <c r="E261" s="287"/>
      <c r="F261" s="287"/>
      <c r="G261" s="287"/>
      <c r="H261" s="287"/>
    </row>
    <row r="262" spans="1:8">
      <c r="A262" s="289" t="s">
        <v>3</v>
      </c>
      <c r="B262" s="291" t="s">
        <v>34</v>
      </c>
      <c r="C262" s="287"/>
      <c r="D262" s="287"/>
      <c r="E262" s="287"/>
      <c r="F262" s="287"/>
      <c r="G262" s="287"/>
      <c r="H262" s="287"/>
    </row>
    <row r="263" spans="1:8">
      <c r="A263" s="289" t="s">
        <v>4</v>
      </c>
      <c r="B263" s="292" t="s">
        <v>5</v>
      </c>
      <c r="C263" s="287"/>
      <c r="D263" s="287"/>
      <c r="E263" s="287"/>
      <c r="F263" s="287"/>
      <c r="G263" s="287"/>
      <c r="H263" s="287"/>
    </row>
    <row r="264" spans="1:8">
      <c r="A264" s="289" t="s">
        <v>6</v>
      </c>
      <c r="B264" s="293" t="s">
        <v>6</v>
      </c>
      <c r="C264" s="287"/>
      <c r="D264" s="287"/>
      <c r="E264" s="287"/>
      <c r="F264" s="287"/>
      <c r="G264" s="287"/>
      <c r="H264" s="287"/>
    </row>
    <row r="265" spans="1:8" ht="15.75">
      <c r="A265" s="294" t="s">
        <v>7</v>
      </c>
      <c r="B265" s="286"/>
      <c r="C265" s="294"/>
      <c r="D265" s="294"/>
      <c r="E265" s="294"/>
      <c r="F265" s="294"/>
      <c r="G265" s="294"/>
      <c r="H265" s="294"/>
    </row>
    <row r="266" spans="1:8" ht="15.75">
      <c r="A266" s="294" t="s">
        <v>8</v>
      </c>
      <c r="B266" s="294" t="s">
        <v>9</v>
      </c>
      <c r="C266" s="294" t="s">
        <v>3</v>
      </c>
      <c r="D266" s="294" t="s">
        <v>4</v>
      </c>
      <c r="E266" s="294" t="s">
        <v>6</v>
      </c>
      <c r="F266" s="294" t="s">
        <v>10</v>
      </c>
      <c r="G266" s="294" t="s">
        <v>11</v>
      </c>
      <c r="H266" s="294" t="s">
        <v>12</v>
      </c>
    </row>
    <row r="267" spans="1:8">
      <c r="A267" s="293" t="s">
        <v>34</v>
      </c>
      <c r="B267" s="295">
        <v>1</v>
      </c>
      <c r="C267" s="293" t="s">
        <v>34</v>
      </c>
      <c r="D267" s="293" t="s">
        <v>5</v>
      </c>
      <c r="E267" s="293" t="s">
        <v>6</v>
      </c>
      <c r="F267" s="293"/>
      <c r="G267" s="287" t="s">
        <v>22</v>
      </c>
      <c r="H267" s="293" t="str">
        <f>$B$1</f>
        <v>case2_consq</v>
      </c>
    </row>
    <row r="268" spans="1:8">
      <c r="A268" s="287" t="s">
        <v>145</v>
      </c>
      <c r="B268" s="287">
        <v>6.3E-2</v>
      </c>
      <c r="C268" s="287" t="s">
        <v>146</v>
      </c>
      <c r="D268" s="287" t="s">
        <v>5</v>
      </c>
      <c r="E268" s="287" t="s">
        <v>19</v>
      </c>
      <c r="F268" s="287"/>
      <c r="G268" s="287" t="s">
        <v>23</v>
      </c>
      <c r="H268" s="287" t="s">
        <v>27</v>
      </c>
    </row>
    <row r="269" spans="1:8">
      <c r="A269" s="287" t="s">
        <v>145</v>
      </c>
      <c r="B269" s="293">
        <v>8.0000000000000002E-3</v>
      </c>
      <c r="C269" s="287" t="s">
        <v>146</v>
      </c>
      <c r="D269" s="287" t="s">
        <v>5</v>
      </c>
      <c r="E269" s="287" t="s">
        <v>19</v>
      </c>
      <c r="F269" s="287"/>
      <c r="G269" s="287" t="s">
        <v>23</v>
      </c>
      <c r="H269" s="287" t="s">
        <v>27</v>
      </c>
    </row>
    <row r="270" spans="1:8">
      <c r="A270" s="287" t="s">
        <v>147</v>
      </c>
      <c r="B270" s="293">
        <v>7.2700000000000004E-3</v>
      </c>
      <c r="C270" s="287" t="s">
        <v>61</v>
      </c>
      <c r="D270" s="287" t="s">
        <v>44</v>
      </c>
      <c r="E270" s="287" t="s">
        <v>19</v>
      </c>
      <c r="F270" s="287"/>
      <c r="G270" s="287" t="s">
        <v>23</v>
      </c>
      <c r="H270" s="287" t="s">
        <v>27</v>
      </c>
    </row>
    <row r="271" spans="1:8">
      <c r="A271" s="287" t="s">
        <v>63</v>
      </c>
      <c r="B271" s="293">
        <v>2.8E-3</v>
      </c>
      <c r="C271" s="287" t="s">
        <v>60</v>
      </c>
      <c r="D271" s="287" t="s">
        <v>44</v>
      </c>
      <c r="E271" s="287" t="s">
        <v>19</v>
      </c>
      <c r="F271" s="287"/>
      <c r="G271" s="287" t="s">
        <v>23</v>
      </c>
      <c r="H271" s="287" t="s">
        <v>27</v>
      </c>
    </row>
    <row r="272" spans="1:8">
      <c r="A272" s="287" t="s">
        <v>109</v>
      </c>
      <c r="B272" s="293">
        <v>2.5999999999999998E-5</v>
      </c>
      <c r="C272" s="287" t="s">
        <v>108</v>
      </c>
      <c r="D272" s="287" t="s">
        <v>44</v>
      </c>
      <c r="E272" s="287" t="s">
        <v>16</v>
      </c>
      <c r="F272" s="287"/>
      <c r="G272" s="287" t="s">
        <v>23</v>
      </c>
      <c r="H272" s="287" t="s">
        <v>27</v>
      </c>
    </row>
    <row r="273" spans="1:8">
      <c r="A273" s="287" t="s">
        <v>148</v>
      </c>
      <c r="B273" s="293">
        <v>1.8100000000000001E-4</v>
      </c>
      <c r="C273" s="287" t="s">
        <v>149</v>
      </c>
      <c r="D273" s="287" t="s">
        <v>150</v>
      </c>
      <c r="E273" s="287" t="s">
        <v>16</v>
      </c>
      <c r="F273" s="287"/>
      <c r="G273" s="287" t="s">
        <v>23</v>
      </c>
      <c r="H273" s="287" t="s">
        <v>27</v>
      </c>
    </row>
    <row r="274" spans="1:8">
      <c r="A274" s="287" t="s">
        <v>151</v>
      </c>
      <c r="B274" s="293">
        <v>3.3300000000000001E-3</v>
      </c>
      <c r="C274" s="287" t="s">
        <v>152</v>
      </c>
      <c r="D274" s="287" t="s">
        <v>5</v>
      </c>
      <c r="E274" s="287" t="s">
        <v>16</v>
      </c>
      <c r="F274" s="287"/>
      <c r="G274" s="287" t="s">
        <v>23</v>
      </c>
      <c r="H274" s="287" t="s">
        <v>27</v>
      </c>
    </row>
    <row r="275" spans="1:8">
      <c r="A275" s="287" t="s">
        <v>109</v>
      </c>
      <c r="B275" s="293">
        <v>4.1300000000000001E-5</v>
      </c>
      <c r="C275" s="287" t="s">
        <v>108</v>
      </c>
      <c r="D275" s="287" t="s">
        <v>44</v>
      </c>
      <c r="E275" s="287" t="s">
        <v>16</v>
      </c>
      <c r="F275" s="287"/>
      <c r="G275" s="287" t="s">
        <v>23</v>
      </c>
      <c r="H275" s="287" t="s">
        <v>27</v>
      </c>
    </row>
    <row r="277" spans="1:8" ht="15.75">
      <c r="A277" s="296" t="s">
        <v>1</v>
      </c>
      <c r="B277" s="297" t="s">
        <v>134</v>
      </c>
      <c r="C277" s="298"/>
      <c r="D277" s="299"/>
      <c r="E277" s="298"/>
      <c r="F277" s="300"/>
      <c r="G277" s="298"/>
      <c r="H277" s="298"/>
    </row>
    <row r="278" spans="1:8">
      <c r="A278" s="301" t="s">
        <v>2</v>
      </c>
      <c r="B278" s="302">
        <v>1</v>
      </c>
      <c r="C278" s="298"/>
      <c r="D278" s="298"/>
      <c r="E278" s="298"/>
      <c r="F278" s="300"/>
      <c r="G278" s="298"/>
      <c r="H278" s="298"/>
    </row>
    <row r="279" spans="1:8">
      <c r="A279" s="301" t="s">
        <v>3</v>
      </c>
      <c r="B279" s="303" t="s">
        <v>134</v>
      </c>
      <c r="C279" s="298"/>
      <c r="D279" s="298"/>
      <c r="E279" s="298"/>
      <c r="F279" s="300"/>
      <c r="G279" s="298"/>
      <c r="H279" s="298"/>
    </row>
    <row r="280" spans="1:8">
      <c r="A280" s="301" t="s">
        <v>4</v>
      </c>
      <c r="B280" s="304" t="s">
        <v>119</v>
      </c>
      <c r="C280" s="298"/>
      <c r="D280" s="298"/>
      <c r="E280" s="298"/>
      <c r="F280" s="300"/>
      <c r="G280" s="298"/>
      <c r="H280" s="298"/>
    </row>
    <row r="281" spans="1:8">
      <c r="A281" s="301" t="s">
        <v>6</v>
      </c>
      <c r="B281" s="305" t="s">
        <v>19</v>
      </c>
      <c r="C281" s="298"/>
      <c r="D281" s="298"/>
      <c r="E281" s="298"/>
      <c r="F281" s="300"/>
      <c r="G281" s="298"/>
      <c r="H281" s="298"/>
    </row>
    <row r="282" spans="1:8" ht="15.75">
      <c r="A282" s="306" t="s">
        <v>7</v>
      </c>
      <c r="B282" s="307"/>
      <c r="C282" s="306"/>
      <c r="D282" s="306"/>
      <c r="E282" s="306"/>
      <c r="F282" s="300"/>
      <c r="G282" s="306"/>
      <c r="H282" s="306"/>
    </row>
    <row r="283" spans="1:8" ht="15.75">
      <c r="A283" s="306" t="s">
        <v>8</v>
      </c>
      <c r="B283" s="306" t="s">
        <v>9</v>
      </c>
      <c r="C283" s="306" t="s">
        <v>3</v>
      </c>
      <c r="D283" s="306" t="s">
        <v>4</v>
      </c>
      <c r="E283" s="306" t="s">
        <v>6</v>
      </c>
      <c r="F283" s="308" t="s">
        <v>10</v>
      </c>
      <c r="G283" s="306" t="s">
        <v>11</v>
      </c>
      <c r="H283" s="306" t="s">
        <v>12</v>
      </c>
    </row>
    <row r="284" spans="1:8">
      <c r="A284" s="305" t="str">
        <f>B277</f>
        <v>waste polyethylene</v>
      </c>
      <c r="B284" s="309">
        <f>B278</f>
        <v>1</v>
      </c>
      <c r="C284" s="305" t="str">
        <f>B279</f>
        <v>waste polyethylene</v>
      </c>
      <c r="D284" s="305" t="str">
        <f>B280</f>
        <v>CH</v>
      </c>
      <c r="E284" s="305" t="str">
        <f>B281</f>
        <v>kilogram</v>
      </c>
      <c r="F284" s="300"/>
      <c r="G284" s="298" t="s">
        <v>22</v>
      </c>
      <c r="H284" s="305" t="str">
        <f>$B$1</f>
        <v>case2_consq</v>
      </c>
    </row>
    <row r="285" spans="1:8">
      <c r="A285" s="310" t="s">
        <v>138</v>
      </c>
      <c r="B285" s="311">
        <v>1</v>
      </c>
      <c r="C285" s="312" t="s">
        <v>134</v>
      </c>
      <c r="D285" s="313" t="s">
        <v>119</v>
      </c>
      <c r="E285" s="313" t="s">
        <v>19</v>
      </c>
      <c r="F285" s="313"/>
      <c r="G285" s="312" t="s">
        <v>23</v>
      </c>
      <c r="H285" s="312" t="s">
        <v>27</v>
      </c>
    </row>
    <row r="286" spans="1:8">
      <c r="A286" s="300" t="s">
        <v>154</v>
      </c>
      <c r="B286" s="344">
        <v>-1.5427999999999999</v>
      </c>
      <c r="C286" s="300" t="s">
        <v>153</v>
      </c>
      <c r="D286" s="300" t="s">
        <v>119</v>
      </c>
      <c r="E286" s="300" t="s">
        <v>17</v>
      </c>
      <c r="F286" s="300"/>
      <c r="G286" s="300" t="s">
        <v>23</v>
      </c>
      <c r="H286" s="300" t="s">
        <v>27</v>
      </c>
    </row>
    <row r="287" spans="1:8">
      <c r="A287" s="300" t="s">
        <v>156</v>
      </c>
      <c r="B287" s="344">
        <v>-10.694000000000001</v>
      </c>
      <c r="C287" s="300" t="s">
        <v>155</v>
      </c>
      <c r="D287" s="300" t="s">
        <v>119</v>
      </c>
      <c r="E287" s="300" t="s">
        <v>18</v>
      </c>
      <c r="F287" s="300"/>
      <c r="G287" s="300" t="s">
        <v>23</v>
      </c>
      <c r="H287" s="300" t="s">
        <v>27</v>
      </c>
    </row>
    <row r="288" spans="1:8">
      <c r="A288"/>
      <c r="B288"/>
      <c r="C288"/>
      <c r="D288"/>
      <c r="E288"/>
      <c r="F288"/>
      <c r="G288"/>
      <c r="H288"/>
    </row>
    <row r="289" spans="1:8" ht="15.75">
      <c r="A289" s="314" t="s">
        <v>1</v>
      </c>
      <c r="B289" s="315" t="s">
        <v>143</v>
      </c>
      <c r="C289" s="316"/>
      <c r="D289" s="317"/>
      <c r="E289" s="316"/>
      <c r="F289" s="318"/>
      <c r="G289" s="316"/>
      <c r="H289" s="316"/>
    </row>
    <row r="290" spans="1:8">
      <c r="A290" s="319" t="s">
        <v>2</v>
      </c>
      <c r="B290" s="320">
        <v>1</v>
      </c>
      <c r="C290" s="316"/>
      <c r="D290" s="316"/>
      <c r="E290" s="316"/>
      <c r="F290" s="318"/>
      <c r="G290" s="316"/>
      <c r="H290" s="316"/>
    </row>
    <row r="291" spans="1:8">
      <c r="A291" s="319" t="s">
        <v>3</v>
      </c>
      <c r="B291" s="321" t="s">
        <v>143</v>
      </c>
      <c r="C291" s="316"/>
      <c r="D291" s="316"/>
      <c r="E291" s="316"/>
      <c r="F291" s="318"/>
      <c r="G291" s="316"/>
      <c r="H291" s="316"/>
    </row>
    <row r="292" spans="1:8">
      <c r="A292" s="319" t="s">
        <v>4</v>
      </c>
      <c r="B292" s="322" t="s">
        <v>119</v>
      </c>
      <c r="C292" s="316"/>
      <c r="D292" s="316"/>
      <c r="E292" s="316"/>
      <c r="F292" s="318"/>
      <c r="G292" s="316"/>
      <c r="H292" s="316"/>
    </row>
    <row r="293" spans="1:8">
      <c r="A293" s="319" t="s">
        <v>6</v>
      </c>
      <c r="B293" s="323" t="s">
        <v>19</v>
      </c>
      <c r="C293" s="316"/>
      <c r="D293" s="316"/>
      <c r="E293" s="316"/>
      <c r="F293" s="318"/>
      <c r="G293" s="316"/>
      <c r="H293" s="316"/>
    </row>
    <row r="294" spans="1:8" ht="15.75">
      <c r="A294" s="324" t="s">
        <v>7</v>
      </c>
      <c r="B294" s="325"/>
      <c r="C294" s="324"/>
      <c r="D294" s="324"/>
      <c r="E294" s="324"/>
      <c r="F294" s="318"/>
      <c r="G294" s="324"/>
      <c r="H294" s="324"/>
    </row>
    <row r="295" spans="1:8" ht="15.75">
      <c r="A295" s="324" t="s">
        <v>8</v>
      </c>
      <c r="B295" s="324" t="s">
        <v>9</v>
      </c>
      <c r="C295" s="324" t="s">
        <v>3</v>
      </c>
      <c r="D295" s="324" t="s">
        <v>4</v>
      </c>
      <c r="E295" s="324" t="s">
        <v>6</v>
      </c>
      <c r="F295" s="326" t="s">
        <v>10</v>
      </c>
      <c r="G295" s="324" t="s">
        <v>11</v>
      </c>
      <c r="H295" s="324" t="s">
        <v>12</v>
      </c>
    </row>
    <row r="296" spans="1:8">
      <c r="A296" s="323" t="str">
        <f>B289</f>
        <v>waste polypropylene</v>
      </c>
      <c r="B296" s="327">
        <f>B290</f>
        <v>1</v>
      </c>
      <c r="C296" s="323" t="str">
        <f>B291</f>
        <v>waste polypropylene</v>
      </c>
      <c r="D296" s="323" t="str">
        <f>B292</f>
        <v>CH</v>
      </c>
      <c r="E296" s="323" t="str">
        <f>B293</f>
        <v>kilogram</v>
      </c>
      <c r="F296" s="318"/>
      <c r="G296" s="316" t="s">
        <v>22</v>
      </c>
      <c r="H296" s="323" t="str">
        <f>$B$1</f>
        <v>case2_consq</v>
      </c>
    </row>
    <row r="297" spans="1:8">
      <c r="A297" s="328" t="s">
        <v>142</v>
      </c>
      <c r="B297" s="329">
        <v>1</v>
      </c>
      <c r="C297" s="330" t="s">
        <v>143</v>
      </c>
      <c r="D297" s="331" t="s">
        <v>119</v>
      </c>
      <c r="E297" s="331" t="s">
        <v>19</v>
      </c>
      <c r="F297" s="331"/>
      <c r="G297" s="330" t="s">
        <v>23</v>
      </c>
      <c r="H297" s="330" t="s">
        <v>27</v>
      </c>
    </row>
    <row r="298" spans="1:8">
      <c r="A298" s="318" t="s">
        <v>154</v>
      </c>
      <c r="B298" s="345">
        <v>-1.1687000000000001</v>
      </c>
      <c r="C298" s="318" t="s">
        <v>153</v>
      </c>
      <c r="D298" s="318" t="s">
        <v>119</v>
      </c>
      <c r="E298" s="318" t="s">
        <v>17</v>
      </c>
      <c r="F298" s="318"/>
      <c r="G298" s="318" t="s">
        <v>23</v>
      </c>
      <c r="H298" s="318" t="s">
        <v>27</v>
      </c>
    </row>
    <row r="299" spans="1:8">
      <c r="A299" s="318" t="s">
        <v>156</v>
      </c>
      <c r="B299" s="345">
        <v>-8.1515000000000004</v>
      </c>
      <c r="C299" s="318" t="s">
        <v>155</v>
      </c>
      <c r="D299" s="318" t="s">
        <v>119</v>
      </c>
      <c r="E299" s="318" t="s">
        <v>18</v>
      </c>
      <c r="F299" s="318"/>
      <c r="G299" s="318" t="s">
        <v>23</v>
      </c>
      <c r="H299" s="318" t="s">
        <v>27</v>
      </c>
    </row>
    <row r="301" spans="1:8" ht="15.75">
      <c r="A301" s="144" t="s">
        <v>1</v>
      </c>
      <c r="B301" s="336" t="s">
        <v>166</v>
      </c>
      <c r="C301" s="146"/>
      <c r="D301" s="147"/>
      <c r="E301" s="146"/>
      <c r="F301" s="148"/>
      <c r="G301" s="146"/>
      <c r="H301" s="146"/>
    </row>
    <row r="302" spans="1:8">
      <c r="A302" s="149" t="s">
        <v>2</v>
      </c>
      <c r="B302" s="150">
        <v>1</v>
      </c>
      <c r="C302" s="146"/>
      <c r="D302" s="146"/>
      <c r="E302" s="146"/>
      <c r="F302" s="148"/>
      <c r="G302" s="146"/>
      <c r="H302" s="146"/>
    </row>
    <row r="303" spans="1:8">
      <c r="A303" s="149" t="s">
        <v>3</v>
      </c>
      <c r="B303" s="337" t="s">
        <v>128</v>
      </c>
      <c r="C303" s="146"/>
      <c r="D303" s="146"/>
      <c r="E303" s="146"/>
      <c r="F303" s="148"/>
      <c r="G303" s="146"/>
      <c r="H303" s="146"/>
    </row>
    <row r="304" spans="1:8">
      <c r="A304" s="149" t="s">
        <v>4</v>
      </c>
      <c r="B304" s="152" t="s">
        <v>95</v>
      </c>
      <c r="C304" s="146"/>
      <c r="D304" s="146"/>
      <c r="E304" s="146"/>
      <c r="F304" s="148"/>
      <c r="G304" s="146"/>
      <c r="H304" s="146"/>
    </row>
    <row r="305" spans="1:8">
      <c r="A305" s="149" t="s">
        <v>6</v>
      </c>
      <c r="B305" s="151" t="s">
        <v>18</v>
      </c>
      <c r="C305" s="146"/>
      <c r="D305" s="146"/>
      <c r="E305" s="146"/>
      <c r="F305" s="148"/>
      <c r="G305" s="146"/>
      <c r="H305" s="146"/>
    </row>
    <row r="306" spans="1:8" ht="15.75">
      <c r="A306" s="153" t="s">
        <v>7</v>
      </c>
      <c r="B306" s="145"/>
      <c r="C306" s="153"/>
      <c r="D306" s="153"/>
      <c r="E306" s="153"/>
      <c r="F306" s="148"/>
      <c r="G306" s="153"/>
      <c r="H306" s="153"/>
    </row>
    <row r="307" spans="1:8" ht="15.75">
      <c r="A307" s="153" t="s">
        <v>8</v>
      </c>
      <c r="B307" s="153" t="s">
        <v>9</v>
      </c>
      <c r="C307" s="153" t="s">
        <v>3</v>
      </c>
      <c r="D307" s="153" t="s">
        <v>4</v>
      </c>
      <c r="E307" s="153" t="s">
        <v>6</v>
      </c>
      <c r="F307" s="154" t="s">
        <v>10</v>
      </c>
      <c r="G307" s="153" t="s">
        <v>11</v>
      </c>
      <c r="H307" s="153" t="s">
        <v>12</v>
      </c>
    </row>
    <row r="308" spans="1:8">
      <c r="A308" s="151" t="str">
        <f>B301</f>
        <v>heat production, at heat pump 30kW, allocation exergy</v>
      </c>
      <c r="B308" s="155">
        <f>B302</f>
        <v>1</v>
      </c>
      <c r="C308" s="151" t="str">
        <f>B303</f>
        <v>heat, central or small-scale, other than natural gas</v>
      </c>
      <c r="D308" s="151" t="str">
        <f>B304</f>
        <v>DK</v>
      </c>
      <c r="E308" s="151" t="str">
        <f>B305</f>
        <v>megajoule</v>
      </c>
      <c r="F308" s="148"/>
      <c r="G308" s="146" t="s">
        <v>22</v>
      </c>
      <c r="H308" s="151" t="str">
        <f>$B$1</f>
        <v>case2_consq</v>
      </c>
    </row>
    <row r="309" spans="1:8">
      <c r="A309" s="338" t="s">
        <v>93</v>
      </c>
      <c r="B309" s="339">
        <v>6.1699999999999998E-2</v>
      </c>
      <c r="C309" s="340" t="s">
        <v>94</v>
      </c>
      <c r="D309" s="341" t="s">
        <v>95</v>
      </c>
      <c r="E309" s="341" t="s">
        <v>17</v>
      </c>
      <c r="F309" s="341"/>
      <c r="G309" s="340" t="s">
        <v>23</v>
      </c>
      <c r="H309" s="340" t="s">
        <v>27</v>
      </c>
    </row>
    <row r="310" spans="1:8">
      <c r="A310" s="148" t="s">
        <v>167</v>
      </c>
      <c r="B310" s="156">
        <v>3.47E-8</v>
      </c>
      <c r="C310" s="148" t="s">
        <v>168</v>
      </c>
      <c r="D310" s="148" t="s">
        <v>5</v>
      </c>
      <c r="E310" s="341" t="s">
        <v>6</v>
      </c>
      <c r="F310" s="148"/>
      <c r="G310" s="148" t="s">
        <v>23</v>
      </c>
      <c r="H310" s="14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H286"/>
  <sheetViews>
    <sheetView topLeftCell="A3" workbookViewId="0">
      <selection activeCell="O22" sqref="O22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2.75" style="36" customWidth="1"/>
    <col min="9" max="16384" width="9" style="36"/>
  </cols>
  <sheetData>
    <row r="1" spans="1:8" ht="15.75">
      <c r="A1" s="1" t="s">
        <v>0</v>
      </c>
      <c r="B1" s="2" t="s">
        <v>164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market for electricity, high voltage</v>
      </c>
      <c r="B14" s="335">
        <f>ev391apos!B14</f>
        <v>-0.84100660000000005</v>
      </c>
      <c r="C14" s="37" t="str">
        <f>ev391apos!C14</f>
        <v>electricity, high voltage</v>
      </c>
      <c r="D14" s="37" t="str">
        <f>ev391apos!D14</f>
        <v>DK</v>
      </c>
      <c r="E14" s="37" t="str">
        <f>ev391apos!E14</f>
        <v>kilowatt hour</v>
      </c>
      <c r="F14" s="37"/>
      <c r="G14" s="37" t="str">
        <f>ev391apos!G14</f>
        <v>technosphere</v>
      </c>
      <c r="H14" s="37" t="s">
        <v>33</v>
      </c>
    </row>
    <row r="15" spans="1:8">
      <c r="A15" s="7" t="str">
        <f>ev391apos!A15</f>
        <v>mixed heating grid</v>
      </c>
      <c r="B15" s="335">
        <f>ev391apos!B15</f>
        <v>-4.2050332499999996</v>
      </c>
      <c r="C15" s="7" t="str">
        <f>ev391apos!C15</f>
        <v>mixed heating grid</v>
      </c>
      <c r="D15" s="7" t="str">
        <f>ev391apos!D15</f>
        <v>DK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335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case2_cut_off</v>
      </c>
    </row>
    <row r="17" spans="1:8">
      <c r="A17" s="7" t="str">
        <f>ev391apos!A17</f>
        <v>eol SUD</v>
      </c>
      <c r="B17" s="335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DK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37">
        <f>ev391apos!B19</f>
        <v>-1.4740219797333401E-3</v>
      </c>
      <c r="C19" s="7" t="s">
        <v>160</v>
      </c>
      <c r="D19" s="7" t="s">
        <v>20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case2_cut_off</v>
      </c>
    </row>
    <row r="30" spans="1:8">
      <c r="A30" s="38" t="str">
        <f>ev391apos!A30</f>
        <v>MUD packgaging materials</v>
      </c>
      <c r="B30" s="23">
        <f>ev391apos!B30</f>
        <v>5.1268149999999998E-3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23">
        <f>ev391apos!B32</f>
        <v>3.125E-2</v>
      </c>
      <c r="C32" s="38" t="str">
        <f>ev391apos!C32</f>
        <v>dishwaser cycle</v>
      </c>
      <c r="D32" s="23" t="str">
        <f>ev391apos!D32</f>
        <v>DK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8" t="str">
        <f>ev391apos!A34</f>
        <v>autoclave</v>
      </c>
      <c r="B34" s="31">
        <f>ev391apos!B34</f>
        <v>1.7857142857142856E-2</v>
      </c>
      <c r="C34" s="28" t="str">
        <f>ev391apos!C34</f>
        <v>autoclave cycle</v>
      </c>
      <c r="D34" s="28" t="str">
        <f>ev391apos!D34</f>
        <v>DK</v>
      </c>
      <c r="E34" s="28" t="str">
        <f>ev391apos!E34</f>
        <v>unit</v>
      </c>
      <c r="F34" s="23"/>
      <c r="G34" s="21" t="str">
        <f>ev391apos!G34</f>
        <v>technosphere</v>
      </c>
      <c r="H34" s="28" t="s">
        <v>33</v>
      </c>
    </row>
    <row r="35" spans="1:8">
      <c r="A35" s="23" t="str">
        <f>ev391apos!A35</f>
        <v>transport</v>
      </c>
      <c r="B35" s="274">
        <f>ev391apos!B35</f>
        <v>1.9479437734400001E-2</v>
      </c>
      <c r="C35" s="23" t="str">
        <f>ev391apos!C35</f>
        <v>transport</v>
      </c>
      <c r="D35" s="23" t="str">
        <f>ev391apos!D35</f>
        <v>GLO</v>
      </c>
      <c r="E35" s="23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23" t="str">
        <f>ev391apos!A36</f>
        <v>mixed heating grid</v>
      </c>
      <c r="B36" s="274">
        <f>ev391apos!B36</f>
        <v>-0.17400387859438701</v>
      </c>
      <c r="C36" s="23" t="str">
        <f>ev391apos!C36</f>
        <v>mixed heating grid</v>
      </c>
      <c r="D36" s="23" t="str">
        <f>ev391apos!D36</f>
        <v>DK</v>
      </c>
      <c r="E36" s="23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38" t="str">
        <f>ev391apos!A37</f>
        <v>market for electricity, high voltage</v>
      </c>
      <c r="B37" s="274">
        <f>ev391apos!B37</f>
        <v>3.4800775718877443E-2</v>
      </c>
      <c r="C37" s="23" t="str">
        <f>ev391apos!C37</f>
        <v>electricity, high voltage</v>
      </c>
      <c r="D37" s="23" t="str">
        <f>ev391apos!D37</f>
        <v>DK</v>
      </c>
      <c r="E37" s="23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23" t="str">
        <f>ev391apos!A38</f>
        <v>eol MUD</v>
      </c>
      <c r="B38" s="274">
        <f>ev391apos!B38</f>
        <v>-6.9577838072522298E-3</v>
      </c>
      <c r="C38" s="23" t="str">
        <f>ev391apos!C38</f>
        <v>eol</v>
      </c>
      <c r="D38" s="23" t="str">
        <f>ev391apos!D38</f>
        <v>GLO</v>
      </c>
      <c r="E38" s="23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scalpel</v>
      </c>
      <c r="B39" s="23">
        <f>ev391apos!B39</f>
        <v>1</v>
      </c>
      <c r="C39" s="38" t="str">
        <f>ev391apos!C39</f>
        <v>scalpel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0" spans="1:8">
      <c r="A40" s="38" t="str">
        <f>ev391apos!A40</f>
        <v>surgery use</v>
      </c>
      <c r="B40" s="23">
        <f>ev391apos!B40</f>
        <v>1</v>
      </c>
      <c r="C40" s="38" t="str">
        <f>ev391apos!C40</f>
        <v>electricity consumption</v>
      </c>
      <c r="D40" s="23" t="str">
        <f>ev391apos!D40</f>
        <v>DK</v>
      </c>
      <c r="E40" s="23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case2_cut_off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ev391apos!H49</f>
        <v>case2_apos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RER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33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33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33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ev391apos!H61</f>
        <v>case2_apos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33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33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33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33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33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33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ev391apos!H76</f>
        <v>case2_apos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33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33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33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ev391apos!H88</f>
        <v>case2_apos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33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33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33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33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RER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33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ev391apos!H102</f>
        <v>case2_apos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33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33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ev391apos!H113</f>
        <v>case2_apos</v>
      </c>
    </row>
    <row r="114" spans="1:8">
      <c r="A114" s="109" t="str">
        <f>ev391apos!A114</f>
        <v>steel production, chromium steel 18/8, hot rolled</v>
      </c>
      <c r="B114" s="117">
        <f>ev391apos!B114</f>
        <v>3.2790945000000001E-5</v>
      </c>
      <c r="C114" s="109" t="str">
        <f>ev391apos!C114</f>
        <v>steel, chromium steel 18/8, hot rolled</v>
      </c>
      <c r="D114" s="109" t="str">
        <f>ev391apos!D114</f>
        <v>RER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33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33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33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33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33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ev391apos!H119</f>
        <v>case2_apos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ev391apos!H128</f>
        <v>case2_apos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33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ev391apos!H138</f>
        <v>case2_apos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33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33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33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ev391apos!H142</f>
        <v>case2_apos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DK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>ev391apos!H143</f>
        <v>case2_apos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DK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>ev391apos!H144</f>
        <v>case2_apos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>
        <f>ev391apos!F153</f>
        <v>0</v>
      </c>
      <c r="G153" s="146" t="str">
        <f>ev391apos!G153</f>
        <v>production</v>
      </c>
      <c r="H153" s="156" t="str">
        <f>ev391apos!H153</f>
        <v>case2_apos</v>
      </c>
    </row>
    <row r="154" spans="1:8">
      <c r="A154" s="148" t="str">
        <f>ev391apos!A154</f>
        <v>steel production, chromium steel 18/8, hot rolled</v>
      </c>
      <c r="B154" s="148">
        <f>ev391apos!B154</f>
        <v>1.6799999999999901E-3</v>
      </c>
      <c r="C154" s="148" t="str">
        <f>ev391apos!C154</f>
        <v>steel, chromium steel 18/8, hot rolled</v>
      </c>
      <c r="D154" s="148" t="str">
        <f>ev391apos!D154</f>
        <v>RER</v>
      </c>
      <c r="E154" s="148" t="str">
        <f>ev391apos!E154</f>
        <v>kilogram</v>
      </c>
      <c r="F154" s="148">
        <f>ev391apos!F154</f>
        <v>0</v>
      </c>
      <c r="G154" s="148" t="str">
        <f>ev391apos!G154</f>
        <v>technosphere</v>
      </c>
      <c r="H154" s="148" t="s">
        <v>33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>
        <f>ev391apos!F155</f>
        <v>0</v>
      </c>
      <c r="G155" s="148" t="str">
        <f>ev391apos!G155</f>
        <v>technosphere</v>
      </c>
      <c r="H155" s="148" t="s">
        <v>33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DK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DK</v>
      </c>
      <c r="E164" s="177" t="str">
        <f>ev391apos!E164</f>
        <v>unit</v>
      </c>
      <c r="F164" s="171" t="str">
        <f>ev391apos!F164</f>
        <v>production</v>
      </c>
      <c r="G164" s="177" t="str">
        <f>ev391apos!G164</f>
        <v>case2_apos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33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33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33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33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33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DK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DK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ev391apos!H178</f>
        <v>case2_apos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33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33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33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DK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DK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ev391apos!H190</f>
        <v>case2_apos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33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7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8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0"/>
      <c r="G200" s="218" t="str">
        <f>ev391apos!G200</f>
        <v>production</v>
      </c>
      <c r="H200" s="225" t="str">
        <f>ev391apos!H200</f>
        <v>case2_apos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18" t="str">
        <f>ev391apos!G201</f>
        <v>technosphere</v>
      </c>
      <c r="H201" s="218" t="s">
        <v>33</v>
      </c>
    </row>
    <row r="203" spans="1:8" ht="15.75">
      <c r="A203" s="230" t="str">
        <f>ev391apos!A213</f>
        <v>Activity</v>
      </c>
      <c r="B203" s="230" t="str">
        <f>ev391apos!B213</f>
        <v>heat production from hot water</v>
      </c>
      <c r="C203" s="231"/>
      <c r="D203" s="231"/>
      <c r="E203" s="231"/>
      <c r="F203" s="231"/>
      <c r="G203" s="231"/>
      <c r="H203" s="231"/>
    </row>
    <row r="204" spans="1:8">
      <c r="A204" s="232" t="str">
        <f>ev391apos!A214</f>
        <v>production amount</v>
      </c>
      <c r="B204" s="233">
        <f>ev391apos!B214</f>
        <v>1</v>
      </c>
      <c r="C204" s="231"/>
      <c r="D204" s="231"/>
      <c r="E204" s="231"/>
      <c r="F204" s="231"/>
      <c r="G204" s="231"/>
      <c r="H204" s="231"/>
    </row>
    <row r="205" spans="1:8">
      <c r="A205" s="232" t="str">
        <f>ev391apos!A215</f>
        <v>reference product</v>
      </c>
      <c r="B205" s="231" t="str">
        <f>ev391apos!B215</f>
        <v>heat production from hot water</v>
      </c>
      <c r="C205" s="231"/>
      <c r="D205" s="231"/>
      <c r="E205" s="231"/>
      <c r="F205" s="231"/>
      <c r="G205" s="231"/>
      <c r="H205" s="231"/>
    </row>
    <row r="206" spans="1:8">
      <c r="A206" s="232" t="str">
        <f>ev391apos!A216</f>
        <v>location</v>
      </c>
      <c r="B206" s="231" t="str">
        <f>ev391apos!B216</f>
        <v>DK</v>
      </c>
      <c r="C206" s="231"/>
      <c r="D206" s="231"/>
      <c r="E206" s="231"/>
      <c r="F206" s="231"/>
      <c r="G206" s="231"/>
      <c r="H206" s="231"/>
    </row>
    <row r="207" spans="1:8">
      <c r="A207" s="232" t="str">
        <f>ev391apos!A217</f>
        <v>unit</v>
      </c>
      <c r="B207" s="231" t="str">
        <f>ev391apos!B217</f>
        <v>megajoule</v>
      </c>
      <c r="C207" s="231"/>
      <c r="D207" s="231"/>
      <c r="E207" s="231"/>
      <c r="F207" s="231"/>
      <c r="G207" s="231"/>
      <c r="H207" s="231"/>
    </row>
    <row r="208" spans="1:8" ht="15.75">
      <c r="A208" s="230" t="str">
        <f>ev391apos!A218</f>
        <v>Exchanges</v>
      </c>
      <c r="B208" s="231"/>
      <c r="C208" s="231"/>
      <c r="D208" s="231"/>
      <c r="E208" s="231"/>
      <c r="F208" s="231"/>
      <c r="G208" s="231"/>
      <c r="H208" s="231"/>
    </row>
    <row r="209" spans="1:8" ht="15.75">
      <c r="A209" s="234" t="str">
        <f>ev391apos!A219</f>
        <v>name</v>
      </c>
      <c r="B209" s="234" t="str">
        <f>ev391apos!B219</f>
        <v>amount</v>
      </c>
      <c r="C209" s="234" t="str">
        <f>ev391apos!C219</f>
        <v>reference product</v>
      </c>
      <c r="D209" s="234" t="str">
        <f>ev391apos!D219</f>
        <v>location</v>
      </c>
      <c r="E209" s="234" t="str">
        <f>ev391apos!E219</f>
        <v>unit</v>
      </c>
      <c r="F209" s="235" t="str">
        <f>ev391apos!F219</f>
        <v>categories</v>
      </c>
      <c r="G209" s="234" t="str">
        <f>ev391apos!G219</f>
        <v>type</v>
      </c>
      <c r="H209" s="234" t="str">
        <f>ev391apos!H219</f>
        <v>database</v>
      </c>
    </row>
    <row r="210" spans="1:8">
      <c r="A210" s="236" t="str">
        <f>ev391apos!A220</f>
        <v>heat production from hot water</v>
      </c>
      <c r="B210" s="237">
        <f>ev391apos!B220</f>
        <v>1</v>
      </c>
      <c r="C210" s="236" t="str">
        <f>ev391apos!C220</f>
        <v>heat production from hot water</v>
      </c>
      <c r="D210" s="236" t="str">
        <f>ev391apos!D220</f>
        <v>DK</v>
      </c>
      <c r="E210" s="236" t="str">
        <f>ev391apos!E220</f>
        <v>megajoule</v>
      </c>
      <c r="F210" s="231"/>
      <c r="G210" s="238" t="str">
        <f>ev391apos!G220</f>
        <v>production</v>
      </c>
      <c r="H210" s="236" t="str">
        <f>ev391apos!H220</f>
        <v>case2_apos</v>
      </c>
    </row>
    <row r="211" spans="1:8">
      <c r="A211" s="231" t="str">
        <f>ev391apos!A221</f>
        <v>Energy, solar, converted</v>
      </c>
      <c r="B211" s="231">
        <f>ev391apos!B221</f>
        <v>0.28850999999999999</v>
      </c>
      <c r="C211" s="231"/>
      <c r="D211" s="231"/>
      <c r="E211" s="231" t="str">
        <f>ev391apos!E221</f>
        <v>megajoule</v>
      </c>
      <c r="F211" s="231" t="str">
        <f>ev391apos!F221</f>
        <v>natural resource::in air</v>
      </c>
      <c r="G211" s="239" t="str">
        <f>ev391apos!G221</f>
        <v>biosphere</v>
      </c>
      <c r="H211" s="239" t="str">
        <f>ev391apos!H221</f>
        <v>biosphere3</v>
      </c>
    </row>
    <row r="212" spans="1:8">
      <c r="A212" s="231" t="str">
        <f>ev391apos!A222</f>
        <v>auxiliary heating unit production, electric, 5kW</v>
      </c>
      <c r="B212" s="231">
        <f>ev391apos!B222</f>
        <v>6.5544999999999996E-8</v>
      </c>
      <c r="C212" s="231" t="str">
        <f>ev391apos!C222</f>
        <v>auxiliary heating unit, electric, 5kW</v>
      </c>
      <c r="D212" s="231" t="str">
        <f>ev391apos!D222</f>
        <v>CH</v>
      </c>
      <c r="E212" s="231" t="str">
        <f>ev391apos!E222</f>
        <v>unit</v>
      </c>
      <c r="F212" s="231"/>
      <c r="G212" s="231" t="str">
        <f>ev391apos!G222</f>
        <v>technosphere</v>
      </c>
      <c r="H212" s="238" t="s">
        <v>33</v>
      </c>
    </row>
    <row r="213" spans="1:8">
      <c r="A213" s="231" t="str">
        <f>ev391apos!A223</f>
        <v>market for electricity, low voltage</v>
      </c>
      <c r="B213" s="231">
        <f>ev391apos!B223</f>
        <v>0.23457</v>
      </c>
      <c r="C213" s="231" t="str">
        <f>ev391apos!C223</f>
        <v>electricity, low voltage</v>
      </c>
      <c r="D213" s="231" t="str">
        <f>ev391apos!D223</f>
        <v>DK</v>
      </c>
      <c r="E213" s="231" t="str">
        <f>ev391apos!E223</f>
        <v>kilowatt hour</v>
      </c>
      <c r="F213" s="231"/>
      <c r="G213" s="231" t="str">
        <f>ev391apos!G223</f>
        <v>technosphere</v>
      </c>
      <c r="H213" s="238" t="s">
        <v>33</v>
      </c>
    </row>
    <row r="214" spans="1:8">
      <c r="A214" s="231" t="str">
        <f>ev391apos!A224</f>
        <v>solar collector system installation, Cu flat plate collector, multiple dwelling, hot water</v>
      </c>
      <c r="B214" s="231">
        <f>ev391apos!B224</f>
        <v>6.5544999999999996E-8</v>
      </c>
      <c r="C214" s="231" t="str">
        <f>ev391apos!C224</f>
        <v>solar collector system, Cu flat plate collector, multiple dwelling, hot water</v>
      </c>
      <c r="D214" s="231" t="str">
        <f>ev391apos!D224</f>
        <v>CH</v>
      </c>
      <c r="E214" s="231" t="str">
        <f>ev391apos!E224</f>
        <v>unit</v>
      </c>
      <c r="F214" s="231"/>
      <c r="G214" s="231" t="str">
        <f>ev391apos!G224</f>
        <v>technosphere</v>
      </c>
      <c r="H214" s="238" t="s">
        <v>33</v>
      </c>
    </row>
    <row r="216" spans="1:8" ht="15.75">
      <c r="A216" s="240" t="str">
        <f>ev391apos!A226</f>
        <v>Activity</v>
      </c>
      <c r="B216" s="240" t="str">
        <f>ev391apos!B226</f>
        <v>mixed heating grid</v>
      </c>
      <c r="C216" s="122"/>
      <c r="D216" s="122"/>
      <c r="E216" s="122"/>
      <c r="F216" s="122"/>
      <c r="G216" s="122"/>
      <c r="H216" s="122"/>
    </row>
    <row r="217" spans="1:8">
      <c r="A217" s="122" t="str">
        <f>ev391apos!A227</f>
        <v>production amount</v>
      </c>
      <c r="B217" s="241">
        <f>ev391apos!B227</f>
        <v>1</v>
      </c>
      <c r="C217" s="122"/>
      <c r="D217" s="122"/>
      <c r="E217" s="122"/>
      <c r="F217" s="122"/>
      <c r="G217" s="122"/>
      <c r="H217" s="122"/>
    </row>
    <row r="218" spans="1:8">
      <c r="A218" s="122" t="str">
        <f>ev391apos!A228</f>
        <v>reference product</v>
      </c>
      <c r="B218" s="122" t="str">
        <f>ev391apos!B228</f>
        <v>mixed heating grid</v>
      </c>
      <c r="C218" s="122"/>
      <c r="D218" s="122"/>
      <c r="E218" s="122"/>
      <c r="F218" s="122"/>
      <c r="G218" s="122"/>
      <c r="H218" s="122"/>
    </row>
    <row r="219" spans="1:8">
      <c r="A219" s="122" t="str">
        <f>ev391apos!A229</f>
        <v>location</v>
      </c>
      <c r="B219" s="122" t="str">
        <f>ev391apos!B229</f>
        <v>DK</v>
      </c>
      <c r="C219" s="122"/>
      <c r="D219" s="122"/>
      <c r="E219" s="122"/>
      <c r="F219" s="122"/>
      <c r="G219" s="122"/>
      <c r="H219" s="122"/>
    </row>
    <row r="220" spans="1:8">
      <c r="A220" s="122" t="str">
        <f>ev391apos!A230</f>
        <v>unit</v>
      </c>
      <c r="B220" s="122" t="str">
        <f>ev391apos!B230</f>
        <v>megajoule</v>
      </c>
      <c r="C220" s="122"/>
      <c r="D220" s="122"/>
      <c r="E220" s="122"/>
      <c r="F220" s="122"/>
      <c r="G220" s="122"/>
      <c r="H220" s="122"/>
    </row>
    <row r="221" spans="1:8" ht="15.75">
      <c r="A221" s="240" t="str">
        <f>ev391apos!A231</f>
        <v>Exchanges</v>
      </c>
      <c r="B221" s="122"/>
      <c r="C221" s="122"/>
      <c r="D221" s="122"/>
      <c r="E221" s="122"/>
      <c r="F221" s="122"/>
      <c r="G221" s="122"/>
      <c r="H221" s="122"/>
    </row>
    <row r="222" spans="1:8" ht="15.75">
      <c r="A222" s="127" t="str">
        <f>ev391apos!A232</f>
        <v>name</v>
      </c>
      <c r="B222" s="127" t="str">
        <f>ev391apos!B232</f>
        <v>amount</v>
      </c>
      <c r="C222" s="127" t="str">
        <f>ev391apos!C232</f>
        <v>reference product</v>
      </c>
      <c r="D222" s="127" t="str">
        <f>ev391apos!D232</f>
        <v>location</v>
      </c>
      <c r="E222" s="127" t="str">
        <f>ev391apos!E232</f>
        <v>unit</v>
      </c>
      <c r="F222" s="128" t="str">
        <f>ev391apos!F232</f>
        <v>categories</v>
      </c>
      <c r="G222" s="127" t="str">
        <f>ev391apos!G232</f>
        <v>type</v>
      </c>
      <c r="H222" s="127" t="str">
        <f>ev391apos!H232</f>
        <v>database</v>
      </c>
    </row>
    <row r="223" spans="1:8">
      <c r="A223" s="122" t="str">
        <f>ev391apos!A233</f>
        <v>mixed heating grid</v>
      </c>
      <c r="B223" s="242">
        <f>ev391apos!B233</f>
        <v>1</v>
      </c>
      <c r="C223" s="122" t="str">
        <f>ev391apos!C233</f>
        <v>mixed heating grid</v>
      </c>
      <c r="D223" s="122" t="str">
        <f>ev391apos!D233</f>
        <v>DK</v>
      </c>
      <c r="E223" s="122" t="str">
        <f>ev391apos!E233</f>
        <v>megajoule</v>
      </c>
      <c r="F223" s="122"/>
      <c r="G223" s="122" t="str">
        <f>ev391apos!G233</f>
        <v>production</v>
      </c>
      <c r="H223" s="122" t="str">
        <f>ev391apos!H233</f>
        <v>case2_apos</v>
      </c>
    </row>
    <row r="224" spans="1:8">
      <c r="A224" s="122" t="str">
        <f>ev391apos!A234</f>
        <v>heat production from hot water</v>
      </c>
      <c r="B224" s="122">
        <f>ev391apos!B234</f>
        <v>0.1026</v>
      </c>
      <c r="C224" s="122" t="str">
        <f>ev391apos!C234</f>
        <v>heat production from hot water</v>
      </c>
      <c r="D224" s="122" t="str">
        <f>ev391apos!D234</f>
        <v>DK</v>
      </c>
      <c r="E224" s="122" t="str">
        <f>ev391apos!E234</f>
        <v>megajoule</v>
      </c>
      <c r="F224" s="122"/>
      <c r="G224" s="122" t="str">
        <f>ev391apos!G234</f>
        <v>technosphere</v>
      </c>
      <c r="H224" s="122" t="str">
        <f>ev391apos!H234</f>
        <v>case2_apos</v>
      </c>
    </row>
    <row r="225" spans="1:8">
      <c r="A225" s="122" t="str">
        <f>ev391apos!A235</f>
        <v>heat production, at hard coal industrial furnace 1-10MW</v>
      </c>
      <c r="B225" s="122">
        <f>ev391apos!B235</f>
        <v>5.1299999999999998E-2</v>
      </c>
      <c r="C225" s="122" t="str">
        <f>ev391apos!C235</f>
        <v>heat, district or industrial, other than natural gas</v>
      </c>
      <c r="D225" s="122" t="str">
        <f>ev391apos!D235</f>
        <v>Europe without Switzerland</v>
      </c>
      <c r="E225" s="122" t="str">
        <f>ev391apos!E235</f>
        <v>megajoule</v>
      </c>
      <c r="F225" s="122"/>
      <c r="G225" s="122" t="str">
        <f>ev391apos!G235</f>
        <v>technosphere</v>
      </c>
      <c r="H225" s="122" t="s">
        <v>33</v>
      </c>
    </row>
    <row r="226" spans="1:8">
      <c r="A226" s="122" t="str">
        <f>ev391apos!A236</f>
        <v>heat production, hardwood chips from forest, at furnace 5000kW, state-of-the-art 2014</v>
      </c>
      <c r="B226" s="122">
        <f>ev391apos!B236</f>
        <v>0.44869999999999999</v>
      </c>
      <c r="C226" s="122" t="str">
        <f>ev391apos!C236</f>
        <v>heat, district or industrial, other than natural gas</v>
      </c>
      <c r="D226" s="122" t="str">
        <f>ev391apos!D236</f>
        <v>CH</v>
      </c>
      <c r="E226" s="122" t="str">
        <f>ev391apos!E236</f>
        <v>megajoule</v>
      </c>
      <c r="F226" s="122"/>
      <c r="G226" s="122" t="str">
        <f>ev391apos!G236</f>
        <v>technosphere</v>
      </c>
      <c r="H226" s="122" t="s">
        <v>33</v>
      </c>
    </row>
    <row r="227" spans="1:8">
      <c r="A227" s="122" t="str">
        <f>ev391apos!A237</f>
        <v>heat production, natural gas, at industrial furnace low-NOx &gt;100kW</v>
      </c>
      <c r="B227" s="122">
        <f>ev391apos!B237</f>
        <v>0.20513000000000001</v>
      </c>
      <c r="C227" s="122" t="str">
        <f>ev391apos!C237</f>
        <v>heat, district or industrial, natural gas</v>
      </c>
      <c r="D227" s="122" t="str">
        <f>ev391apos!D237</f>
        <v>Europe without Switzerland</v>
      </c>
      <c r="E227" s="122" t="str">
        <f>ev391apos!E237</f>
        <v>megajoule</v>
      </c>
      <c r="F227" s="122"/>
      <c r="G227" s="122" t="str">
        <f>ev391apos!G237</f>
        <v>technosphere</v>
      </c>
      <c r="H227" s="122" t="s">
        <v>33</v>
      </c>
    </row>
    <row r="228" spans="1:8">
      <c r="A228" s="122" t="str">
        <f>ev391apos!A238</f>
        <v>heat production, wood pellet, at furnace 300kW, state-of-the-art 2014</v>
      </c>
      <c r="B228" s="122">
        <f>ev391apos!B238</f>
        <v>0.17949999999999999</v>
      </c>
      <c r="C228" s="122" t="str">
        <f>ev391apos!C238</f>
        <v>heat, central or small-scale, other than natural gas</v>
      </c>
      <c r="D228" s="122" t="str">
        <f>ev391apos!D238</f>
        <v>CH</v>
      </c>
      <c r="E228" s="122" t="str">
        <f>ev391apos!E238</f>
        <v>megajoule</v>
      </c>
      <c r="F228" s="122"/>
      <c r="G228" s="122" t="str">
        <f>ev391apos!G238</f>
        <v>technosphere</v>
      </c>
      <c r="H228" s="122" t="s">
        <v>33</v>
      </c>
    </row>
    <row r="229" spans="1:8">
      <c r="A229" s="122" t="str">
        <f>ev391apos!A239</f>
        <v>heavy fuel oil, burned in refinery furnace</v>
      </c>
      <c r="B229" s="122">
        <f>ev391apos!B239</f>
        <v>1.2800000000000001E-2</v>
      </c>
      <c r="C229" s="122" t="str">
        <f>ev391apos!C239</f>
        <v>heavy fuel oil, burned in refinery furnace</v>
      </c>
      <c r="D229" s="122" t="str">
        <f>ev391apos!D239</f>
        <v>Europe without Switzerland</v>
      </c>
      <c r="E229" s="122" t="str">
        <f>ev391apos!E239</f>
        <v>megajoule</v>
      </c>
      <c r="F229" s="122"/>
      <c r="G229" s="122" t="str">
        <f>ev391apos!G239</f>
        <v>technosphere</v>
      </c>
      <c r="H229" s="122" t="s">
        <v>33</v>
      </c>
    </row>
    <row r="231" spans="1:8" ht="15.75">
      <c r="A231" s="249" t="str">
        <f>ev391apos!A241</f>
        <v>Activity</v>
      </c>
      <c r="B231" s="249" t="str">
        <f>ev391apos!B241</f>
        <v>eol SUD</v>
      </c>
      <c r="C231" s="250"/>
      <c r="D231" s="250"/>
      <c r="E231" s="250"/>
      <c r="F231" s="250"/>
      <c r="G231" s="250"/>
      <c r="H231" s="250"/>
    </row>
    <row r="232" spans="1:8">
      <c r="A232" s="250" t="str">
        <f>ev391apos!A242</f>
        <v>production amount</v>
      </c>
      <c r="B232" s="251">
        <f>ev391apos!B242</f>
        <v>1</v>
      </c>
      <c r="C232" s="250"/>
      <c r="D232" s="250"/>
      <c r="E232" s="250"/>
      <c r="F232" s="250"/>
      <c r="G232" s="250"/>
      <c r="H232" s="250"/>
    </row>
    <row r="233" spans="1:8">
      <c r="A233" s="250" t="str">
        <f>ev391apos!A243</f>
        <v>reference product</v>
      </c>
      <c r="B233" s="250" t="str">
        <f>ev391apos!B243</f>
        <v>eol</v>
      </c>
      <c r="C233" s="250"/>
      <c r="D233" s="250"/>
      <c r="E233" s="250"/>
      <c r="F233" s="250"/>
      <c r="G233" s="250"/>
      <c r="H233" s="250"/>
    </row>
    <row r="234" spans="1:8">
      <c r="A234" s="250" t="str">
        <f>ev391apos!A244</f>
        <v>location</v>
      </c>
      <c r="B234" s="250" t="str">
        <f>ev391apos!B244</f>
        <v>GLO</v>
      </c>
      <c r="C234" s="250"/>
      <c r="D234" s="250"/>
      <c r="E234" s="250"/>
      <c r="F234" s="250"/>
      <c r="G234" s="250"/>
      <c r="H234" s="250"/>
    </row>
    <row r="235" spans="1:8">
      <c r="A235" s="250" t="str">
        <f>ev391apos!A245</f>
        <v>unit</v>
      </c>
      <c r="B235" s="250" t="str">
        <f>ev391apos!B245</f>
        <v>kilogram</v>
      </c>
      <c r="C235" s="250"/>
      <c r="D235" s="250"/>
      <c r="E235" s="250"/>
      <c r="F235" s="250"/>
      <c r="G235" s="250"/>
      <c r="H235" s="250"/>
    </row>
    <row r="236" spans="1:8" ht="15.75">
      <c r="A236" s="249" t="str">
        <f>ev391apos!A246</f>
        <v>Exchanges</v>
      </c>
      <c r="B236" s="250"/>
      <c r="C236" s="250"/>
      <c r="D236" s="250"/>
      <c r="E236" s="250"/>
      <c r="F236" s="250"/>
      <c r="G236" s="250"/>
      <c r="H236" s="250"/>
    </row>
    <row r="237" spans="1:8" ht="15.75">
      <c r="A237" s="252" t="str">
        <f>ev391apos!A247</f>
        <v>name</v>
      </c>
      <c r="B237" s="252" t="str">
        <f>ev391apos!B247</f>
        <v>amount</v>
      </c>
      <c r="C237" s="252" t="str">
        <f>ev391apos!C247</f>
        <v>reference product</v>
      </c>
      <c r="D237" s="252" t="str">
        <f>ev391apos!D247</f>
        <v>location</v>
      </c>
      <c r="E237" s="252" t="str">
        <f>ev391apos!E247</f>
        <v>unit</v>
      </c>
      <c r="F237" s="253" t="str">
        <f>ev391apos!F247</f>
        <v>categories</v>
      </c>
      <c r="G237" s="252" t="str">
        <f>ev391apos!G247</f>
        <v>type</v>
      </c>
      <c r="H237" s="252" t="str">
        <f>ev391apos!H247</f>
        <v>database</v>
      </c>
    </row>
    <row r="238" spans="1:8">
      <c r="A238" s="250" t="str">
        <f>ev391apos!A248</f>
        <v>eol SUD</v>
      </c>
      <c r="B238" s="254">
        <f>ev391apos!B248</f>
        <v>1</v>
      </c>
      <c r="C238" s="250" t="str">
        <f>ev391apos!C248</f>
        <v>eol</v>
      </c>
      <c r="D238" s="250" t="str">
        <f>ev391apos!D248</f>
        <v>GLO</v>
      </c>
      <c r="E238" s="250" t="str">
        <f>ev391apos!E248</f>
        <v>kilogram</v>
      </c>
      <c r="F238" s="250"/>
      <c r="G238" s="250" t="str">
        <f>ev391apos!G248</f>
        <v>production</v>
      </c>
      <c r="H238" s="250" t="str">
        <f>ev391apos!H248</f>
        <v>case2_apos</v>
      </c>
    </row>
    <row r="239" spans="1:8">
      <c r="A239" s="250" t="str">
        <f>ev391apos!A249</f>
        <v>treatment of hazardous waste, hazardous waste incineration</v>
      </c>
      <c r="B239" s="250">
        <f>ev391apos!B249</f>
        <v>4.1554130910640599E-2</v>
      </c>
      <c r="C239" s="250" t="str">
        <f>ev391apos!C249</f>
        <v>hazardous waste, for incineration</v>
      </c>
      <c r="D239" s="250" t="str">
        <f>ev391apos!D249</f>
        <v>Europe without Switzerland</v>
      </c>
      <c r="E239" s="250" t="str">
        <f>ev391apos!E249</f>
        <v>kilogram</v>
      </c>
      <c r="F239" s="250"/>
      <c r="G239" s="250" t="str">
        <f>ev391apos!G249</f>
        <v>technosphere</v>
      </c>
      <c r="H239" s="250" t="s">
        <v>33</v>
      </c>
    </row>
    <row r="240" spans="1:8">
      <c r="A240" s="250" t="str">
        <f>ev391apos!A250</f>
        <v>treatment of municipal solid waste, municipal incineration with fly ash extraction</v>
      </c>
      <c r="B240" s="250">
        <f>ev391apos!B250</f>
        <v>0.271672758270046</v>
      </c>
      <c r="C240" s="250" t="str">
        <f>ev391apos!C250</f>
        <v>municipal solid waste</v>
      </c>
      <c r="D240" s="250" t="str">
        <f>ev391apos!D250</f>
        <v>CH</v>
      </c>
      <c r="E240" s="250" t="str">
        <f>ev391apos!E250</f>
        <v>kilogram</v>
      </c>
      <c r="F240" s="250"/>
      <c r="G240" s="250" t="str">
        <f>ev391apos!G250</f>
        <v>technosphere</v>
      </c>
      <c r="H240" s="250" t="s">
        <v>33</v>
      </c>
    </row>
    <row r="241" spans="1:8">
      <c r="A241" s="250" t="str">
        <f>ev391apos!A251</f>
        <v>treatment of waste polyethylene, municipal incineration with fly ash extraction</v>
      </c>
      <c r="B241" s="250">
        <f>ev391apos!B251</f>
        <v>0.52743927745681096</v>
      </c>
      <c r="C241" s="250" t="str">
        <f>ev391apos!C251</f>
        <v>waste polyethylene</v>
      </c>
      <c r="D241" s="250" t="str">
        <f>ev391apos!D251</f>
        <v>CH</v>
      </c>
      <c r="E241" s="250" t="str">
        <f>ev391apos!E251</f>
        <v>kilogram</v>
      </c>
      <c r="F241" s="250"/>
      <c r="G241" s="250" t="str">
        <f>ev391apos!G251</f>
        <v>technosphere</v>
      </c>
      <c r="H241" s="250" t="s">
        <v>33</v>
      </c>
    </row>
    <row r="242" spans="1:8">
      <c r="A242" s="250" t="str">
        <f>ev391apos!A252</f>
        <v>treatment of waste plastic, mixture, municipal incineration with fly ash extraction</v>
      </c>
      <c r="B242" s="250">
        <f>ev391apos!B252</f>
        <v>0.15933383336250301</v>
      </c>
      <c r="C242" s="250" t="str">
        <f>ev391apos!C252</f>
        <v>waste plastic, mixture</v>
      </c>
      <c r="D242" s="250" t="str">
        <f>ev391apos!D252</f>
        <v>CH</v>
      </c>
      <c r="E242" s="250" t="str">
        <f>ev391apos!E252</f>
        <v>kilogram</v>
      </c>
      <c r="F242" s="250"/>
      <c r="G242" s="250" t="str">
        <f>ev391apos!G252</f>
        <v>technosphere</v>
      </c>
      <c r="H242" s="250" t="s">
        <v>33</v>
      </c>
    </row>
    <row r="244" spans="1:8" ht="15.75">
      <c r="A244" s="243" t="str">
        <f>ev391apos!A254</f>
        <v>Activity</v>
      </c>
      <c r="B244" s="243" t="str">
        <f>ev391apos!B254</f>
        <v>eol MUD</v>
      </c>
      <c r="C244" s="244"/>
      <c r="D244" s="244"/>
      <c r="E244" s="244"/>
      <c r="F244" s="244"/>
      <c r="G244" s="244"/>
      <c r="H244" s="244"/>
    </row>
    <row r="245" spans="1:8">
      <c r="A245" s="244" t="str">
        <f>ev391apos!A255</f>
        <v>production amount</v>
      </c>
      <c r="B245" s="245">
        <f>ev391apos!B255</f>
        <v>1</v>
      </c>
      <c r="C245" s="244"/>
      <c r="D245" s="244"/>
      <c r="E245" s="244"/>
      <c r="F245" s="244"/>
      <c r="G245" s="244"/>
      <c r="H245" s="244"/>
    </row>
    <row r="246" spans="1:8">
      <c r="A246" s="244" t="str">
        <f>ev391apos!A256</f>
        <v>reference product</v>
      </c>
      <c r="B246" s="244" t="str">
        <f>ev391apos!B256</f>
        <v>eol</v>
      </c>
      <c r="C246" s="244"/>
      <c r="D246" s="244"/>
      <c r="E246" s="244"/>
      <c r="F246" s="244"/>
      <c r="G246" s="244"/>
      <c r="H246" s="244"/>
    </row>
    <row r="247" spans="1:8">
      <c r="A247" s="244" t="str">
        <f>ev391apos!A257</f>
        <v>location</v>
      </c>
      <c r="B247" s="244" t="str">
        <f>ev391apos!B257</f>
        <v>GLO</v>
      </c>
      <c r="C247" s="244"/>
      <c r="D247" s="244"/>
      <c r="E247" s="244"/>
      <c r="F247" s="244"/>
      <c r="G247" s="244"/>
      <c r="H247" s="244"/>
    </row>
    <row r="248" spans="1:8">
      <c r="A248" s="244" t="str">
        <f>ev391apos!A258</f>
        <v>unit</v>
      </c>
      <c r="B248" s="244" t="str">
        <f>ev391apos!B258</f>
        <v>kilogram</v>
      </c>
      <c r="C248" s="244"/>
      <c r="D248" s="244"/>
      <c r="E248" s="244"/>
      <c r="F248" s="244"/>
      <c r="G248" s="244"/>
      <c r="H248" s="244"/>
    </row>
    <row r="249" spans="1:8" ht="15.75">
      <c r="A249" s="243" t="str">
        <f>ev391apos!A259</f>
        <v>Exchanges</v>
      </c>
      <c r="B249" s="244"/>
      <c r="C249" s="244"/>
      <c r="D249" s="244"/>
      <c r="E249" s="244"/>
      <c r="F249" s="244"/>
      <c r="G249" s="244"/>
      <c r="H249" s="244"/>
    </row>
    <row r="250" spans="1:8" ht="15.75">
      <c r="A250" s="246" t="str">
        <f>ev391apos!A260</f>
        <v>name</v>
      </c>
      <c r="B250" s="246" t="str">
        <f>ev391apos!B260</f>
        <v>amount</v>
      </c>
      <c r="C250" s="246" t="str">
        <f>ev391apos!C260</f>
        <v>reference product</v>
      </c>
      <c r="D250" s="246" t="str">
        <f>ev391apos!D260</f>
        <v>location</v>
      </c>
      <c r="E250" s="246" t="str">
        <f>ev391apos!E260</f>
        <v>unit</v>
      </c>
      <c r="F250" s="247" t="str">
        <f>ev391apos!F260</f>
        <v>categories</v>
      </c>
      <c r="G250" s="246" t="str">
        <f>ev391apos!G260</f>
        <v>type</v>
      </c>
      <c r="H250" s="246" t="str">
        <f>ev391apos!H260</f>
        <v>database</v>
      </c>
    </row>
    <row r="251" spans="1:8">
      <c r="A251" s="244" t="str">
        <f>ev391apos!A261</f>
        <v>eol MUD</v>
      </c>
      <c r="B251" s="248">
        <f>ev391apos!B261</f>
        <v>1</v>
      </c>
      <c r="C251" s="244" t="str">
        <f>ev391apos!C261</f>
        <v>eol</v>
      </c>
      <c r="D251" s="244" t="str">
        <f>ev391apos!D261</f>
        <v>GLO</v>
      </c>
      <c r="E251" s="244" t="str">
        <f>ev391apos!E261</f>
        <v>kilogram</v>
      </c>
      <c r="F251" s="244"/>
      <c r="G251" s="244" t="str">
        <f>ev391apos!G261</f>
        <v>production</v>
      </c>
      <c r="H251" s="244" t="str">
        <f>ev391apos!H261</f>
        <v>case2_apos</v>
      </c>
    </row>
    <row r="252" spans="1:8">
      <c r="A252" s="244" t="str">
        <f>ev391apos!A262</f>
        <v>treatment of hazardous waste, hazardous waste incineration</v>
      </c>
      <c r="B252" s="244">
        <f>ev391apos!B262</f>
        <v>4.1554130910640599E-2</v>
      </c>
      <c r="C252" s="244" t="str">
        <f>ev391apos!C262</f>
        <v>hazardous waste, for incineration</v>
      </c>
      <c r="D252" s="244" t="str">
        <f>ev391apos!D262</f>
        <v>Europe without Switzerland</v>
      </c>
      <c r="E252" s="244" t="str">
        <f>ev391apos!E262</f>
        <v>kilogram</v>
      </c>
      <c r="F252" s="244"/>
      <c r="G252" s="244" t="str">
        <f>ev391apos!G262</f>
        <v>technosphere</v>
      </c>
      <c r="H252" s="244" t="s">
        <v>33</v>
      </c>
    </row>
    <row r="253" spans="1:8">
      <c r="A253" s="244" t="str">
        <f>ev391apos!A263</f>
        <v>treatment of waste polyethylene, municipal incineration with fly ash extraction</v>
      </c>
      <c r="B253" s="244">
        <f>ev391apos!B263</f>
        <v>0.52743927745681096</v>
      </c>
      <c r="C253" s="244" t="str">
        <f>ev391apos!C263</f>
        <v>waste polyethylene</v>
      </c>
      <c r="D253" s="244" t="str">
        <f>ev391apos!D263</f>
        <v>CH</v>
      </c>
      <c r="E253" s="244" t="str">
        <f>ev391apos!E263</f>
        <v>kilogram</v>
      </c>
      <c r="F253" s="244"/>
      <c r="G253" s="244" t="str">
        <f>ev391apos!G263</f>
        <v>technosphere</v>
      </c>
      <c r="H253" s="244" t="s">
        <v>33</v>
      </c>
    </row>
    <row r="254" spans="1:8">
      <c r="A254" s="244" t="str">
        <f>ev391apos!A264</f>
        <v>treatment of waste plastic, mixture, municipal incineration with fly ash extraction</v>
      </c>
      <c r="B254" s="244">
        <f>ev391apos!B264</f>
        <v>0.15933383336250301</v>
      </c>
      <c r="C254" s="244" t="str">
        <f>ev391apos!C264</f>
        <v>waste plastic, mixture</v>
      </c>
      <c r="D254" s="244" t="str">
        <f>ev391apos!D264</f>
        <v>CH</v>
      </c>
      <c r="E254" s="244" t="str">
        <f>ev391apos!E264</f>
        <v>kilogram</v>
      </c>
      <c r="F254" s="244"/>
      <c r="G254" s="244" t="str">
        <f>ev391apos!G264</f>
        <v>technosphere</v>
      </c>
      <c r="H254" s="244" t="s">
        <v>33</v>
      </c>
    </row>
    <row r="256" spans="1:8" ht="15.75">
      <c r="A256" s="255" t="str">
        <f>ev391apos!A266</f>
        <v>Activity</v>
      </c>
      <c r="B256" s="256" t="str">
        <f>ev391apos!B266</f>
        <v>H200 SU</v>
      </c>
      <c r="C256" s="35"/>
      <c r="D256" s="257"/>
      <c r="E256" s="35"/>
      <c r="F256" s="34"/>
      <c r="G256" s="35"/>
      <c r="H256" s="35"/>
    </row>
    <row r="257" spans="1:8">
      <c r="A257" s="258" t="str">
        <f>ev391apos!A267</f>
        <v>production amount</v>
      </c>
      <c r="B257" s="259">
        <f>ev391apos!B267</f>
        <v>1</v>
      </c>
      <c r="C257" s="35"/>
      <c r="D257" s="35"/>
      <c r="E257" s="35"/>
      <c r="F257" s="34"/>
      <c r="G257" s="35"/>
      <c r="H257" s="35"/>
    </row>
    <row r="258" spans="1:8">
      <c r="A258" s="258" t="str">
        <f>ev391apos!A268</f>
        <v>reference product</v>
      </c>
      <c r="B258" s="260" t="str">
        <f>ev391apos!B268</f>
        <v>H2S</v>
      </c>
      <c r="C258" s="35"/>
      <c r="D258" s="35"/>
      <c r="E258" s="35"/>
      <c r="F258" s="34"/>
      <c r="G258" s="35"/>
      <c r="H258" s="35"/>
    </row>
    <row r="259" spans="1:8">
      <c r="A259" s="258" t="str">
        <f>ev391apos!A269</f>
        <v>location</v>
      </c>
      <c r="B259" s="261" t="str">
        <f>ev391apos!B269</f>
        <v>GLO</v>
      </c>
      <c r="C259" s="35"/>
      <c r="D259" s="35"/>
      <c r="E259" s="35"/>
      <c r="F259" s="34"/>
      <c r="G259" s="35"/>
      <c r="H259" s="35"/>
    </row>
    <row r="260" spans="1:8">
      <c r="A260" s="258" t="str">
        <f>ev391apos!A270</f>
        <v>unit</v>
      </c>
      <c r="B260" s="32" t="str">
        <f>ev391apos!B270</f>
        <v>unit</v>
      </c>
      <c r="C260" s="35"/>
      <c r="D260" s="35"/>
      <c r="E260" s="35"/>
      <c r="F260" s="34"/>
      <c r="G260" s="35"/>
      <c r="H260" s="35"/>
    </row>
    <row r="261" spans="1:8" ht="15.75">
      <c r="A261" s="262" t="str">
        <f>ev391apos!A271</f>
        <v>Exchanges</v>
      </c>
      <c r="B261" s="256"/>
      <c r="C261" s="262"/>
      <c r="D261" s="262"/>
      <c r="E261" s="262"/>
      <c r="F261" s="34"/>
      <c r="G261" s="262"/>
      <c r="H261" s="262"/>
    </row>
    <row r="262" spans="1:8" ht="15.75">
      <c r="A262" s="262" t="str">
        <f>ev391apos!A272</f>
        <v>name</v>
      </c>
      <c r="B262" s="262" t="str">
        <f>ev391apos!B272</f>
        <v>amount</v>
      </c>
      <c r="C262" s="262" t="str">
        <f>ev391apos!C272</f>
        <v>reference product</v>
      </c>
      <c r="D262" s="262" t="str">
        <f>ev391apos!D272</f>
        <v>location</v>
      </c>
      <c r="E262" s="262" t="str">
        <f>ev391apos!E272</f>
        <v>unit</v>
      </c>
      <c r="F262" s="263" t="str">
        <f>ev391apos!F272</f>
        <v>categories</v>
      </c>
      <c r="G262" s="262" t="str">
        <f>ev391apos!G272</f>
        <v>type</v>
      </c>
      <c r="H262" s="262" t="str">
        <f>ev391apos!H272</f>
        <v>database</v>
      </c>
    </row>
    <row r="263" spans="1:8">
      <c r="A263" s="32" t="str">
        <f>ev391apos!A273</f>
        <v>H200 SU</v>
      </c>
      <c r="B263" s="33">
        <f>ev391apos!B273</f>
        <v>1</v>
      </c>
      <c r="C263" s="32" t="str">
        <f>ev391apos!C273</f>
        <v>H2S</v>
      </c>
      <c r="D263" s="32" t="str">
        <f>ev391apos!D273</f>
        <v>GLO</v>
      </c>
      <c r="E263" s="32" t="str">
        <f>ev391apos!E273</f>
        <v>unit</v>
      </c>
      <c r="F263" s="34"/>
      <c r="G263" s="35" t="str">
        <f>ev391apos!G273</f>
        <v>production</v>
      </c>
      <c r="H263" s="32" t="str">
        <f>ev391apos!H273</f>
        <v>case2_apos</v>
      </c>
    </row>
    <row r="264" spans="1:8">
      <c r="A264" s="32" t="str">
        <f>ev391apos!A274</f>
        <v>H200</v>
      </c>
      <c r="B264" s="33">
        <f>ev391apos!B274</f>
        <v>1</v>
      </c>
      <c r="C264" s="32" t="str">
        <f>ev391apos!C274</f>
        <v>H200</v>
      </c>
      <c r="D264" s="32" t="str">
        <f>ev391apos!D274</f>
        <v>GLO</v>
      </c>
      <c r="E264" s="32" t="str">
        <f>ev391apos!E274</f>
        <v>unit</v>
      </c>
      <c r="F264" s="34"/>
      <c r="G264" s="35" t="str">
        <f>ev391apos!G274</f>
        <v>technosphere</v>
      </c>
      <c r="H264" s="32" t="str">
        <f>ev391apos!H274</f>
        <v>case2_apos</v>
      </c>
    </row>
    <row r="265" spans="1:8">
      <c r="A265" s="264" t="str">
        <f>ev391apos!A275</f>
        <v>treatment of waste polypropylene, municipal incineration with fly ash extraction</v>
      </c>
      <c r="B265" s="265">
        <f>ev391apos!B275</f>
        <v>-7.0999999999999994E-2</v>
      </c>
      <c r="C265" s="264" t="str">
        <f>ev391apos!C275</f>
        <v>waste polypropylene</v>
      </c>
      <c r="D265" s="266" t="str">
        <f>ev391apos!D275</f>
        <v>CH</v>
      </c>
      <c r="E265" s="266" t="str">
        <f>ev391apos!E275</f>
        <v>kilogram</v>
      </c>
      <c r="F265" s="266"/>
      <c r="G265" s="267" t="str">
        <f>ev391apos!G275</f>
        <v>technosphere</v>
      </c>
      <c r="H265" s="267" t="s">
        <v>33</v>
      </c>
    </row>
    <row r="266" spans="1:8">
      <c r="A266" s="268" t="str">
        <f>ev391apos!A276</f>
        <v>treatment of waste polyethylene, municipal incineration with fly ash extraction</v>
      </c>
      <c r="B266" s="265">
        <f>ev391apos!B276</f>
        <v>-7.2700000000000004E-3</v>
      </c>
      <c r="C266" s="267" t="str">
        <f>ev391apos!C276</f>
        <v>waste polyethylene</v>
      </c>
      <c r="D266" s="266" t="str">
        <f>ev391apos!D276</f>
        <v>CH</v>
      </c>
      <c r="E266" s="266" t="str">
        <f>ev391apos!E276</f>
        <v>kilogram</v>
      </c>
      <c r="F266" s="266"/>
      <c r="G266" s="267" t="str">
        <f>ev391apos!G276</f>
        <v>technosphere</v>
      </c>
      <c r="H266" s="267" t="s">
        <v>33</v>
      </c>
    </row>
    <row r="267" spans="1:8">
      <c r="A267" s="268" t="str">
        <f>ev391apos!A277</f>
        <v>market for electricity, high voltage</v>
      </c>
      <c r="B267" s="265">
        <f>ev391apos!B277</f>
        <v>-0.14709144573749999</v>
      </c>
      <c r="C267" s="267" t="str">
        <f>ev391apos!C277</f>
        <v>electricity, high voltage</v>
      </c>
      <c r="D267" s="266" t="str">
        <f>ev391apos!D277</f>
        <v>DK</v>
      </c>
      <c r="E267" s="266" t="str">
        <f>ev391apos!E277</f>
        <v>kilowatt hour</v>
      </c>
      <c r="F267" s="266"/>
      <c r="G267" s="267" t="str">
        <f>ev391apos!G277</f>
        <v>technosphere</v>
      </c>
      <c r="H267" s="267" t="s">
        <v>33</v>
      </c>
    </row>
    <row r="268" spans="1:8">
      <c r="A268" s="268" t="str">
        <f>ev391apos!A278</f>
        <v>mixed heating grid</v>
      </c>
      <c r="B268" s="265">
        <f>ev391apos!B278</f>
        <v>-2.6476460232750001</v>
      </c>
      <c r="C268" s="267" t="str">
        <f>ev391apos!C278</f>
        <v>mixed heating grid</v>
      </c>
      <c r="D268" s="266" t="str">
        <f>ev391apos!D278</f>
        <v>DK</v>
      </c>
      <c r="E268" s="266" t="str">
        <f>ev391apos!E278</f>
        <v>megajoule</v>
      </c>
      <c r="F268" s="266"/>
      <c r="G268" s="267" t="str">
        <f>ev391apos!G278</f>
        <v>technosphere</v>
      </c>
      <c r="H268" s="32" t="str">
        <f>ev391apos!H278</f>
        <v>case2_apos</v>
      </c>
    </row>
    <row r="269" spans="1:8">
      <c r="A269" s="268" t="str">
        <f>ev391apos!A279</f>
        <v>treatment of waste paper, unsorted, sorting</v>
      </c>
      <c r="B269" s="269">
        <f>ev391apos!B279</f>
        <v>-3.16E-3</v>
      </c>
      <c r="C269" s="267" t="s">
        <v>161</v>
      </c>
      <c r="D269" s="266" t="s">
        <v>98</v>
      </c>
      <c r="E269" s="266" t="str">
        <f>ev391apos!E279</f>
        <v>kilogram</v>
      </c>
      <c r="F269" s="266"/>
      <c r="G269" s="267" t="str">
        <f>ev391apos!G279</f>
        <v>technosphere</v>
      </c>
      <c r="H269" s="267" t="s">
        <v>33</v>
      </c>
    </row>
    <row r="271" spans="1:8" ht="15.75">
      <c r="A271" s="157" t="str">
        <f>ev391apos!A281</f>
        <v>Activity</v>
      </c>
      <c r="B271" s="158" t="str">
        <f>ev391apos!B281</f>
        <v>H200</v>
      </c>
      <c r="C271" s="17"/>
      <c r="D271" s="159"/>
      <c r="E271" s="17"/>
      <c r="F271" s="17"/>
      <c r="G271" s="17"/>
    </row>
    <row r="272" spans="1:8">
      <c r="A272" s="160" t="str">
        <f>ev391apos!A282</f>
        <v>production amount</v>
      </c>
      <c r="B272" s="161">
        <f>ev391apos!B282</f>
        <v>1</v>
      </c>
      <c r="C272" s="17"/>
      <c r="D272" s="17"/>
      <c r="E272" s="17"/>
      <c r="F272" s="17"/>
      <c r="G272" s="17"/>
    </row>
    <row r="273" spans="1:7">
      <c r="A273" s="160" t="str">
        <f>ev391apos!A283</f>
        <v>reference product</v>
      </c>
      <c r="B273" s="162" t="str">
        <f>ev391apos!B283</f>
        <v>H200</v>
      </c>
      <c r="C273" s="17"/>
      <c r="D273" s="17"/>
      <c r="E273" s="17"/>
      <c r="F273" s="17"/>
      <c r="G273" s="17"/>
    </row>
    <row r="274" spans="1:7">
      <c r="A274" s="160" t="str">
        <f>ev391apos!A284</f>
        <v>location</v>
      </c>
      <c r="B274" s="163" t="str">
        <f>ev391apos!B284</f>
        <v>GLO</v>
      </c>
      <c r="C274" s="17"/>
      <c r="D274" s="17"/>
      <c r="E274" s="17"/>
      <c r="F274" s="17"/>
      <c r="G274" s="17"/>
    </row>
    <row r="275" spans="1:7">
      <c r="A275" s="160" t="str">
        <f>ev391apos!A285</f>
        <v>unit</v>
      </c>
      <c r="B275" s="16" t="str">
        <f>ev391apos!B285</f>
        <v>unit</v>
      </c>
      <c r="C275" s="17"/>
      <c r="D275" s="17"/>
      <c r="E275" s="17"/>
      <c r="F275" s="17"/>
      <c r="G275" s="17"/>
    </row>
    <row r="276" spans="1:7" ht="15.75">
      <c r="A276" s="164" t="str">
        <f>ev391apos!A286</f>
        <v>Exchanges</v>
      </c>
      <c r="B276" s="158"/>
      <c r="C276" s="164"/>
      <c r="D276" s="164"/>
      <c r="E276" s="164"/>
      <c r="F276" s="164"/>
      <c r="G276" s="164"/>
    </row>
    <row r="277" spans="1:7" ht="15.75">
      <c r="A277" s="164" t="str">
        <f>ev391apos!A287</f>
        <v>name</v>
      </c>
      <c r="B277" s="164" t="str">
        <f>ev391apos!B287</f>
        <v>amount</v>
      </c>
      <c r="C277" s="164" t="str">
        <f>ev391apos!C287</f>
        <v>reference product</v>
      </c>
      <c r="D277" s="164" t="str">
        <f>ev391apos!D287</f>
        <v>location</v>
      </c>
      <c r="E277" s="164" t="str">
        <f>ev391apos!E287</f>
        <v>unit</v>
      </c>
      <c r="F277" s="164" t="str">
        <f>ev391apos!F287</f>
        <v>type</v>
      </c>
      <c r="G277" s="164" t="str">
        <f>ev391apos!G287</f>
        <v>database</v>
      </c>
    </row>
    <row r="278" spans="1:7">
      <c r="A278" s="16" t="str">
        <f>ev391apos!A288</f>
        <v>H200</v>
      </c>
      <c r="B278" s="15">
        <f>ev391apos!B288</f>
        <v>1</v>
      </c>
      <c r="C278" s="16" t="str">
        <f>ev391apos!C288</f>
        <v>H200</v>
      </c>
      <c r="D278" s="16" t="str">
        <f>ev391apos!D288</f>
        <v>GLO</v>
      </c>
      <c r="E278" s="16" t="str">
        <f>ev391apos!E288</f>
        <v>unit</v>
      </c>
      <c r="F278" s="17" t="str">
        <f>ev391apos!F288</f>
        <v>production</v>
      </c>
      <c r="G278" s="16" t="str">
        <f>ev391apos!G288</f>
        <v>case2_apos</v>
      </c>
    </row>
    <row r="279" spans="1:7">
      <c r="A279" s="17" t="str">
        <f>ev391apos!A289</f>
        <v>market for textile, nonwoven polypropylene</v>
      </c>
      <c r="B279" s="16">
        <f>ev391apos!B289</f>
        <v>6.3E-2</v>
      </c>
      <c r="C279" s="165" t="str">
        <f>ev391apos!C289</f>
        <v>textile, nonwoven polypropylene</v>
      </c>
      <c r="D279" s="17" t="str">
        <f>ev391apos!D289</f>
        <v>GLO</v>
      </c>
      <c r="E279" s="17" t="str">
        <f>ev391apos!E289</f>
        <v>kilogram</v>
      </c>
      <c r="F279" s="17" t="str">
        <f>ev391apos!F289</f>
        <v>technosphere</v>
      </c>
      <c r="G279" s="17" t="s">
        <v>33</v>
      </c>
    </row>
    <row r="280" spans="1:7">
      <c r="A280" s="17" t="str">
        <f>ev391apos!A290</f>
        <v>market for textile, nonwoven polypropylene</v>
      </c>
      <c r="B280" s="16">
        <f>ev391apos!B290</f>
        <v>8.0000000000000002E-3</v>
      </c>
      <c r="C280" s="165" t="str">
        <f>ev391apos!C290</f>
        <v>textile, nonwoven polypropylene</v>
      </c>
      <c r="D280" s="17" t="str">
        <f>ev391apos!D290</f>
        <v>GLO</v>
      </c>
      <c r="E280" s="17" t="str">
        <f>ev391apos!E290</f>
        <v>kilogram</v>
      </c>
      <c r="F280" s="17" t="str">
        <f>ev391apos!F290</f>
        <v>technosphere</v>
      </c>
      <c r="G280" s="17" t="s">
        <v>33</v>
      </c>
    </row>
    <row r="281" spans="1:7">
      <c r="A281" s="166" t="str">
        <f>ev391apos!A291</f>
        <v>packaging film production, low density polyethylene</v>
      </c>
      <c r="B281" s="162">
        <f>ev391apos!B291</f>
        <v>7.2700000000000004E-3</v>
      </c>
      <c r="C281" s="166" t="str">
        <f>ev391apos!C291</f>
        <v>packaging film, low density polyethylene</v>
      </c>
      <c r="D281" s="166" t="str">
        <f>ev391apos!D291</f>
        <v>RER</v>
      </c>
      <c r="E281" s="166" t="str">
        <f>ev391apos!E291</f>
        <v>kilogram</v>
      </c>
      <c r="F281" s="17" t="str">
        <f>ev391apos!F291</f>
        <v>technosphere</v>
      </c>
      <c r="G281" s="17" t="s">
        <v>33</v>
      </c>
    </row>
    <row r="282" spans="1:7">
      <c r="A282" s="167" t="str">
        <f>ev391apos!A292</f>
        <v>market for corrugated board box</v>
      </c>
      <c r="B282" s="270">
        <f>ev391apos!B292</f>
        <v>2.8E-3</v>
      </c>
      <c r="C282" s="17" t="str">
        <f>ev391apos!C292</f>
        <v>corrugated board box</v>
      </c>
      <c r="D282" s="167" t="str">
        <f>ev391apos!D292</f>
        <v>RER</v>
      </c>
      <c r="E282" s="166" t="str">
        <f>ev391apos!E292</f>
        <v>kilogram</v>
      </c>
      <c r="F282" s="17" t="str">
        <f>ev391apos!F292</f>
        <v>technosphere</v>
      </c>
      <c r="G282" s="17" t="s">
        <v>33</v>
      </c>
    </row>
    <row r="283" spans="1:7">
      <c r="A283" s="167" t="str">
        <f>ev391apos!A293</f>
        <v>market for transport, freight, lorry 16-32 metric ton, EURO6</v>
      </c>
      <c r="B283" s="270">
        <f>ev391apos!B293</f>
        <v>2.5999999999999998E-5</v>
      </c>
      <c r="C283" s="17" t="str">
        <f>ev391apos!C293</f>
        <v>transport, freight, lorry 16-32 metric ton, EURO6</v>
      </c>
      <c r="D283" s="167" t="str">
        <f>ev391apos!D293</f>
        <v>RER</v>
      </c>
      <c r="E283" s="167" t="str">
        <f>ev391apos!E293</f>
        <v>ton kilometer</v>
      </c>
      <c r="F283" s="17" t="str">
        <f>ev391apos!F293</f>
        <v>technosphere</v>
      </c>
      <c r="G283" s="17" t="s">
        <v>33</v>
      </c>
    </row>
    <row r="284" spans="1:7">
      <c r="A284" s="167" t="str">
        <f>ev391apos!A294</f>
        <v>market for transport, freight train</v>
      </c>
      <c r="B284" s="270">
        <f>ev391apos!B294</f>
        <v>1.8100000000000001E-4</v>
      </c>
      <c r="C284" s="17" t="str">
        <f>ev391apos!C294</f>
        <v>transport, freight train</v>
      </c>
      <c r="D284" s="167" t="str">
        <f>ev391apos!D294</f>
        <v>US</v>
      </c>
      <c r="E284" s="167" t="str">
        <f>ev391apos!E294</f>
        <v>ton kilometer</v>
      </c>
      <c r="F284" s="17" t="str">
        <f>ev391apos!F294</f>
        <v>technosphere</v>
      </c>
      <c r="G284" s="17" t="s">
        <v>33</v>
      </c>
    </row>
    <row r="285" spans="1:7">
      <c r="A285" s="167" t="str">
        <f>ev391apos!A295</f>
        <v>market for transport, freight, sea, container ship</v>
      </c>
      <c r="B285" s="270">
        <f>ev391apos!B295</f>
        <v>3.3300000000000001E-3</v>
      </c>
      <c r="C285" s="17" t="str">
        <f>ev391apos!C295</f>
        <v>transport, freight, sea, container ship</v>
      </c>
      <c r="D285" s="167" t="str">
        <f>ev391apos!D295</f>
        <v>GLO</v>
      </c>
      <c r="E285" s="167" t="str">
        <f>ev391apos!E295</f>
        <v>ton kilometer</v>
      </c>
      <c r="F285" s="17" t="str">
        <f>ev391apos!F295</f>
        <v>technosphere</v>
      </c>
      <c r="G285" s="17" t="s">
        <v>33</v>
      </c>
    </row>
    <row r="286" spans="1:7">
      <c r="A286" s="167" t="str">
        <f>ev391apos!A296</f>
        <v>market for transport, freight, lorry 16-32 metric ton, EURO6</v>
      </c>
      <c r="B286" s="271">
        <f>ev391apos!B296</f>
        <v>4.1300000000000001E-5</v>
      </c>
      <c r="C286" s="17" t="str">
        <f>ev391apos!C296</f>
        <v>transport, freight, lorry 16-32 metric ton, EURO6</v>
      </c>
      <c r="D286" s="167" t="str">
        <f>ev391apos!D296</f>
        <v>RER</v>
      </c>
      <c r="E286" s="168" t="str">
        <f>ev391apos!E296</f>
        <v>ton kilometer</v>
      </c>
      <c r="F286" s="17" t="str">
        <f>ev391apos!F296</f>
        <v>technosphere</v>
      </c>
      <c r="G286" s="17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2025-01-31T12:38:02Z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