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sensitivity_be\"/>
    </mc:Choice>
  </mc:AlternateContent>
  <xr:revisionPtr revIDLastSave="0" documentId="13_ncr:1_{206D79DC-3F05-4B85-AC78-3F84DC2A0EFF}" xr6:coauthVersionLast="47" xr6:coauthVersionMax="47" xr10:uidLastSave="{00000000-0000-0000-0000-000000000000}"/>
  <bookViews>
    <workbookView xWindow="-120" yWindow="-120" windowWidth="37680" windowHeight="20580" firstSheet="1" activeTab="5" xr2:uid="{00000000-000D-0000-FFFF-FFFF00000000}"/>
  </bookViews>
  <sheets>
    <sheet name="case1_apos" sheetId="1" state="hidden" r:id="rId1"/>
    <sheet name="case1_consq" sheetId="2" r:id="rId2"/>
    <sheet name="case1_cut_off" sheetId="3" r:id="rId3"/>
    <sheet name="case2_apos" sheetId="4" state="hidden" r:id="rId4"/>
    <sheet name="case2_consq" sheetId="5" r:id="rId5"/>
    <sheet name="case2_cut_off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C22" i="3"/>
  <c r="B23" i="3"/>
  <c r="C24" i="3"/>
  <c r="C25" i="2"/>
  <c r="C24" i="2"/>
  <c r="C23" i="2"/>
  <c r="C22" i="2"/>
  <c r="B7" i="6"/>
  <c r="C7" i="6"/>
  <c r="C6" i="6"/>
  <c r="B6" i="6"/>
  <c r="B7" i="5"/>
  <c r="C6" i="5"/>
  <c r="C7" i="5"/>
  <c r="B10" i="5" s="1"/>
  <c r="B6" i="5"/>
  <c r="B12" i="3"/>
  <c r="B22" i="3" s="1"/>
  <c r="C19" i="3"/>
  <c r="C25" i="3" s="1"/>
  <c r="B19" i="3"/>
  <c r="C18" i="3"/>
  <c r="B18" i="3"/>
  <c r="C17" i="3"/>
  <c r="B17" i="3"/>
  <c r="C16" i="3"/>
  <c r="B16" i="3"/>
  <c r="C15" i="3"/>
  <c r="C23" i="3" s="1"/>
  <c r="B15" i="3"/>
  <c r="C14" i="3"/>
  <c r="B14" i="3"/>
  <c r="C13" i="3"/>
  <c r="B13" i="3"/>
  <c r="C12" i="3"/>
  <c r="B19" i="2"/>
  <c r="B18" i="2"/>
  <c r="B15" i="2"/>
  <c r="B14" i="2"/>
  <c r="C13" i="2"/>
  <c r="C14" i="2"/>
  <c r="B22" i="2" s="1"/>
  <c r="C15" i="2"/>
  <c r="B23" i="2" s="1"/>
  <c r="C16" i="2"/>
  <c r="B25" i="2" s="1"/>
  <c r="C17" i="2"/>
  <c r="C18" i="2"/>
  <c r="C19" i="2"/>
  <c r="C12" i="2"/>
  <c r="B13" i="2"/>
  <c r="B16" i="2"/>
  <c r="B17" i="2"/>
  <c r="B12" i="2"/>
  <c r="B24" i="2" l="1"/>
  <c r="B24" i="3"/>
  <c r="B25" i="3"/>
</calcChain>
</file>

<file path=xl/sharedStrings.xml><?xml version="1.0" encoding="utf-8"?>
<sst xmlns="http://schemas.openxmlformats.org/spreadsheetml/2006/main" count="122" uniqueCount="27">
  <si>
    <t>Raw mat. + prod.</t>
  </si>
  <si>
    <t>Disinfection</t>
  </si>
  <si>
    <t>Autoclave</t>
  </si>
  <si>
    <t>Recycling</t>
  </si>
  <si>
    <t>Incineration</t>
  </si>
  <si>
    <t>Avoided energy prod.</t>
  </si>
  <si>
    <t>Avoided mat. prod.</t>
  </si>
  <si>
    <t>H2S</t>
  </si>
  <si>
    <t>H2R</t>
  </si>
  <si>
    <t>ASC</t>
  </si>
  <si>
    <t>ASW</t>
  </si>
  <si>
    <t>H4S</t>
  </si>
  <si>
    <t>H4R</t>
  </si>
  <si>
    <t>ALC</t>
  </si>
  <si>
    <t>ALW</t>
  </si>
  <si>
    <t>Use</t>
  </si>
  <si>
    <t>Ster. consumables</t>
  </si>
  <si>
    <t>Ster. autoclave</t>
  </si>
  <si>
    <t>SUD</t>
  </si>
  <si>
    <t>MUD</t>
  </si>
  <si>
    <t>Prod</t>
  </si>
  <si>
    <t>BE to SU</t>
  </si>
  <si>
    <t>BE to REC</t>
  </si>
  <si>
    <t>Nr of uses</t>
  </si>
  <si>
    <t>Nr of uses SU</t>
  </si>
  <si>
    <t>BE to SUD</t>
  </si>
  <si>
    <t>Nr of uses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</si>
</sst>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C0FAFA6-ABBC-459F-B483-BA5640C051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2" max="2" width="15.85546875" bestFit="1" customWidth="1"/>
    <col min="3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0.24766788406605769</v>
      </c>
      <c r="C2">
        <v>0</v>
      </c>
      <c r="D2">
        <v>0.19079227058883219</v>
      </c>
      <c r="E2">
        <v>1.549412250357029E-2</v>
      </c>
      <c r="F2">
        <v>0.2030834217834315</v>
      </c>
      <c r="G2">
        <v>-0.1231380451281375</v>
      </c>
      <c r="H2">
        <v>0</v>
      </c>
    </row>
    <row r="3" spans="1:8" x14ac:dyDescent="0.25">
      <c r="A3" s="1" t="s">
        <v>8</v>
      </c>
      <c r="B3">
        <v>0.24766788406605769</v>
      </c>
      <c r="C3">
        <v>0</v>
      </c>
      <c r="D3">
        <v>0.19079227058883219</v>
      </c>
      <c r="E3">
        <v>6.7563359941762019E-2</v>
      </c>
      <c r="F3">
        <v>6.0218944128334742E-2</v>
      </c>
      <c r="G3">
        <v>-1.8470706769220632E-2</v>
      </c>
      <c r="H3">
        <v>-0.14652152338207911</v>
      </c>
    </row>
    <row r="4" spans="1:8" x14ac:dyDescent="0.25">
      <c r="A4" s="1" t="s">
        <v>9</v>
      </c>
      <c r="B4">
        <v>7.9465855348297379E-2</v>
      </c>
      <c r="C4">
        <v>0.1121102241459649</v>
      </c>
      <c r="D4">
        <v>0.29678797647151678</v>
      </c>
      <c r="E4">
        <v>7.1744459528588992E-3</v>
      </c>
      <c r="F4">
        <v>7.4986318382131085E-4</v>
      </c>
      <c r="G4">
        <v>-1.550385326345996E-4</v>
      </c>
      <c r="H4">
        <v>-2.678100918177034E-2</v>
      </c>
    </row>
    <row r="5" spans="1:8" x14ac:dyDescent="0.25">
      <c r="A5" s="1" t="s">
        <v>10</v>
      </c>
      <c r="B5">
        <v>7.9465855348297379E-2</v>
      </c>
      <c r="C5">
        <v>7.3725798652769431E-2</v>
      </c>
      <c r="D5">
        <v>0.29678797647151678</v>
      </c>
      <c r="E5">
        <v>7.1744459528588992E-3</v>
      </c>
      <c r="F5">
        <v>7.4986318382131085E-4</v>
      </c>
      <c r="G5">
        <v>-1.550385326345996E-4</v>
      </c>
      <c r="H5">
        <v>-2.678100918177034E-2</v>
      </c>
    </row>
    <row r="6" spans="1:8" x14ac:dyDescent="0.25">
      <c r="A6" s="1" t="s">
        <v>11</v>
      </c>
      <c r="B6">
        <v>0.70873574022666685</v>
      </c>
      <c r="C6">
        <v>0</v>
      </c>
      <c r="D6">
        <v>0.38158454117766438</v>
      </c>
      <c r="E6">
        <v>4.4079797881992691E-2</v>
      </c>
      <c r="F6">
        <v>0.57635838641239423</v>
      </c>
      <c r="G6">
        <v>-0.3522911415907064</v>
      </c>
      <c r="H6">
        <v>0</v>
      </c>
    </row>
    <row r="7" spans="1:8" x14ac:dyDescent="0.25">
      <c r="A7" s="1" t="s">
        <v>12</v>
      </c>
      <c r="B7">
        <v>0.70873574022666685</v>
      </c>
      <c r="C7">
        <v>0</v>
      </c>
      <c r="D7">
        <v>0.38158454117766438</v>
      </c>
      <c r="E7">
        <v>0.1912648254138232</v>
      </c>
      <c r="F7">
        <v>8.7234176651102766E-2</v>
      </c>
      <c r="G7">
        <v>-5.2843671238605949E-2</v>
      </c>
      <c r="H7">
        <v>-0.41293360650107969</v>
      </c>
    </row>
    <row r="8" spans="1:8" x14ac:dyDescent="0.25">
      <c r="A8" s="1" t="s">
        <v>13</v>
      </c>
      <c r="B8">
        <v>0.1334370390546252</v>
      </c>
      <c r="C8">
        <v>0.22422044829192991</v>
      </c>
      <c r="D8">
        <v>0.53421835764873038</v>
      </c>
      <c r="E8">
        <v>6.7919516692765544E-3</v>
      </c>
      <c r="F8">
        <v>3.7493159191065542E-4</v>
      </c>
      <c r="G8">
        <v>-3.1007706526919941E-4</v>
      </c>
      <c r="H8">
        <v>-4.4780338608588093E-2</v>
      </c>
    </row>
    <row r="9" spans="1:8" x14ac:dyDescent="0.25">
      <c r="A9" s="1" t="s">
        <v>14</v>
      </c>
      <c r="B9">
        <v>0.1334370390546252</v>
      </c>
      <c r="C9">
        <v>7.3725798652769445E-2</v>
      </c>
      <c r="D9">
        <v>0.53421835764873038</v>
      </c>
      <c r="E9">
        <v>6.7919516692765544E-3</v>
      </c>
      <c r="F9">
        <v>3.7493159191065542E-4</v>
      </c>
      <c r="G9">
        <v>-3.1007706526919941E-4</v>
      </c>
      <c r="H9">
        <v>-4.4780338608588093E-2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B22" sqref="B22:C25"/>
    </sheetView>
  </sheetViews>
  <sheetFormatPr defaultRowHeight="15" x14ac:dyDescent="0.25"/>
  <cols>
    <col min="2" max="2" width="15.85546875" bestFit="1" customWidth="1"/>
    <col min="3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0.21833255705413901</v>
      </c>
      <c r="C2">
        <v>0</v>
      </c>
      <c r="D2">
        <v>4.3970027216751598E-2</v>
      </c>
      <c r="E2">
        <v>8.2337287872617654E-3</v>
      </c>
      <c r="F2">
        <v>0.20446438346060691</v>
      </c>
      <c r="G2">
        <v>-4.5092122658654178E-2</v>
      </c>
      <c r="H2">
        <v>0</v>
      </c>
    </row>
    <row r="3" spans="1:8" x14ac:dyDescent="0.25">
      <c r="A3" s="1" t="s">
        <v>8</v>
      </c>
      <c r="B3">
        <v>0.21833255705413901</v>
      </c>
      <c r="C3">
        <v>0</v>
      </c>
      <c r="D3">
        <v>4.3970027216751598E-2</v>
      </c>
      <c r="E3">
        <v>5.2055901734352081E-2</v>
      </c>
      <c r="F3">
        <v>6.0626947052385569E-2</v>
      </c>
      <c r="G3">
        <v>-6.763818398798126E-3</v>
      </c>
      <c r="H3">
        <v>-0.14253268830038651</v>
      </c>
    </row>
    <row r="4" spans="1:8" x14ac:dyDescent="0.25">
      <c r="A4" s="1" t="s">
        <v>9</v>
      </c>
      <c r="B4">
        <v>0.1068979015723818</v>
      </c>
      <c r="C4">
        <v>2.5475891986006961E-2</v>
      </c>
      <c r="D4">
        <v>6.8397820114946925E-2</v>
      </c>
      <c r="E4">
        <v>6.7250244850338512E-3</v>
      </c>
      <c r="F4">
        <v>7.5797485274869069E-4</v>
      </c>
      <c r="G4">
        <v>-5.6773814486840921E-5</v>
      </c>
      <c r="H4">
        <v>-8.8627916429195167E-2</v>
      </c>
    </row>
    <row r="5" spans="1:8" x14ac:dyDescent="0.25">
      <c r="A5" s="1" t="s">
        <v>10</v>
      </c>
      <c r="B5">
        <v>0.1068979015723818</v>
      </c>
      <c r="C5">
        <v>4.5179992796925098E-2</v>
      </c>
      <c r="D5">
        <v>6.8397820114946925E-2</v>
      </c>
      <c r="E5">
        <v>6.7250244850338512E-3</v>
      </c>
      <c r="F5">
        <v>7.5797485274869069E-4</v>
      </c>
      <c r="G5">
        <v>-5.6773814486840921E-5</v>
      </c>
      <c r="H5">
        <v>-8.8627916429195167E-2</v>
      </c>
    </row>
    <row r="6" spans="1:8" x14ac:dyDescent="0.25">
      <c r="A6" s="1" t="s">
        <v>11</v>
      </c>
      <c r="B6">
        <v>0.62517529257135795</v>
      </c>
      <c r="C6">
        <v>0</v>
      </c>
      <c r="D6">
        <v>8.7940054433503154E-2</v>
      </c>
      <c r="E6">
        <v>2.342443727768458E-2</v>
      </c>
      <c r="F6">
        <v>0.58027739243509247</v>
      </c>
      <c r="G6">
        <v>-0.1290060708015538</v>
      </c>
      <c r="H6">
        <v>0</v>
      </c>
    </row>
    <row r="7" spans="1:8" x14ac:dyDescent="0.25">
      <c r="A7" s="1" t="s">
        <v>12</v>
      </c>
      <c r="B7">
        <v>0.62517529257135795</v>
      </c>
      <c r="C7">
        <v>0</v>
      </c>
      <c r="D7">
        <v>8.7940054433503154E-2</v>
      </c>
      <c r="E7">
        <v>0.14710128999275349</v>
      </c>
      <c r="F7">
        <v>8.7827338273480937E-2</v>
      </c>
      <c r="G7">
        <v>-1.9350910620233069E-2</v>
      </c>
      <c r="H7">
        <v>-0.40379594475009017</v>
      </c>
    </row>
    <row r="8" spans="1:8" x14ac:dyDescent="0.25">
      <c r="A8" s="1" t="s">
        <v>13</v>
      </c>
      <c r="B8">
        <v>0.1802049275751543</v>
      </c>
      <c r="C8">
        <v>5.0951783972013921E-2</v>
      </c>
      <c r="D8">
        <v>0.1231160762069045</v>
      </c>
      <c r="E8">
        <v>8.4614185543575252E-3</v>
      </c>
      <c r="F8">
        <v>3.7898742637434529E-4</v>
      </c>
      <c r="G8">
        <v>-1.135476289736819E-4</v>
      </c>
      <c r="H8">
        <v>-0.14813865876667751</v>
      </c>
    </row>
    <row r="9" spans="1:8" x14ac:dyDescent="0.25">
      <c r="A9" s="1" t="s">
        <v>14</v>
      </c>
      <c r="B9">
        <v>0.1802049275751543</v>
      </c>
      <c r="C9">
        <v>4.2343540479164672E-2</v>
      </c>
      <c r="D9">
        <v>0.1231160762069045</v>
      </c>
      <c r="E9">
        <v>8.4614185543575252E-3</v>
      </c>
      <c r="F9">
        <v>3.7898742637434529E-4</v>
      </c>
      <c r="G9">
        <v>-1.135476289736819E-4</v>
      </c>
      <c r="H9">
        <v>-0.14813865876667751</v>
      </c>
    </row>
    <row r="11" spans="1:8" x14ac:dyDescent="0.25">
      <c r="B11" t="s">
        <v>20</v>
      </c>
      <c r="C11" t="s">
        <v>15</v>
      </c>
      <c r="D11" t="s">
        <v>24</v>
      </c>
      <c r="E11" t="s">
        <v>26</v>
      </c>
    </row>
    <row r="12" spans="1:8" x14ac:dyDescent="0.25">
      <c r="A12" s="1" t="s">
        <v>7</v>
      </c>
      <c r="B12" s="2">
        <f>SUM(B2,E2:H2)</f>
        <v>0.38593854664335348</v>
      </c>
      <c r="C12" s="2">
        <f>SUM(C2:D2)</f>
        <v>4.3970027216751598E-2</v>
      </c>
      <c r="D12" s="3"/>
    </row>
    <row r="13" spans="1:8" x14ac:dyDescent="0.25">
      <c r="A13" s="1" t="s">
        <v>8</v>
      </c>
      <c r="B13" s="2">
        <f t="shared" ref="B13:B17" si="0">SUM(B3,E3:H3)</f>
        <v>0.18171889914169204</v>
      </c>
      <c r="C13" s="2">
        <f t="shared" ref="C13:C19" si="1">SUM(C3:D3)</f>
        <v>4.3970027216751598E-2</v>
      </c>
      <c r="D13" s="3"/>
    </row>
    <row r="14" spans="1:8" x14ac:dyDescent="0.25">
      <c r="A14" s="1" t="s">
        <v>9</v>
      </c>
      <c r="B14" s="2">
        <f>SUM(B4,E4:H4)*513</f>
        <v>13.182156071905439</v>
      </c>
      <c r="C14" s="2">
        <f t="shared" si="1"/>
        <v>9.3873712100953882E-2</v>
      </c>
      <c r="D14" s="3">
        <v>40</v>
      </c>
      <c r="E14">
        <v>101</v>
      </c>
    </row>
    <row r="15" spans="1:8" x14ac:dyDescent="0.25">
      <c r="A15" s="1" t="s">
        <v>10</v>
      </c>
      <c r="B15" s="2">
        <f>SUM(B5,E5:H5)*513</f>
        <v>13.182156071905439</v>
      </c>
      <c r="C15" s="2">
        <f t="shared" si="1"/>
        <v>0.11357781291187202</v>
      </c>
      <c r="D15" s="3">
        <v>43</v>
      </c>
      <c r="E15">
        <v>119</v>
      </c>
    </row>
    <row r="16" spans="1:8" x14ac:dyDescent="0.25">
      <c r="A16" s="1" t="s">
        <v>11</v>
      </c>
      <c r="B16" s="2">
        <f t="shared" si="0"/>
        <v>1.0998710514825811</v>
      </c>
      <c r="C16" s="2">
        <f t="shared" si="1"/>
        <v>8.7940054433503154E-2</v>
      </c>
      <c r="D16" s="3"/>
    </row>
    <row r="17" spans="1:5" x14ac:dyDescent="0.25">
      <c r="A17" s="1" t="s">
        <v>12</v>
      </c>
      <c r="B17" s="2">
        <f t="shared" si="0"/>
        <v>0.4369570654672692</v>
      </c>
      <c r="C17" s="2">
        <f t="shared" si="1"/>
        <v>8.7940054433503154E-2</v>
      </c>
      <c r="D17" s="3"/>
    </row>
    <row r="18" spans="1:5" x14ac:dyDescent="0.25">
      <c r="A18" s="1" t="s">
        <v>13</v>
      </c>
      <c r="B18" s="2">
        <f>SUM(B8,E8:H8)*513</f>
        <v>20.926874233200557</v>
      </c>
      <c r="C18" s="2">
        <f t="shared" si="1"/>
        <v>0.17406786017891843</v>
      </c>
      <c r="D18" s="3">
        <v>21</v>
      </c>
      <c r="E18">
        <v>61</v>
      </c>
    </row>
    <row r="19" spans="1:5" x14ac:dyDescent="0.25">
      <c r="A19" s="1" t="s">
        <v>14</v>
      </c>
      <c r="B19" s="2">
        <f>SUM(B9,E9:H9)*513</f>
        <v>20.926874233200557</v>
      </c>
      <c r="C19" s="2">
        <f t="shared" si="1"/>
        <v>0.16545961668606918</v>
      </c>
      <c r="D19" s="3">
        <v>22</v>
      </c>
      <c r="E19">
        <v>59</v>
      </c>
    </row>
    <row r="21" spans="1:5" x14ac:dyDescent="0.25">
      <c r="B21" t="s">
        <v>21</v>
      </c>
      <c r="C21" t="s">
        <v>22</v>
      </c>
    </row>
    <row r="22" spans="1:5" x14ac:dyDescent="0.25">
      <c r="A22" s="1" t="s">
        <v>9</v>
      </c>
      <c r="B22">
        <f>IF(SUM($B$14:$C$14)+$C$14*D14&lt;SUM($B$12:$C$12)*D14,D14,)</f>
        <v>40</v>
      </c>
      <c r="C22">
        <f>IF(SUM($B$14:$C$14)+$C$14*E14&lt;SUM($B$13:$C$13)*E14,E14,)</f>
        <v>101</v>
      </c>
    </row>
    <row r="23" spans="1:5" x14ac:dyDescent="0.25">
      <c r="A23" s="1" t="s">
        <v>10</v>
      </c>
      <c r="B23">
        <f>IF(SUM($B$15:$C$15)+$C$15*D15&lt;SUM($B$12:$C$12)*D15,D15,)</f>
        <v>43</v>
      </c>
      <c r="C23">
        <f>IF(SUM($B$15:$C$15)+$C$15*E15&lt;SUM($B$13:$C$13)*E15,E15,)</f>
        <v>119</v>
      </c>
    </row>
    <row r="24" spans="1:5" x14ac:dyDescent="0.25">
      <c r="A24" s="1" t="s">
        <v>13</v>
      </c>
      <c r="B24">
        <f>IF(SUM($B$18:$C$18)+$C$18*$D$18&lt;SUM($B$16:$C$16)*D18,D18,)</f>
        <v>21</v>
      </c>
      <c r="C24">
        <f>IF(SUM($B$18:$C$18)+$C$18*$E$18&lt;SUM($B$17:$C$17)*E18,E18,)</f>
        <v>61</v>
      </c>
    </row>
    <row r="25" spans="1:5" x14ac:dyDescent="0.25">
      <c r="A25" s="1" t="s">
        <v>14</v>
      </c>
      <c r="B25">
        <f>IF(SUM($B$19:$C$19)+$C$19*D19&lt;SUM($B$16:$C$16)*D19,D19,)</f>
        <v>22</v>
      </c>
      <c r="C25">
        <f>IF(SUM($B$19:$C$19)+$C$19*E19&lt;SUM($B$17:$C$17)*E19,E19,)</f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B22" sqref="B22:C25"/>
    </sheetView>
  </sheetViews>
  <sheetFormatPr defaultRowHeight="15" x14ac:dyDescent="0.25"/>
  <cols>
    <col min="2" max="2" width="15.85546875" bestFit="1" customWidth="1"/>
    <col min="3" max="3" width="12" bestFit="1" customWidth="1"/>
    <col min="4" max="4" width="12.5703125" bestFit="1" customWidth="1"/>
    <col min="5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0.2476010124132689</v>
      </c>
      <c r="C2">
        <v>0</v>
      </c>
      <c r="D2">
        <v>0.18669863312578541</v>
      </c>
      <c r="E2">
        <v>1.8790802209114961E-4</v>
      </c>
      <c r="F2">
        <v>0.20306961677301921</v>
      </c>
      <c r="G2">
        <v>-0.12231079955757181</v>
      </c>
      <c r="H2">
        <v>0</v>
      </c>
    </row>
    <row r="3" spans="1:8" x14ac:dyDescent="0.25">
      <c r="A3" s="1" t="s">
        <v>8</v>
      </c>
      <c r="B3">
        <v>0.2476010124132689</v>
      </c>
      <c r="C3">
        <v>0</v>
      </c>
      <c r="D3">
        <v>0.18669863312578541</v>
      </c>
      <c r="E3">
        <v>7.3982352567315668E-2</v>
      </c>
      <c r="F3">
        <v>6.0214955996307183E-2</v>
      </c>
      <c r="G3">
        <v>-1.834661993363576E-2</v>
      </c>
      <c r="H3">
        <v>-0.14814785044981879</v>
      </c>
    </row>
    <row r="4" spans="1:8" x14ac:dyDescent="0.25">
      <c r="A4" s="1" t="s">
        <v>9</v>
      </c>
      <c r="B4">
        <v>7.7536184746165332E-2</v>
      </c>
      <c r="C4">
        <v>0.1083401919500472</v>
      </c>
      <c r="D4">
        <v>0.29042009597344393</v>
      </c>
      <c r="E4">
        <v>3.730196501009646E-3</v>
      </c>
      <c r="F4">
        <v>7.4975798200743499E-4</v>
      </c>
      <c r="G4">
        <v>-1.539969785052034E-4</v>
      </c>
      <c r="H4">
        <v>-2.5020413874107549E-2</v>
      </c>
    </row>
    <row r="5" spans="1:8" x14ac:dyDescent="0.25">
      <c r="A5" s="1" t="s">
        <v>10</v>
      </c>
      <c r="B5">
        <v>7.7536184746165332E-2</v>
      </c>
      <c r="C5">
        <v>8.5442612466029744E-2</v>
      </c>
      <c r="D5">
        <v>0.29042009597344393</v>
      </c>
      <c r="E5">
        <v>3.730196501009646E-3</v>
      </c>
      <c r="F5">
        <v>7.4975798200743499E-4</v>
      </c>
      <c r="G5">
        <v>-1.539969785052034E-4</v>
      </c>
      <c r="H5">
        <v>-2.5020413874107549E-2</v>
      </c>
    </row>
    <row r="6" spans="1:8" x14ac:dyDescent="0.25">
      <c r="A6" s="1" t="s">
        <v>11</v>
      </c>
      <c r="B6">
        <v>0.70857255815976716</v>
      </c>
      <c r="C6">
        <v>0</v>
      </c>
      <c r="D6">
        <v>0.3733972662515706</v>
      </c>
      <c r="E6">
        <v>5.7693193191939184E-4</v>
      </c>
      <c r="F6">
        <v>0.57631922254753576</v>
      </c>
      <c r="G6">
        <v>-0.34992443773303827</v>
      </c>
      <c r="H6">
        <v>0</v>
      </c>
    </row>
    <row r="7" spans="1:8" x14ac:dyDescent="0.25">
      <c r="A7" s="1" t="s">
        <v>12</v>
      </c>
      <c r="B7">
        <v>0.70857255815976716</v>
      </c>
      <c r="C7">
        <v>0</v>
      </c>
      <c r="D7">
        <v>0.3733972662515706</v>
      </c>
      <c r="E7">
        <v>0.20931224436353399</v>
      </c>
      <c r="F7">
        <v>8.7228248744409029E-2</v>
      </c>
      <c r="G7">
        <v>-5.2488665659955733E-2</v>
      </c>
      <c r="H7">
        <v>-0.41784489608345959</v>
      </c>
    </row>
    <row r="8" spans="1:8" x14ac:dyDescent="0.25">
      <c r="A8" s="1" t="s">
        <v>13</v>
      </c>
      <c r="B8">
        <v>0.13082826039811921</v>
      </c>
      <c r="C8">
        <v>0.21668038390009439</v>
      </c>
      <c r="D8">
        <v>0.5227561727521991</v>
      </c>
      <c r="E8">
        <v>6.1481805193350997E-3</v>
      </c>
      <c r="F8">
        <v>3.7487899100371749E-4</v>
      </c>
      <c r="G8">
        <v>-3.0799395701040701E-4</v>
      </c>
      <c r="H8">
        <v>-4.1794551854313848E-2</v>
      </c>
    </row>
    <row r="9" spans="1:8" x14ac:dyDescent="0.25">
      <c r="A9" s="1" t="s">
        <v>14</v>
      </c>
      <c r="B9">
        <v>0.13082826039811921</v>
      </c>
      <c r="C9">
        <v>6.8780508551742239E-2</v>
      </c>
      <c r="D9">
        <v>0.5227561727521991</v>
      </c>
      <c r="E9">
        <v>6.1481805193350997E-3</v>
      </c>
      <c r="F9">
        <v>3.7487899100371749E-4</v>
      </c>
      <c r="G9">
        <v>-3.0799395701040701E-4</v>
      </c>
      <c r="H9">
        <v>-4.1794551854313848E-2</v>
      </c>
    </row>
    <row r="11" spans="1:8" x14ac:dyDescent="0.25">
      <c r="B11" t="s">
        <v>20</v>
      </c>
      <c r="C11" t="s">
        <v>15</v>
      </c>
      <c r="D11" t="s">
        <v>24</v>
      </c>
      <c r="E11" t="s">
        <v>26</v>
      </c>
    </row>
    <row r="12" spans="1:8" x14ac:dyDescent="0.25">
      <c r="A12" s="1" t="s">
        <v>7</v>
      </c>
      <c r="B12" s="2">
        <f>SUM(B2,E2:H2)</f>
        <v>0.32854773765080747</v>
      </c>
      <c r="C12" s="2">
        <f>SUM(C2:D2)</f>
        <v>0.18669863312578541</v>
      </c>
      <c r="D12" s="3"/>
    </row>
    <row r="13" spans="1:8" x14ac:dyDescent="0.25">
      <c r="A13" s="1" t="s">
        <v>8</v>
      </c>
      <c r="B13" s="2">
        <f t="shared" ref="B13:B17" si="0">SUM(B3,E3:H3)</f>
        <v>0.21530385059343718</v>
      </c>
      <c r="C13" s="2">
        <f t="shared" ref="C13:C19" si="1">SUM(C3:D3)</f>
        <v>0.18669863312578541</v>
      </c>
      <c r="D13" s="3"/>
    </row>
    <row r="14" spans="1:8" x14ac:dyDescent="0.25">
      <c r="A14" s="1" t="s">
        <v>9</v>
      </c>
      <c r="B14" s="2">
        <f>SUM(B4,E4:H4)*513</f>
        <v>29.159806657180237</v>
      </c>
      <c r="C14" s="2">
        <f t="shared" si="1"/>
        <v>0.39876028792349111</v>
      </c>
      <c r="D14" s="3">
        <v>254</v>
      </c>
      <c r="E14">
        <v>9117</v>
      </c>
    </row>
    <row r="15" spans="1:8" x14ac:dyDescent="0.25">
      <c r="A15" s="1" t="s">
        <v>10</v>
      </c>
      <c r="B15" s="2">
        <f>SUM(B5,E5:H5)*513</f>
        <v>29.159806657180237</v>
      </c>
      <c r="C15" s="2">
        <f t="shared" si="1"/>
        <v>0.37586270843947367</v>
      </c>
      <c r="D15" s="3">
        <v>212</v>
      </c>
      <c r="E15">
        <v>1130</v>
      </c>
    </row>
    <row r="16" spans="1:8" x14ac:dyDescent="0.25">
      <c r="A16" s="1" t="s">
        <v>11</v>
      </c>
      <c r="B16" s="2">
        <f t="shared" si="0"/>
        <v>0.93554427490618408</v>
      </c>
      <c r="C16" s="2">
        <f t="shared" si="1"/>
        <v>0.3733972662515706</v>
      </c>
      <c r="D16" s="3"/>
    </row>
    <row r="17" spans="1:5" x14ac:dyDescent="0.25">
      <c r="A17" s="1" t="s">
        <v>12</v>
      </c>
      <c r="B17" s="2">
        <f t="shared" si="0"/>
        <v>0.53477948952429499</v>
      </c>
      <c r="C17" s="2">
        <f t="shared" si="1"/>
        <v>0.3733972662515706</v>
      </c>
      <c r="D17" s="3"/>
    </row>
    <row r="18" spans="1:5" x14ac:dyDescent="0.25">
      <c r="A18" s="1" t="s">
        <v>13</v>
      </c>
      <c r="B18" s="2">
        <f>SUM(B8,E8:H8)*513</f>
        <v>48.862621111829633</v>
      </c>
      <c r="C18" s="2">
        <f t="shared" si="1"/>
        <v>0.73943655665229346</v>
      </c>
      <c r="D18" s="3">
        <v>88</v>
      </c>
      <c r="E18">
        <v>294</v>
      </c>
    </row>
    <row r="19" spans="1:5" x14ac:dyDescent="0.25">
      <c r="A19" s="1" t="s">
        <v>14</v>
      </c>
      <c r="B19" s="2">
        <f>SUM(B9,E9:H9)*513</f>
        <v>48.862621111829633</v>
      </c>
      <c r="C19" s="2">
        <f t="shared" si="1"/>
        <v>0.59153668130394133</v>
      </c>
      <c r="D19" s="3">
        <v>69</v>
      </c>
      <c r="E19">
        <v>157</v>
      </c>
    </row>
    <row r="21" spans="1:5" x14ac:dyDescent="0.25">
      <c r="B21" t="s">
        <v>21</v>
      </c>
      <c r="C21" t="s">
        <v>22</v>
      </c>
    </row>
    <row r="22" spans="1:5" x14ac:dyDescent="0.25">
      <c r="A22" s="1" t="s">
        <v>9</v>
      </c>
      <c r="B22">
        <f>IF(SUM($B$14:$C$14)+$C$14*D14&lt;SUM($B$12:$C$12)*D14,D14,)</f>
        <v>254</v>
      </c>
      <c r="C22">
        <f>IF(SUM($B$14:$C$14)+$C$14*E14&lt;SUM($B$13:$C$13)*E14,E14,)</f>
        <v>9117</v>
      </c>
    </row>
    <row r="23" spans="1:5" x14ac:dyDescent="0.25">
      <c r="A23" s="1" t="s">
        <v>10</v>
      </c>
      <c r="B23">
        <f>IF(SUM($B$15:$C$15)+$C$15*D15&lt;SUM($B$12:$C$12)*D15,D15,)</f>
        <v>212</v>
      </c>
      <c r="C23">
        <f>IF(SUM($B$15:$C$15)+$C$15*E15&lt;SUM($B$13:$C$13)*E15,E15,)</f>
        <v>1130</v>
      </c>
    </row>
    <row r="24" spans="1:5" x14ac:dyDescent="0.25">
      <c r="A24" s="1" t="s">
        <v>13</v>
      </c>
      <c r="B24">
        <f>IF(SUM($B$18:$C$18)+$C$18*$D$18&lt;SUM($B$16:$C$16)*D18,D18,)</f>
        <v>88</v>
      </c>
      <c r="C24">
        <f>IF(SUM($B$18:$C$18)+$C$18*$E$18&lt;SUM($B$17:$C$17)*E18,E18,)</f>
        <v>294</v>
      </c>
    </row>
    <row r="25" spans="1:5" x14ac:dyDescent="0.25">
      <c r="A25" s="1" t="s">
        <v>14</v>
      </c>
      <c r="B25">
        <f>IF(SUM($B$19:$C$19)+$C$19*D19&lt;SUM($B$16:$C$16)*D19,D19,)</f>
        <v>69</v>
      </c>
      <c r="C25">
        <f>IF(SUM($B$19:$C$19)+$C$19*E19&lt;SUM($B$17:$C$17)*E19,E19,)</f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>
        <v>1.007562302121209</v>
      </c>
      <c r="C2">
        <v>1.623028470842695E-2</v>
      </c>
      <c r="D2">
        <v>0</v>
      </c>
      <c r="E2">
        <v>0</v>
      </c>
      <c r="F2">
        <v>0</v>
      </c>
      <c r="G2">
        <v>0.42159318513061789</v>
      </c>
      <c r="H2">
        <v>-0.32255909085955842</v>
      </c>
    </row>
    <row r="3" spans="1:8" x14ac:dyDescent="0.25">
      <c r="A3" s="1" t="s">
        <v>19</v>
      </c>
      <c r="B3">
        <v>0.2262825189199677</v>
      </c>
      <c r="C3">
        <v>1.623028470842695E-2</v>
      </c>
      <c r="D3">
        <v>0.1121100967278825</v>
      </c>
      <c r="E3">
        <v>8.5776855914463407E-2</v>
      </c>
      <c r="F3">
        <v>4.7698049130588532E-2</v>
      </c>
      <c r="G3">
        <v>1.443658609517501E-2</v>
      </c>
      <c r="H3">
        <v>1.2043103694142549E-3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D8" sqref="D8"/>
    </sheetView>
  </sheetViews>
  <sheetFormatPr defaultRowHeight="15" x14ac:dyDescent="0.25"/>
  <cols>
    <col min="2" max="2" width="15.85546875" bestFit="1" customWidth="1"/>
    <col min="3" max="4" width="12" bestFit="1" customWidth="1"/>
    <col min="5" max="5" width="17.42578125" bestFit="1" customWidth="1"/>
    <col min="6" max="6" width="14.28515625" bestFit="1" customWidth="1"/>
    <col min="7" max="7" width="12" bestFit="1" customWidth="1"/>
    <col min="8" max="8" width="20.42578125" bestFit="1" customWidth="1"/>
  </cols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>
        <v>1.0858584179841979</v>
      </c>
      <c r="C2">
        <v>3.3384168526695208E-3</v>
      </c>
      <c r="D2">
        <v>0</v>
      </c>
      <c r="E2">
        <v>0</v>
      </c>
      <c r="F2">
        <v>0</v>
      </c>
      <c r="G2">
        <v>0.42287595257642929</v>
      </c>
      <c r="H2">
        <v>-9.3165374459833833E-2</v>
      </c>
    </row>
    <row r="3" spans="1:8" x14ac:dyDescent="0.25">
      <c r="A3" s="1" t="s">
        <v>19</v>
      </c>
      <c r="B3">
        <v>8.2683062919765404E-2</v>
      </c>
      <c r="C3">
        <v>3.3384168526695208E-3</v>
      </c>
      <c r="D3">
        <v>2.5475885234447101E-2</v>
      </c>
      <c r="E3">
        <v>9.2367773103934306E-2</v>
      </c>
      <c r="F3">
        <v>1.0992510564357681E-2</v>
      </c>
      <c r="G3">
        <v>1.4549819720870509E-2</v>
      </c>
      <c r="H3">
        <v>-1.3858233971140181E-3</v>
      </c>
    </row>
    <row r="5" spans="1:8" x14ac:dyDescent="0.25">
      <c r="B5" t="s">
        <v>20</v>
      </c>
      <c r="C5" t="s">
        <v>15</v>
      </c>
      <c r="D5" t="s">
        <v>23</v>
      </c>
    </row>
    <row r="6" spans="1:8" x14ac:dyDescent="0.25">
      <c r="A6" s="1" t="s">
        <v>18</v>
      </c>
      <c r="B6" s="2">
        <f>SUM(B2,E2:H2)</f>
        <v>1.4155689961007933</v>
      </c>
      <c r="C6" s="2">
        <f>SUM(C2:D2)</f>
        <v>3.3384168526695208E-3</v>
      </c>
      <c r="D6" s="3"/>
    </row>
    <row r="7" spans="1:8" x14ac:dyDescent="0.25">
      <c r="A7" s="1" t="s">
        <v>19</v>
      </c>
      <c r="B7" s="2">
        <f>SUM(B3,E3:H3)*250</f>
        <v>49.801835727953474</v>
      </c>
      <c r="C7" s="2">
        <f>SUM(C3:D3)</f>
        <v>2.8814302087116623E-2</v>
      </c>
      <c r="D7" s="3">
        <v>36</v>
      </c>
    </row>
    <row r="8" spans="1:8" x14ac:dyDescent="0.25">
      <c r="A8" s="4"/>
      <c r="B8" s="2"/>
      <c r="C8" s="2"/>
      <c r="D8" s="3"/>
    </row>
    <row r="9" spans="1:8" x14ac:dyDescent="0.25">
      <c r="B9" t="s">
        <v>25</v>
      </c>
      <c r="C9" s="2"/>
      <c r="D9" s="3"/>
    </row>
    <row r="10" spans="1:8" x14ac:dyDescent="0.25">
      <c r="A10" s="1" t="s">
        <v>19</v>
      </c>
      <c r="B10">
        <f>IF(SUM($B$7:$C$7)+$C$7*D7&lt;SUM($B$6:$C$6)*D7,D7,)</f>
        <v>36</v>
      </c>
      <c r="C10" s="2"/>
      <c r="D10" s="3"/>
    </row>
    <row r="17" spans="1:4" x14ac:dyDescent="0.25">
      <c r="A17" s="4"/>
      <c r="B17" s="2"/>
      <c r="C17" s="2"/>
      <c r="D17" s="3"/>
    </row>
    <row r="18" spans="1:4" x14ac:dyDescent="0.25">
      <c r="A18" s="4"/>
      <c r="B18" s="2"/>
      <c r="C18" s="2"/>
      <c r="D18" s="3"/>
    </row>
    <row r="19" spans="1:4" x14ac:dyDescent="0.25">
      <c r="A19" s="4"/>
      <c r="B19" s="2"/>
      <c r="C19" s="2"/>
      <c r="D19" s="3"/>
    </row>
    <row r="23" spans="1:4" x14ac:dyDescent="0.25">
      <c r="A23" s="4"/>
    </row>
    <row r="24" spans="1:4" x14ac:dyDescent="0.25">
      <c r="A24" s="4"/>
    </row>
    <row r="25" spans="1:4" x14ac:dyDescent="0.25">
      <c r="A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tabSelected="1" workbookViewId="0">
      <selection activeCell="D7" sqref="D7"/>
    </sheetView>
  </sheetViews>
  <sheetFormatPr defaultRowHeight="15" x14ac:dyDescent="0.25"/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>
        <v>0.98946031882397756</v>
      </c>
      <c r="C2">
        <v>1.5628958610710789E-2</v>
      </c>
      <c r="D2">
        <v>0</v>
      </c>
      <c r="E2">
        <v>0</v>
      </c>
      <c r="F2">
        <v>0</v>
      </c>
      <c r="G2">
        <v>0.42146179484729851</v>
      </c>
      <c r="H2">
        <v>-0.32084277425926622</v>
      </c>
    </row>
    <row r="3" spans="1:8" x14ac:dyDescent="0.25">
      <c r="A3" s="1" t="s">
        <v>19</v>
      </c>
      <c r="B3">
        <v>0.22032097638885539</v>
      </c>
      <c r="C3">
        <v>1.5628958610710789E-2</v>
      </c>
      <c r="D3">
        <v>0.1083401927760444</v>
      </c>
      <c r="E3">
        <v>8.2039261673293576E-2</v>
      </c>
      <c r="F3">
        <v>4.6674658906411447E-2</v>
      </c>
      <c r="G3">
        <v>1.443406096017481E-2</v>
      </c>
      <c r="H3">
        <v>1.2292062699925249E-3</v>
      </c>
    </row>
    <row r="5" spans="1:8" x14ac:dyDescent="0.25">
      <c r="B5" t="s">
        <v>20</v>
      </c>
      <c r="C5" t="s">
        <v>15</v>
      </c>
      <c r="D5" t="s">
        <v>23</v>
      </c>
    </row>
    <row r="6" spans="1:8" x14ac:dyDescent="0.25">
      <c r="A6" s="1" t="s">
        <v>18</v>
      </c>
      <c r="B6" s="2">
        <f>SUM(B2,E2:H2)</f>
        <v>1.0900793394120099</v>
      </c>
      <c r="C6" s="2">
        <f>SUM(C2:D2)</f>
        <v>1.5628958610710789E-2</v>
      </c>
      <c r="D6" s="3"/>
    </row>
    <row r="7" spans="1:8" x14ac:dyDescent="0.25">
      <c r="A7" s="1" t="s">
        <v>19</v>
      </c>
      <c r="B7" s="2">
        <f>SUM(B3,E3:H3)*250</f>
        <v>91.17454104968192</v>
      </c>
      <c r="C7" s="2">
        <f>SUM(C3:D3)</f>
        <v>0.12396915138675518</v>
      </c>
      <c r="D7" s="3">
        <v>93</v>
      </c>
    </row>
    <row r="8" spans="1:8" x14ac:dyDescent="0.25">
      <c r="A8" s="4"/>
      <c r="B8" s="2"/>
      <c r="C8" s="2"/>
      <c r="D8" s="3"/>
    </row>
    <row r="9" spans="1:8" x14ac:dyDescent="0.25">
      <c r="B9" t="s">
        <v>25</v>
      </c>
      <c r="C9" s="2"/>
      <c r="D9" s="3"/>
    </row>
    <row r="10" spans="1:8" x14ac:dyDescent="0.25">
      <c r="A10" s="1" t="s">
        <v>19</v>
      </c>
      <c r="B10">
        <f>IF(SUM($B$7:$C$7)+$C$7*D7&lt;SUM($B$6:$C$6)*D7,D7,)</f>
        <v>93</v>
      </c>
      <c r="C10" s="2"/>
      <c r="D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case1_apos</vt:lpstr>
      <vt:lpstr>case1_consq</vt:lpstr>
      <vt:lpstr>case1_cut_off</vt:lpstr>
      <vt:lpstr>case2_apos</vt:lpstr>
      <vt:lpstr>case2_consq</vt:lpstr>
      <vt:lpstr>case2_cut_off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2025-01-30T07:56:44Z</dcterms:created>
  <dcterms:modified xsi:type="dcterms:W3CDTF">2025-02-03T13:10:05Z</dcterms:modified>
</cp:coreProperties>
</file>