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D36FE6B4-4AA4-4F79-B126-CEC02AEAA984}" xr6:coauthVersionLast="47" xr6:coauthVersionMax="47" xr10:uidLastSave="{00000000-0000-0000-0000-000000000000}"/>
  <bookViews>
    <workbookView xWindow="-120" yWindow="-120" windowWidth="29040" windowHeight="17520" activeTab="1" xr2:uid="{8896788D-4D17-4058-8025-1A7424B43ED5}"/>
  </bookViews>
  <sheets>
    <sheet name="ev391apos" sheetId="1" r:id="rId1"/>
    <sheet name="ev391consq" sheetId="2" r:id="rId2"/>
    <sheet name="ev391cutoff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0" i="2" l="1"/>
  <c r="D361" i="2"/>
  <c r="H361" i="2"/>
  <c r="E361" i="2"/>
  <c r="C361" i="2"/>
  <c r="B361" i="2"/>
  <c r="A361" i="2"/>
  <c r="B70" i="3"/>
  <c r="B50" i="3"/>
  <c r="B32" i="3"/>
  <c r="B14" i="3"/>
  <c r="B176" i="2"/>
  <c r="B159" i="3"/>
  <c r="B159" i="2"/>
  <c r="B176" i="1"/>
  <c r="B159" i="1"/>
  <c r="B146" i="2" l="1"/>
  <c r="B145" i="2"/>
  <c r="B126" i="2"/>
  <c r="B125" i="2"/>
  <c r="H140" i="3"/>
  <c r="A138" i="3"/>
  <c r="C140" i="3"/>
  <c r="C120" i="3"/>
  <c r="C104" i="3"/>
  <c r="C88" i="3"/>
  <c r="C69" i="3"/>
  <c r="C49" i="3"/>
  <c r="C31" i="3"/>
  <c r="C13" i="3"/>
  <c r="A13" i="3"/>
  <c r="A31" i="3"/>
  <c r="A49" i="3"/>
  <c r="A69" i="3"/>
  <c r="A88" i="3"/>
  <c r="A104" i="3"/>
  <c r="A120" i="3"/>
  <c r="A140" i="3"/>
  <c r="C139" i="3"/>
  <c r="A139" i="3"/>
  <c r="C103" i="3"/>
  <c r="A103" i="3"/>
  <c r="B50" i="2"/>
  <c r="B32" i="2"/>
  <c r="B70" i="2"/>
  <c r="B14" i="2"/>
  <c r="B148" i="2"/>
  <c r="B147" i="2"/>
  <c r="B128" i="2"/>
  <c r="B127" i="2"/>
  <c r="B54" i="2"/>
  <c r="B74" i="2"/>
  <c r="H148" i="2"/>
  <c r="H147" i="2"/>
  <c r="H128" i="2"/>
  <c r="H127" i="2"/>
  <c r="H70" i="2"/>
  <c r="H52" i="2"/>
  <c r="H50" i="2"/>
  <c r="H32" i="2"/>
  <c r="C48" i="3"/>
  <c r="C68" i="3" s="1"/>
  <c r="A48" i="3"/>
  <c r="A68" i="3" s="1"/>
  <c r="C48" i="2"/>
  <c r="C68" i="2" s="1"/>
  <c r="A48" i="2"/>
  <c r="A68" i="2" s="1"/>
  <c r="C138" i="3"/>
  <c r="H350" i="2"/>
  <c r="E350" i="2"/>
  <c r="C350" i="2"/>
  <c r="C128" i="2" s="1"/>
  <c r="C148" i="2" s="1"/>
  <c r="B350" i="2"/>
  <c r="A350" i="2"/>
  <c r="A128" i="2" s="1"/>
  <c r="A148" i="2" s="1"/>
  <c r="H339" i="2"/>
  <c r="E339" i="2"/>
  <c r="C339" i="2"/>
  <c r="C127" i="2" s="1"/>
  <c r="C147" i="2" s="1"/>
  <c r="B339" i="2"/>
  <c r="A339" i="2"/>
  <c r="A127" i="2" s="1"/>
  <c r="A147" i="2" s="1"/>
  <c r="H328" i="2"/>
  <c r="E328" i="2"/>
  <c r="D328" i="2"/>
  <c r="C328" i="2"/>
  <c r="C14" i="2" s="1"/>
  <c r="B328" i="2"/>
  <c r="A328" i="2"/>
  <c r="A14" i="2" s="1"/>
  <c r="B141" i="3"/>
  <c r="B142" i="3"/>
  <c r="B143" i="3"/>
  <c r="B144" i="3"/>
  <c r="B145" i="3"/>
  <c r="B146" i="3"/>
  <c r="B147" i="3"/>
  <c r="B148" i="3"/>
  <c r="B149" i="3"/>
  <c r="B139" i="3"/>
  <c r="B121" i="3"/>
  <c r="B122" i="3"/>
  <c r="B123" i="3"/>
  <c r="B124" i="3"/>
  <c r="B125" i="3"/>
  <c r="B126" i="3"/>
  <c r="B127" i="3"/>
  <c r="B128" i="3"/>
  <c r="B129" i="3"/>
  <c r="B119" i="3"/>
  <c r="B105" i="3"/>
  <c r="B106" i="3"/>
  <c r="B108" i="3"/>
  <c r="B109" i="3"/>
  <c r="B103" i="3"/>
  <c r="B89" i="3"/>
  <c r="B90" i="3"/>
  <c r="B91" i="3"/>
  <c r="B92" i="3"/>
  <c r="B93" i="3"/>
  <c r="B87" i="3"/>
  <c r="B68" i="3"/>
  <c r="B71" i="3"/>
  <c r="B72" i="3"/>
  <c r="B73" i="3"/>
  <c r="B74" i="3"/>
  <c r="B75" i="3"/>
  <c r="B76" i="3"/>
  <c r="B77" i="3"/>
  <c r="B67" i="3"/>
  <c r="B48" i="3"/>
  <c r="B49" i="3"/>
  <c r="B51" i="3"/>
  <c r="B52" i="3"/>
  <c r="B53" i="3"/>
  <c r="B54" i="3"/>
  <c r="B55" i="3"/>
  <c r="B56" i="3"/>
  <c r="B57" i="3"/>
  <c r="B47" i="3"/>
  <c r="B33" i="3"/>
  <c r="B34" i="3"/>
  <c r="B35" i="3"/>
  <c r="B36" i="3"/>
  <c r="B37" i="3"/>
  <c r="B29" i="3"/>
  <c r="B15" i="3"/>
  <c r="B16" i="3"/>
  <c r="B17" i="3"/>
  <c r="B18" i="3"/>
  <c r="B19" i="3"/>
  <c r="B11" i="3"/>
  <c r="B33" i="2"/>
  <c r="B34" i="2"/>
  <c r="B35" i="2"/>
  <c r="B36" i="2"/>
  <c r="B37" i="2"/>
  <c r="B29" i="2"/>
  <c r="B141" i="2"/>
  <c r="B142" i="2"/>
  <c r="B143" i="2"/>
  <c r="B144" i="2"/>
  <c r="B149" i="2"/>
  <c r="B139" i="2"/>
  <c r="B121" i="2"/>
  <c r="B122" i="2"/>
  <c r="B123" i="2"/>
  <c r="B124" i="2"/>
  <c r="B129" i="2"/>
  <c r="B119" i="2"/>
  <c r="B105" i="2"/>
  <c r="B106" i="2"/>
  <c r="B108" i="2"/>
  <c r="B109" i="2"/>
  <c r="B103" i="2"/>
  <c r="B89" i="2"/>
  <c r="B90" i="2"/>
  <c r="B91" i="2"/>
  <c r="B92" i="2"/>
  <c r="B93" i="2"/>
  <c r="B87" i="2"/>
  <c r="B68" i="2"/>
  <c r="B71" i="2"/>
  <c r="B72" i="2"/>
  <c r="B73" i="2"/>
  <c r="B75" i="2"/>
  <c r="B76" i="2"/>
  <c r="B77" i="2"/>
  <c r="B67" i="2"/>
  <c r="B48" i="2"/>
  <c r="B49" i="2"/>
  <c r="B51" i="2"/>
  <c r="B52" i="2"/>
  <c r="B53" i="2"/>
  <c r="B55" i="2"/>
  <c r="B56" i="2"/>
  <c r="B57" i="2"/>
  <c r="B47" i="2"/>
  <c r="B15" i="2"/>
  <c r="B16" i="2"/>
  <c r="B17" i="2"/>
  <c r="B18" i="2"/>
  <c r="B19" i="2"/>
  <c r="B11" i="2"/>
  <c r="B13" i="1"/>
  <c r="B13" i="3" s="1"/>
  <c r="B107" i="1"/>
  <c r="B107" i="2" s="1"/>
  <c r="B13" i="2" l="1"/>
  <c r="B107" i="3"/>
  <c r="A70" i="2"/>
  <c r="A50" i="2"/>
  <c r="A32" i="2"/>
  <c r="C70" i="2"/>
  <c r="C32" i="2"/>
  <c r="C50" i="2"/>
  <c r="H142" i="2" l="1"/>
  <c r="H141" i="2"/>
  <c r="H122" i="2"/>
  <c r="H121" i="2"/>
  <c r="H105" i="2"/>
  <c r="H106" i="2"/>
  <c r="H89" i="2"/>
  <c r="H90" i="2"/>
  <c r="H72" i="2"/>
  <c r="H74" i="2"/>
  <c r="H75" i="2"/>
  <c r="H55" i="2"/>
  <c r="H54" i="2"/>
  <c r="H16" i="2"/>
  <c r="H34" i="2"/>
  <c r="C11" i="2"/>
  <c r="A11" i="2"/>
  <c r="H316" i="2"/>
  <c r="E316" i="2"/>
  <c r="D316" i="2"/>
  <c r="C316" i="2"/>
  <c r="B316" i="2"/>
  <c r="A316" i="2"/>
  <c r="H304" i="2"/>
  <c r="E304" i="2"/>
  <c r="D304" i="2"/>
  <c r="C304" i="2"/>
  <c r="B304" i="2"/>
  <c r="A304" i="2"/>
  <c r="H292" i="2"/>
  <c r="E292" i="2"/>
  <c r="D292" i="2"/>
  <c r="C292" i="2"/>
  <c r="B292" i="2"/>
  <c r="A292" i="2"/>
  <c r="H280" i="2"/>
  <c r="E280" i="2"/>
  <c r="D280" i="2"/>
  <c r="C280" i="2"/>
  <c r="B280" i="2"/>
  <c r="A280" i="2"/>
  <c r="A34" i="2" l="1"/>
  <c r="C55" i="2"/>
  <c r="C121" i="2"/>
  <c r="C54" i="2"/>
  <c r="A89" i="2"/>
  <c r="C16" i="2"/>
  <c r="A106" i="2"/>
  <c r="A74" i="2"/>
  <c r="A54" i="2"/>
  <c r="C74" i="2"/>
  <c r="C34" i="2"/>
  <c r="A52" i="2"/>
  <c r="A72" i="2"/>
  <c r="C72" i="2"/>
  <c r="A55" i="2"/>
  <c r="C90" i="2"/>
  <c r="C106" i="2"/>
  <c r="A122" i="2"/>
  <c r="A142" i="2"/>
  <c r="A121" i="2"/>
  <c r="C105" i="2"/>
  <c r="A16" i="2"/>
  <c r="C141" i="2"/>
  <c r="C142" i="2"/>
  <c r="C52" i="2"/>
  <c r="C122" i="2"/>
  <c r="A141" i="2"/>
  <c r="A75" i="2"/>
  <c r="A105" i="2"/>
  <c r="C75" i="2"/>
  <c r="A90" i="2"/>
  <c r="C89" i="2"/>
  <c r="H282" i="3" l="1"/>
  <c r="H281" i="3"/>
  <c r="H269" i="3"/>
  <c r="H267" i="3"/>
  <c r="H255" i="3"/>
  <c r="H240" i="3"/>
  <c r="G226" i="3"/>
  <c r="G209" i="3"/>
  <c r="G192" i="3"/>
  <c r="G175" i="3"/>
  <c r="G158" i="3"/>
  <c r="H267" i="2"/>
  <c r="H255" i="2"/>
  <c r="H240" i="2"/>
  <c r="G226" i="2"/>
  <c r="G209" i="2"/>
  <c r="G175" i="2"/>
  <c r="G192" i="2"/>
  <c r="H144" i="3"/>
  <c r="E142" i="3"/>
  <c r="H139" i="3"/>
  <c r="H138" i="3"/>
  <c r="E138" i="3"/>
  <c r="D138" i="3"/>
  <c r="B138" i="3"/>
  <c r="H124" i="3"/>
  <c r="G122" i="3"/>
  <c r="G121" i="3"/>
  <c r="H120" i="3"/>
  <c r="H119" i="3"/>
  <c r="H118" i="3"/>
  <c r="E118" i="3"/>
  <c r="D118" i="3"/>
  <c r="C118" i="3"/>
  <c r="B118" i="3"/>
  <c r="A118" i="3"/>
  <c r="H108" i="3"/>
  <c r="H104" i="3"/>
  <c r="H103" i="3"/>
  <c r="H102" i="3"/>
  <c r="E102" i="3"/>
  <c r="D102" i="3"/>
  <c r="C102" i="3"/>
  <c r="B102" i="3"/>
  <c r="A102" i="3"/>
  <c r="H92" i="3"/>
  <c r="H88" i="3"/>
  <c r="H87" i="3"/>
  <c r="H86" i="3"/>
  <c r="E86" i="3"/>
  <c r="D86" i="3"/>
  <c r="C86" i="3"/>
  <c r="B86" i="3"/>
  <c r="A86" i="3"/>
  <c r="H77" i="3"/>
  <c r="H69" i="3"/>
  <c r="H68" i="3"/>
  <c r="H67" i="3"/>
  <c r="H66" i="3"/>
  <c r="E66" i="3"/>
  <c r="D66" i="3"/>
  <c r="C66" i="3"/>
  <c r="B66" i="3"/>
  <c r="A66" i="3"/>
  <c r="H57" i="3"/>
  <c r="H49" i="3"/>
  <c r="H48" i="3"/>
  <c r="H47" i="3"/>
  <c r="H46" i="3"/>
  <c r="E46" i="3"/>
  <c r="D46" i="3"/>
  <c r="C46" i="3"/>
  <c r="B46" i="3"/>
  <c r="A46" i="3"/>
  <c r="H37" i="3"/>
  <c r="H31" i="3"/>
  <c r="H30" i="3"/>
  <c r="H29" i="3"/>
  <c r="H28" i="3"/>
  <c r="E28" i="3"/>
  <c r="D28" i="3"/>
  <c r="C28" i="3"/>
  <c r="B28" i="3"/>
  <c r="A28" i="3"/>
  <c r="H19" i="3"/>
  <c r="H13" i="3"/>
  <c r="H12" i="3"/>
  <c r="H11" i="3"/>
  <c r="H10" i="3"/>
  <c r="E10" i="3"/>
  <c r="D10" i="3"/>
  <c r="C10" i="3"/>
  <c r="B10" i="3"/>
  <c r="A10" i="3"/>
  <c r="H144" i="2"/>
  <c r="E142" i="2"/>
  <c r="H140" i="2"/>
  <c r="H139" i="2"/>
  <c r="H138" i="2"/>
  <c r="E138" i="2"/>
  <c r="D138" i="2"/>
  <c r="C138" i="2"/>
  <c r="B138" i="2"/>
  <c r="A138" i="2"/>
  <c r="H124" i="2"/>
  <c r="G122" i="2"/>
  <c r="G121" i="2"/>
  <c r="H120" i="2"/>
  <c r="H119" i="2"/>
  <c r="H118" i="2"/>
  <c r="E118" i="2"/>
  <c r="D118" i="2"/>
  <c r="C118" i="2"/>
  <c r="B118" i="2"/>
  <c r="A118" i="2"/>
  <c r="H108" i="2"/>
  <c r="H104" i="2"/>
  <c r="H103" i="2"/>
  <c r="H102" i="2"/>
  <c r="E102" i="2"/>
  <c r="D102" i="2"/>
  <c r="C102" i="2"/>
  <c r="B102" i="2"/>
  <c r="A102" i="2"/>
  <c r="H92" i="2"/>
  <c r="H88" i="2"/>
  <c r="H87" i="2"/>
  <c r="H86" i="2"/>
  <c r="E86" i="2"/>
  <c r="D86" i="2"/>
  <c r="C86" i="2"/>
  <c r="B86" i="2"/>
  <c r="A86" i="2"/>
  <c r="H77" i="2"/>
  <c r="H69" i="2"/>
  <c r="H68" i="2"/>
  <c r="H67" i="2"/>
  <c r="H66" i="2"/>
  <c r="E66" i="2"/>
  <c r="D66" i="2"/>
  <c r="C66" i="2"/>
  <c r="B66" i="2"/>
  <c r="A66" i="2"/>
  <c r="H57" i="2"/>
  <c r="H49" i="2"/>
  <c r="H48" i="2"/>
  <c r="H47" i="2"/>
  <c r="H46" i="2"/>
  <c r="E46" i="2"/>
  <c r="C46" i="2"/>
  <c r="B46" i="2"/>
  <c r="A46" i="2"/>
  <c r="H37" i="2"/>
  <c r="H31" i="2"/>
  <c r="H30" i="2"/>
  <c r="H29" i="2"/>
  <c r="H28" i="2"/>
  <c r="E28" i="2"/>
  <c r="D28" i="2"/>
  <c r="C28" i="2"/>
  <c r="B28" i="2"/>
  <c r="A28" i="2"/>
  <c r="H19" i="2"/>
  <c r="H13" i="2"/>
  <c r="H12" i="2"/>
  <c r="H11" i="2"/>
  <c r="H10" i="2"/>
  <c r="E10" i="2"/>
  <c r="D10" i="2"/>
  <c r="C10" i="2"/>
  <c r="B10" i="2"/>
  <c r="A10" i="2"/>
  <c r="G158" i="2"/>
  <c r="H281" i="1" l="1"/>
  <c r="H280" i="1"/>
  <c r="H267" i="1"/>
  <c r="E267" i="1"/>
  <c r="D267" i="1"/>
  <c r="C267" i="1"/>
  <c r="C281" i="1" s="1"/>
  <c r="B267" i="1"/>
  <c r="A267" i="1"/>
  <c r="A281" i="1" s="1"/>
  <c r="H255" i="1"/>
  <c r="E255" i="1"/>
  <c r="D255" i="1"/>
  <c r="C255" i="1"/>
  <c r="B255" i="1"/>
  <c r="A255" i="1"/>
  <c r="H240" i="1"/>
  <c r="E240" i="1"/>
  <c r="D240" i="1"/>
  <c r="C240" i="1"/>
  <c r="B240" i="1"/>
  <c r="A240" i="1"/>
  <c r="G226" i="1"/>
  <c r="E226" i="1"/>
  <c r="D226" i="1"/>
  <c r="C226" i="1"/>
  <c r="B226" i="1"/>
  <c r="A226" i="1"/>
  <c r="G209" i="1"/>
  <c r="E209" i="1"/>
  <c r="D209" i="1"/>
  <c r="C209" i="1"/>
  <c r="B209" i="1"/>
  <c r="A209" i="1"/>
  <c r="G192" i="1"/>
  <c r="E192" i="1"/>
  <c r="D192" i="1"/>
  <c r="C192" i="1"/>
  <c r="B192" i="1"/>
  <c r="A192" i="1"/>
  <c r="G175" i="1"/>
  <c r="E175" i="1"/>
  <c r="D175" i="1"/>
  <c r="C175" i="1"/>
  <c r="B175" i="1"/>
  <c r="A175" i="1"/>
  <c r="B161" i="1"/>
  <c r="B160" i="1"/>
  <c r="G158" i="1"/>
  <c r="E158" i="1"/>
  <c r="D158" i="1"/>
  <c r="C158" i="1"/>
  <c r="B158" i="1"/>
  <c r="A158" i="1"/>
  <c r="H144" i="1"/>
  <c r="E142" i="1"/>
  <c r="H140" i="1"/>
  <c r="B140" i="1"/>
  <c r="H139" i="1"/>
  <c r="H138" i="1"/>
  <c r="E138" i="1"/>
  <c r="D138" i="1"/>
  <c r="C138" i="1"/>
  <c r="B138" i="1"/>
  <c r="A138" i="1"/>
  <c r="H124" i="1"/>
  <c r="G122" i="1"/>
  <c r="G121" i="1"/>
  <c r="H120" i="1"/>
  <c r="B120" i="1"/>
  <c r="H119" i="1"/>
  <c r="H118" i="1"/>
  <c r="E118" i="1"/>
  <c r="D118" i="1"/>
  <c r="C118" i="1"/>
  <c r="B118" i="1"/>
  <c r="A118" i="1"/>
  <c r="B104" i="1"/>
  <c r="B88" i="1"/>
  <c r="H108" i="1"/>
  <c r="H104" i="1"/>
  <c r="H103" i="1"/>
  <c r="H102" i="1"/>
  <c r="E102" i="1"/>
  <c r="D102" i="1"/>
  <c r="C102" i="1"/>
  <c r="B102" i="1"/>
  <c r="A102" i="1"/>
  <c r="H92" i="1"/>
  <c r="H88" i="1"/>
  <c r="H87" i="1"/>
  <c r="H86" i="1"/>
  <c r="E86" i="1"/>
  <c r="D86" i="1"/>
  <c r="C86" i="1"/>
  <c r="B86" i="1"/>
  <c r="A86" i="1"/>
  <c r="H19" i="1"/>
  <c r="H77" i="1"/>
  <c r="H57" i="1"/>
  <c r="H37" i="1"/>
  <c r="H69" i="1"/>
  <c r="B69" i="1"/>
  <c r="H68" i="1"/>
  <c r="H67" i="1"/>
  <c r="H66" i="1"/>
  <c r="E66" i="1"/>
  <c r="D66" i="1"/>
  <c r="C66" i="1"/>
  <c r="B66" i="1"/>
  <c r="A66" i="1"/>
  <c r="H49" i="1"/>
  <c r="H48" i="1"/>
  <c r="H47" i="1"/>
  <c r="H46" i="1"/>
  <c r="E46" i="1"/>
  <c r="D46" i="1"/>
  <c r="C46" i="1"/>
  <c r="B46" i="1"/>
  <c r="A46" i="1"/>
  <c r="B31" i="1"/>
  <c r="B30" i="1"/>
  <c r="H31" i="1"/>
  <c r="H30" i="1"/>
  <c r="H29" i="1"/>
  <c r="H28" i="1"/>
  <c r="E28" i="1"/>
  <c r="D28" i="1"/>
  <c r="C28" i="1"/>
  <c r="B28" i="1"/>
  <c r="A28" i="1"/>
  <c r="H13" i="1"/>
  <c r="B12" i="1"/>
  <c r="H12" i="1"/>
  <c r="H11" i="1"/>
  <c r="H10" i="1"/>
  <c r="E10" i="1"/>
  <c r="D10" i="1"/>
  <c r="C10" i="1"/>
  <c r="B10" i="1"/>
  <c r="A10" i="1"/>
  <c r="B120" i="2" l="1"/>
  <c r="B120" i="3"/>
  <c r="B140" i="2"/>
  <c r="B140" i="3"/>
  <c r="A68" i="1"/>
  <c r="A48" i="1"/>
  <c r="B31" i="3"/>
  <c r="B31" i="2"/>
  <c r="C68" i="1"/>
  <c r="C48" i="1"/>
  <c r="B12" i="3"/>
  <c r="B12" i="2"/>
  <c r="B69" i="2"/>
  <c r="B69" i="3"/>
  <c r="B88" i="3"/>
  <c r="B88" i="2"/>
  <c r="B104" i="3"/>
  <c r="B104" i="2"/>
  <c r="B30" i="2"/>
  <c r="B30" i="3"/>
</calcChain>
</file>

<file path=xl/sharedStrings.xml><?xml version="1.0" encoding="utf-8"?>
<sst xmlns="http://schemas.openxmlformats.org/spreadsheetml/2006/main" count="3422" uniqueCount="162">
  <si>
    <t>Database</t>
  </si>
  <si>
    <t>case1_consq</t>
  </si>
  <si>
    <t>case1_apos</t>
  </si>
  <si>
    <t>case1_cut_off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</si>
  <si>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</si>
  <si>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</si>
  <si>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</si>
  <si>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</si>
  <si>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</si>
  <si>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</si>
  <si>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</si>
  <si>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</si>
  <si>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</si>
  <si>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</si>
  <si>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</si>
  <si>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</si>
  <si>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production</t>
  </si>
  <si>
    <t>alubox (large + dishwasher)</t>
  </si>
  <si>
    <t>technosphere</t>
  </si>
  <si>
    <t>alubox (large)</t>
  </si>
  <si>
    <t>large alubox</t>
  </si>
  <si>
    <t>mechanical disinfection</t>
  </si>
  <si>
    <t>autoclave</t>
  </si>
  <si>
    <t>autoclave cycle</t>
  </si>
  <si>
    <t>treatment of aluminium scrap, post-consumer, prepared for recycling, at remelter</t>
  </si>
  <si>
    <t>aluminium scrap, post-consumer, prepared for melting</t>
  </si>
  <si>
    <t>RER</t>
  </si>
  <si>
    <t>kilogram</t>
  </si>
  <si>
    <t>ev391apos</t>
  </si>
  <si>
    <t>market for aluminium, cast alloy</t>
  </si>
  <si>
    <t>aluminium, cast alloy</t>
  </si>
  <si>
    <t>treatment of waste plastic, mixture, municipal incineration with fly ash extraction</t>
  </si>
  <si>
    <t>waste plastic, mixture</t>
  </si>
  <si>
    <t>CH</t>
  </si>
  <si>
    <t>treatment of waste paper, unsorted, sorting</t>
  </si>
  <si>
    <t>waste paper, unsorted</t>
  </si>
  <si>
    <t>ROW</t>
  </si>
  <si>
    <t>market for electricity, high voltage</t>
  </si>
  <si>
    <t>electricity, high voltage</t>
  </si>
  <si>
    <t>DK</t>
  </si>
  <si>
    <t>kilowatt hour</t>
  </si>
  <si>
    <t>mixed heating grid</t>
  </si>
  <si>
    <t>megajoule</t>
  </si>
  <si>
    <t>alubox (small + dishwasher)</t>
  </si>
  <si>
    <t>small alubox</t>
  </si>
  <si>
    <t>alubox (small)</t>
  </si>
  <si>
    <t>treatment of waste textile, soiled, municipal incineration with fly ash extraction</t>
  </si>
  <si>
    <t>waste textile, soiled</t>
  </si>
  <si>
    <t>treatment of waste polyethylene, municipal incineration with fly ash extraction</t>
  </si>
  <si>
    <t>waste polyethylene</t>
  </si>
  <si>
    <t>alubox (small + wipe)</t>
  </si>
  <si>
    <t>H200 SU</t>
  </si>
  <si>
    <t>H200</t>
  </si>
  <si>
    <t>treatment of waste polypropylene, municipal incineration with fly ash extraction</t>
  </si>
  <si>
    <t>waste polypropylene</t>
  </si>
  <si>
    <t>H400 SU</t>
  </si>
  <si>
    <t>market for polypropylene, granulate</t>
  </si>
  <si>
    <t>polypropylene, granulate</t>
  </si>
  <si>
    <t>polyethylene, high density, granulate, recycled to generic market for high density PE granulate</t>
  </si>
  <si>
    <t>polyethylene, high density, granulate</t>
  </si>
  <si>
    <t>Europe without Switzerland</t>
  </si>
  <si>
    <t>polyethylene production, high density, granulate, recycled</t>
  </si>
  <si>
    <t>polyethylene, high density, granulate, recycled</t>
  </si>
  <si>
    <t>polyethylene terephthalate production, granulate, amorphous, recycled</t>
  </si>
  <si>
    <t>polyethylene terephthalate, granulate, amorphous, recycled</t>
  </si>
  <si>
    <t>H400</t>
  </si>
  <si>
    <t>heat production from hot water</t>
  </si>
  <si>
    <t>Energy, solar, converted</t>
  </si>
  <si>
    <t>natural resource::in air</t>
  </si>
  <si>
    <t>biosphere</t>
  </si>
  <si>
    <t>biosphere3</t>
  </si>
  <si>
    <t>auxiliary heating unit production, electric, 5kW</t>
  </si>
  <si>
    <t>auxiliary heating unit, electric, 5kW</t>
  </si>
  <si>
    <t>market for electricity, low voltage</t>
  </si>
  <si>
    <t>electricity, low voltage</t>
  </si>
  <si>
    <t>solar collector system installation, Cu flat plate collector, multiple dwelling, hot water</t>
  </si>
  <si>
    <t>solar collector system, Cu flat plate collector, multiple dwelling, hot water</t>
  </si>
  <si>
    <t>heat production, at hard coal industrial furnace 1-10MW</t>
  </si>
  <si>
    <t>heat, district or industrial, other than natural gas</t>
  </si>
  <si>
    <t>heat production, hardwood chips from forest, at furnace 5000kW, state-of-the-art 2014</t>
  </si>
  <si>
    <t>heat production, natural gas, at industrial furnace low-NOx &gt;100kW</t>
  </si>
  <si>
    <t>heat, district or industrial, natural gas</t>
  </si>
  <si>
    <t>heat production, wood pellet, at furnace 300kW, state-of-the-art 2014</t>
  </si>
  <si>
    <t>heat, central or small-scale, other than natural gas</t>
  </si>
  <si>
    <t>heavy fuel oil, burned in refinery furnace</t>
  </si>
  <si>
    <t>anodising, aluminium sheet</t>
  </si>
  <si>
    <t>square meter</t>
  </si>
  <si>
    <t>impact extrusion of aluminium, 4 strokes</t>
  </si>
  <si>
    <t xml:space="preserve">sheet rolling, aluminium </t>
  </si>
  <si>
    <t>market for polysulfone</t>
  </si>
  <si>
    <t>polysulfone</t>
  </si>
  <si>
    <t>market for transport, freight, lorry 16-32 metric ton, EURO6</t>
  </si>
  <si>
    <t>transport, freight, lorry 16-32 metric ton, EURO6</t>
  </si>
  <si>
    <t>ton kilometer</t>
  </si>
  <si>
    <t>market for transport, freight, sea, container ship</t>
  </si>
  <si>
    <t>transport, freight, sea, container ship</t>
  </si>
  <si>
    <t>market for corrugated board box</t>
  </si>
  <si>
    <t>corrugated board box</t>
  </si>
  <si>
    <t>market for textile, nonwoven polypropylene</t>
  </si>
  <si>
    <t>textile, nonwoven polypropylene</t>
  </si>
  <si>
    <t>packaging film production, low density polyethylene</t>
  </si>
  <si>
    <t>packaging film, low density polyethylene</t>
  </si>
  <si>
    <t>market for transport, freight train</t>
  </si>
  <si>
    <t>transport, freight train</t>
  </si>
  <si>
    <t>US</t>
  </si>
  <si>
    <t>alkylbenzene sulfonate production, linear, petrochemical</t>
  </si>
  <si>
    <t>alkylbenzene sulfonate, linear, petrochemical</t>
  </si>
  <si>
    <t>water production, deionised</t>
  </si>
  <si>
    <t>water, deionised</t>
  </si>
  <si>
    <t>market for water, completely softened</t>
  </si>
  <si>
    <t>water, completely softened</t>
  </si>
  <si>
    <t>market for wastewater, average</t>
  </si>
  <si>
    <t>wastewater, average</t>
  </si>
  <si>
    <t>cubic meter</t>
  </si>
  <si>
    <t>wet wipe</t>
  </si>
  <si>
    <t>market for fibre, cotton</t>
  </si>
  <si>
    <t>fibre, cotton</t>
  </si>
  <si>
    <t>market for isopropanol</t>
  </si>
  <si>
    <t>isopropanol</t>
  </si>
  <si>
    <t>market for ethanol, without water, in 99.7% solution state, from ethylene</t>
  </si>
  <si>
    <t>ethanol, without water, in 99.7% solution state, from ethylene</t>
  </si>
  <si>
    <t>Ethanol</t>
  </si>
  <si>
    <t>air</t>
  </si>
  <si>
    <t>2-Propanol</t>
  </si>
  <si>
    <t>H200 REC</t>
  </si>
  <si>
    <t>alubox (large + wipe)</t>
  </si>
  <si>
    <t>H400 REC</t>
  </si>
  <si>
    <t>ev391consq</t>
  </si>
  <si>
    <t>ev391cutoff</t>
  </si>
  <si>
    <t>marginal heating grid</t>
  </si>
  <si>
    <t>waste polyethylene, for recycling, sorted</t>
  </si>
  <si>
    <t>waste polyethylene terephthalate, for recycling, sorted</t>
  </si>
  <si>
    <t>heat production, air-water heat pump 10kW</t>
  </si>
  <si>
    <t>heat, air-water heat pump 10kW</t>
  </si>
  <si>
    <t>heat production, hardwood chips from forest, at furnace 5000kW</t>
  </si>
  <si>
    <t>market for electricity, for reuse in municipal waste incineration only</t>
  </si>
  <si>
    <t>electricity, for reuse in municipal waste incineration only</t>
  </si>
  <si>
    <t>market for heat, for reuse in municipal waste incineration only</t>
  </si>
  <si>
    <t>heat, for reuse in municipal waste incineration only</t>
  </si>
  <si>
    <t>aluminium, wrought alloy</t>
  </si>
  <si>
    <t>eol pastuer filter</t>
  </si>
  <si>
    <t>waste wipe incineration</t>
  </si>
  <si>
    <t>wipe incineation</t>
  </si>
  <si>
    <t>waste paper, sorted</t>
  </si>
  <si>
    <t>ALC</t>
  </si>
  <si>
    <t>ASC</t>
  </si>
  <si>
    <t>ALW</t>
  </si>
  <si>
    <t>ASW</t>
  </si>
  <si>
    <t>H2S</t>
  </si>
  <si>
    <t>H4S</t>
  </si>
  <si>
    <t>H2R</t>
  </si>
  <si>
    <t>H4R</t>
  </si>
  <si>
    <t>aluminium scrap</t>
  </si>
  <si>
    <t>market for aluminium, wrought alloy</t>
  </si>
  <si>
    <t>polyethylene recycling</t>
  </si>
  <si>
    <t>market for polyethylene, high density, granulate, recycled</t>
  </si>
  <si>
    <t>polypropylene recycling</t>
  </si>
  <si>
    <t>market for polyethylene terephthalate, granulate, amorphous, recycled</t>
  </si>
  <si>
    <t>dishwasher cycle</t>
  </si>
  <si>
    <t>heat production, at heat pump 30kW, allocation exergy</t>
  </si>
  <si>
    <t>heat pump, 30kW</t>
  </si>
  <si>
    <t>market for heat pump, 30kW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</si>
</sst>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00"/>
    <numFmt numFmtId="165" formatCode="0.000"/>
    <numFmt numFmtId="166" formatCode="0.0000"/>
    <numFmt numFmtId="167" formatCode="0.000000"/>
  </numFmts>
  <fonts count="12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12"/>
      <color theme="1"/>
      <name val="Calibri (body)"/>
    </font>
    <font>
      <sz val="12"/>
      <color rgb="FF231F1F"/>
      <name val="Calibri (body)"/>
    </font>
    <font>
      <sz val="12"/>
      <color rgb="FF000000"/>
      <name val="Calibri (body)"/>
    </font>
    <font>
      <sz val="11"/>
      <color theme="1"/>
      <name val="Arial"/>
      <family val="2"/>
    </font>
    <font>
      <b/>
      <sz val="12"/>
      <color rgb="FF000000"/>
      <name val="Calibri (body)"/>
    </font>
    <font>
      <b/>
      <sz val="12"/>
      <color rgb="FF231F1F"/>
      <name val="Calibri (body)"/>
    </font>
  </fonts>
  <fills count="3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CBCBB"/>
        <bgColor rgb="FF000000"/>
      </patternFill>
    </fill>
    <fill>
      <patternFill patternType="solid">
        <fgColor rgb="FFDEE2C0"/>
        <bgColor rgb="FF000000"/>
      </patternFill>
    </fill>
    <fill>
      <patternFill patternType="solid">
        <fgColor rgb="FFF1EAD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EC98D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9F1F0"/>
        <bgColor rgb="FF000000"/>
      </patternFill>
    </fill>
    <fill>
      <patternFill patternType="solid">
        <fgColor rgb="FFBCA07E"/>
        <bgColor rgb="FF000000"/>
      </patternFill>
    </fill>
    <fill>
      <patternFill patternType="solid">
        <fgColor rgb="FFC5796B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</cellStyleXfs>
  <cellXfs count="331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6" fillId="4" borderId="0" xfId="0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0" fontId="4" fillId="4" borderId="0" xfId="3" applyFont="1" applyFill="1"/>
    <xf numFmtId="2" fontId="5" fillId="4" borderId="0" xfId="0" applyNumberFormat="1" applyFont="1" applyFill="1"/>
    <xf numFmtId="0" fontId="5" fillId="5" borderId="0" xfId="0" applyFont="1" applyFill="1"/>
    <xf numFmtId="0" fontId="4" fillId="6" borderId="0" xfId="2" applyFont="1" applyFill="1"/>
    <xf numFmtId="11" fontId="4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0" fontId="6" fillId="6" borderId="0" xfId="0" applyFont="1" applyFill="1"/>
    <xf numFmtId="0" fontId="5" fillId="6" borderId="0" xfId="2" applyFont="1" applyFill="1"/>
    <xf numFmtId="2" fontId="5" fillId="6" borderId="0" xfId="2" applyNumberFormat="1" applyFont="1" applyFill="1" applyAlignment="1">
      <alignment horizontal="left"/>
    </xf>
    <xf numFmtId="11" fontId="5" fillId="6" borderId="0" xfId="1" applyNumberFormat="1" applyFont="1" applyFill="1"/>
    <xf numFmtId="11" fontId="5" fillId="6" borderId="0" xfId="2" applyNumberFormat="1" applyFont="1" applyFill="1" applyAlignment="1">
      <alignment horizontal="left"/>
    </xf>
    <xf numFmtId="11" fontId="5" fillId="6" borderId="0" xfId="0" applyNumberFormat="1" applyFont="1" applyFill="1"/>
    <xf numFmtId="0" fontId="4" fillId="6" borderId="0" xfId="0" applyFont="1" applyFill="1"/>
    <xf numFmtId="0" fontId="4" fillId="6" borderId="0" xfId="3" applyFont="1" applyFill="1"/>
    <xf numFmtId="2" fontId="5" fillId="6" borderId="0" xfId="0" applyNumberFormat="1" applyFont="1" applyFill="1"/>
    <xf numFmtId="0" fontId="4" fillId="7" borderId="0" xfId="2" applyFont="1" applyFill="1"/>
    <xf numFmtId="11" fontId="4" fillId="7" borderId="0" xfId="0" applyNumberFormat="1" applyFont="1" applyFill="1"/>
    <xf numFmtId="0" fontId="5" fillId="7" borderId="0" xfId="0" applyFont="1" applyFill="1"/>
    <xf numFmtId="0" fontId="5" fillId="7" borderId="0" xfId="3" applyFont="1" applyFill="1"/>
    <xf numFmtId="0" fontId="6" fillId="7" borderId="0" xfId="0" applyFont="1" applyFill="1"/>
    <xf numFmtId="0" fontId="5" fillId="7" borderId="0" xfId="2" applyFont="1" applyFill="1"/>
    <xf numFmtId="2" fontId="5" fillId="7" borderId="0" xfId="2" applyNumberFormat="1" applyFont="1" applyFill="1" applyAlignment="1">
      <alignment horizontal="left"/>
    </xf>
    <xf numFmtId="11" fontId="5" fillId="7" borderId="0" xfId="1" applyNumberFormat="1" applyFont="1" applyFill="1"/>
    <xf numFmtId="11" fontId="5" fillId="7" borderId="0" xfId="2" applyNumberFormat="1" applyFont="1" applyFill="1" applyAlignment="1">
      <alignment horizontal="left"/>
    </xf>
    <xf numFmtId="11" fontId="5" fillId="7" borderId="0" xfId="0" applyNumberFormat="1" applyFont="1" applyFill="1"/>
    <xf numFmtId="0" fontId="4" fillId="7" borderId="0" xfId="0" applyFont="1" applyFill="1"/>
    <xf numFmtId="0" fontId="4" fillId="7" borderId="0" xfId="3" applyFont="1" applyFill="1"/>
    <xf numFmtId="2" fontId="5" fillId="7" borderId="0" xfId="0" applyNumberFormat="1" applyFont="1" applyFill="1"/>
    <xf numFmtId="0" fontId="5" fillId="7" borderId="0" xfId="1" applyFont="1" applyFill="1"/>
    <xf numFmtId="0" fontId="4" fillId="8" borderId="0" xfId="2" applyFont="1" applyFill="1"/>
    <xf numFmtId="11" fontId="4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0" fontId="6" fillId="8" borderId="0" xfId="0" applyFont="1" applyFill="1"/>
    <xf numFmtId="0" fontId="5" fillId="8" borderId="0" xfId="2" applyFont="1" applyFill="1"/>
    <xf numFmtId="2" fontId="5" fillId="8" borderId="0" xfId="2" applyNumberFormat="1" applyFont="1" applyFill="1" applyAlignment="1">
      <alignment horizontal="left"/>
    </xf>
    <xf numFmtId="11" fontId="5" fillId="8" borderId="0" xfId="1" applyNumberFormat="1" applyFont="1" applyFill="1"/>
    <xf numFmtId="11" fontId="5" fillId="8" borderId="0" xfId="2" applyNumberFormat="1" applyFont="1" applyFill="1" applyAlignment="1">
      <alignment horizontal="left"/>
    </xf>
    <xf numFmtId="11" fontId="5" fillId="8" borderId="0" xfId="0" applyNumberFormat="1" applyFont="1" applyFill="1"/>
    <xf numFmtId="0" fontId="4" fillId="8" borderId="0" xfId="0" applyFont="1" applyFill="1"/>
    <xf numFmtId="0" fontId="4" fillId="8" borderId="0" xfId="3" applyFont="1" applyFill="1"/>
    <xf numFmtId="2" fontId="5" fillId="8" borderId="0" xfId="0" applyNumberFormat="1" applyFont="1" applyFill="1"/>
    <xf numFmtId="0" fontId="5" fillId="9" borderId="0" xfId="1" applyFont="1" applyFill="1" applyBorder="1"/>
    <xf numFmtId="11" fontId="5" fillId="9" borderId="0" xfId="0" applyNumberFormat="1" applyFont="1" applyFill="1"/>
    <xf numFmtId="0" fontId="5" fillId="9" borderId="0" xfId="0" applyFont="1" applyFill="1"/>
    <xf numFmtId="0" fontId="8" fillId="9" borderId="0" xfId="0" applyFont="1" applyFill="1"/>
    <xf numFmtId="0" fontId="5" fillId="9" borderId="0" xfId="1" applyFont="1" applyFill="1" applyBorder="1" applyAlignment="1"/>
    <xf numFmtId="2" fontId="5" fillId="9" borderId="0" xfId="0" applyNumberFormat="1" applyFont="1" applyFill="1"/>
    <xf numFmtId="0" fontId="5" fillId="10" borderId="0" xfId="1" applyFont="1" applyFill="1" applyBorder="1"/>
    <xf numFmtId="11" fontId="8" fillId="10" borderId="0" xfId="0" applyNumberFormat="1" applyFont="1" applyFill="1"/>
    <xf numFmtId="0" fontId="5" fillId="10" borderId="0" xfId="0" applyFont="1" applyFill="1"/>
    <xf numFmtId="0" fontId="8" fillId="10" borderId="0" xfId="0" applyFont="1" applyFill="1"/>
    <xf numFmtId="0" fontId="5" fillId="10" borderId="0" xfId="1" applyFont="1" applyFill="1" applyBorder="1" applyAlignment="1"/>
    <xf numFmtId="0" fontId="5" fillId="11" borderId="0" xfId="1" applyFont="1" applyFill="1" applyBorder="1"/>
    <xf numFmtId="11" fontId="8" fillId="11" borderId="0" xfId="0" applyNumberFormat="1" applyFont="1" applyFill="1"/>
    <xf numFmtId="0" fontId="7" fillId="11" borderId="0" xfId="0" applyFont="1" applyFill="1"/>
    <xf numFmtId="0" fontId="5" fillId="11" borderId="0" xfId="0" applyFont="1" applyFill="1"/>
    <xf numFmtId="0" fontId="8" fillId="11" borderId="0" xfId="0" applyFont="1" applyFill="1"/>
    <xf numFmtId="0" fontId="5" fillId="11" borderId="0" xfId="1" applyFont="1" applyFill="1" applyBorder="1" applyAlignment="1"/>
    <xf numFmtId="0" fontId="5" fillId="12" borderId="0" xfId="1" applyFont="1" applyFill="1" applyBorder="1"/>
    <xf numFmtId="11" fontId="7" fillId="12" borderId="0" xfId="0" applyNumberFormat="1" applyFont="1" applyFill="1"/>
    <xf numFmtId="0" fontId="7" fillId="12" borderId="0" xfId="0" applyFont="1" applyFill="1"/>
    <xf numFmtId="0" fontId="5" fillId="12" borderId="0" xfId="0" applyFont="1" applyFill="1"/>
    <xf numFmtId="0" fontId="8" fillId="12" borderId="0" xfId="0" applyFont="1" applyFill="1"/>
    <xf numFmtId="0" fontId="5" fillId="12" borderId="0" xfId="1" applyFont="1" applyFill="1" applyBorder="1" applyAlignment="1"/>
    <xf numFmtId="0" fontId="4" fillId="13" borderId="0" xfId="2" applyFont="1" applyFill="1"/>
    <xf numFmtId="11" fontId="4" fillId="13" borderId="0" xfId="0" applyNumberFormat="1" applyFont="1" applyFill="1"/>
    <xf numFmtId="0" fontId="5" fillId="13" borderId="0" xfId="0" applyFont="1" applyFill="1"/>
    <xf numFmtId="0" fontId="5" fillId="13" borderId="0" xfId="3" applyFont="1" applyFill="1"/>
    <xf numFmtId="0" fontId="6" fillId="13" borderId="0" xfId="0" applyFont="1" applyFill="1"/>
    <xf numFmtId="0" fontId="5" fillId="13" borderId="0" xfId="2" applyFont="1" applyFill="1"/>
    <xf numFmtId="2" fontId="5" fillId="13" borderId="0" xfId="2" applyNumberFormat="1" applyFont="1" applyFill="1" applyAlignment="1">
      <alignment horizontal="left"/>
    </xf>
    <xf numFmtId="11" fontId="5" fillId="13" borderId="0" xfId="1" applyNumberFormat="1" applyFont="1" applyFill="1"/>
    <xf numFmtId="11" fontId="5" fillId="13" borderId="0" xfId="2" applyNumberFormat="1" applyFont="1" applyFill="1" applyAlignment="1">
      <alignment horizontal="left"/>
    </xf>
    <xf numFmtId="11" fontId="5" fillId="13" borderId="0" xfId="0" applyNumberFormat="1" applyFont="1" applyFill="1"/>
    <xf numFmtId="0" fontId="4" fillId="13" borderId="0" xfId="0" applyFont="1" applyFill="1"/>
    <xf numFmtId="0" fontId="4" fillId="13" borderId="0" xfId="3" applyFont="1" applyFill="1"/>
    <xf numFmtId="2" fontId="5" fillId="13" borderId="0" xfId="0" applyNumberFormat="1" applyFont="1" applyFill="1"/>
    <xf numFmtId="2" fontId="5" fillId="14" borderId="0" xfId="0" applyNumberFormat="1" applyFont="1" applyFill="1"/>
    <xf numFmtId="0" fontId="8" fillId="14" borderId="0" xfId="0" applyFont="1" applyFill="1"/>
    <xf numFmtId="0" fontId="5" fillId="14" borderId="0" xfId="0" applyFont="1" applyFill="1"/>
    <xf numFmtId="11" fontId="5" fillId="14" borderId="0" xfId="0" applyNumberFormat="1" applyFont="1" applyFill="1"/>
    <xf numFmtId="164" fontId="5" fillId="14" borderId="0" xfId="0" applyNumberFormat="1" applyFont="1" applyFill="1"/>
    <xf numFmtId="0" fontId="7" fillId="14" borderId="0" xfId="0" applyFont="1" applyFill="1" applyAlignment="1">
      <alignment vertical="center"/>
    </xf>
    <xf numFmtId="0" fontId="4" fillId="15" borderId="0" xfId="2" applyFont="1" applyFill="1"/>
    <xf numFmtId="11" fontId="4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0" fontId="6" fillId="15" borderId="0" xfId="0" applyFont="1" applyFill="1"/>
    <xf numFmtId="0" fontId="5" fillId="15" borderId="0" xfId="2" applyFont="1" applyFill="1"/>
    <xf numFmtId="2" fontId="5" fillId="15" borderId="0" xfId="2" applyNumberFormat="1" applyFont="1" applyFill="1" applyAlignment="1">
      <alignment horizontal="left"/>
    </xf>
    <xf numFmtId="11" fontId="5" fillId="15" borderId="0" xfId="1" applyNumberFormat="1" applyFont="1" applyFill="1"/>
    <xf numFmtId="11" fontId="5" fillId="15" borderId="0" xfId="2" applyNumberFormat="1" applyFont="1" applyFill="1" applyAlignment="1">
      <alignment horizontal="left"/>
    </xf>
    <xf numFmtId="11" fontId="5" fillId="15" borderId="0" xfId="0" applyNumberFormat="1" applyFont="1" applyFill="1"/>
    <xf numFmtId="0" fontId="4" fillId="15" borderId="0" xfId="0" applyFont="1" applyFill="1"/>
    <xf numFmtId="0" fontId="4" fillId="15" borderId="0" xfId="3" applyFont="1" applyFill="1"/>
    <xf numFmtId="2" fontId="5" fillId="15" borderId="0" xfId="0" applyNumberFormat="1" applyFont="1" applyFill="1"/>
    <xf numFmtId="0" fontId="7" fillId="16" borderId="0" xfId="0" applyFont="1" applyFill="1" applyAlignment="1">
      <alignment vertical="center"/>
    </xf>
    <xf numFmtId="0" fontId="8" fillId="16" borderId="0" xfId="0" applyFont="1" applyFill="1"/>
    <xf numFmtId="0" fontId="5" fillId="16" borderId="0" xfId="0" applyFont="1" applyFill="1"/>
    <xf numFmtId="11" fontId="5" fillId="16" borderId="0" xfId="0" applyNumberFormat="1" applyFont="1" applyFill="1"/>
    <xf numFmtId="164" fontId="5" fillId="15" borderId="0" xfId="0" applyNumberFormat="1" applyFont="1" applyFill="1"/>
    <xf numFmtId="0" fontId="4" fillId="17" borderId="0" xfId="2" applyFont="1" applyFill="1"/>
    <xf numFmtId="11" fontId="4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0" fontId="6" fillId="17" borderId="0" xfId="0" applyFont="1" applyFill="1"/>
    <xf numFmtId="0" fontId="5" fillId="17" borderId="0" xfId="2" applyFont="1" applyFill="1"/>
    <xf numFmtId="2" fontId="5" fillId="17" borderId="0" xfId="2" applyNumberFormat="1" applyFont="1" applyFill="1" applyAlignment="1">
      <alignment horizontal="left"/>
    </xf>
    <xf numFmtId="11" fontId="5" fillId="17" borderId="0" xfId="1" applyNumberFormat="1" applyFont="1" applyFill="1"/>
    <xf numFmtId="11" fontId="5" fillId="17" borderId="0" xfId="2" applyNumberFormat="1" applyFont="1" applyFill="1" applyAlignment="1">
      <alignment horizontal="left"/>
    </xf>
    <xf numFmtId="11" fontId="5" fillId="17" borderId="0" xfId="0" applyNumberFormat="1" applyFont="1" applyFill="1"/>
    <xf numFmtId="0" fontId="4" fillId="17" borderId="0" xfId="0" applyFont="1" applyFill="1"/>
    <xf numFmtId="0" fontId="4" fillId="17" borderId="0" xfId="3" applyFont="1" applyFill="1"/>
    <xf numFmtId="2" fontId="5" fillId="17" borderId="0" xfId="0" applyNumberFormat="1" applyFont="1" applyFill="1"/>
    <xf numFmtId="0" fontId="7" fillId="17" borderId="0" xfId="0" applyFont="1" applyFill="1" applyAlignment="1">
      <alignment vertical="center" wrapText="1"/>
    </xf>
    <xf numFmtId="164" fontId="5" fillId="17" borderId="0" xfId="0" applyNumberFormat="1" applyFont="1" applyFill="1"/>
    <xf numFmtId="0" fontId="4" fillId="18" borderId="0" xfId="2" applyFont="1" applyFill="1"/>
    <xf numFmtId="11" fontId="4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0" fontId="6" fillId="18" borderId="0" xfId="0" applyFont="1" applyFill="1"/>
    <xf numFmtId="0" fontId="5" fillId="18" borderId="0" xfId="2" applyFont="1" applyFill="1"/>
    <xf numFmtId="2" fontId="5" fillId="18" borderId="0" xfId="2" applyNumberFormat="1" applyFont="1" applyFill="1" applyAlignment="1">
      <alignment horizontal="left"/>
    </xf>
    <xf numFmtId="11" fontId="5" fillId="18" borderId="0" xfId="1" applyNumberFormat="1" applyFont="1" applyFill="1"/>
    <xf numFmtId="11" fontId="5" fillId="18" borderId="0" xfId="2" applyNumberFormat="1" applyFont="1" applyFill="1" applyAlignment="1">
      <alignment horizontal="left"/>
    </xf>
    <xf numFmtId="11" fontId="5" fillId="18" borderId="0" xfId="0" applyNumberFormat="1" applyFont="1" applyFill="1"/>
    <xf numFmtId="0" fontId="4" fillId="18" borderId="0" xfId="0" applyFont="1" applyFill="1"/>
    <xf numFmtId="0" fontId="4" fillId="18" borderId="0" xfId="3" applyFont="1" applyFill="1"/>
    <xf numFmtId="2" fontId="5" fillId="18" borderId="0" xfId="0" applyNumberFormat="1" applyFont="1" applyFill="1"/>
    <xf numFmtId="164" fontId="5" fillId="18" borderId="0" xfId="0" applyNumberFormat="1" applyFont="1" applyFill="1"/>
    <xf numFmtId="0" fontId="3" fillId="19" borderId="0" xfId="0" applyFont="1" applyFill="1"/>
    <xf numFmtId="0" fontId="6" fillId="19" borderId="0" xfId="0" applyFont="1" applyFill="1"/>
    <xf numFmtId="0" fontId="5" fillId="19" borderId="0" xfId="2" applyFont="1" applyFill="1"/>
    <xf numFmtId="2" fontId="6" fillId="19" borderId="0" xfId="0" applyNumberFormat="1" applyFont="1" applyFill="1" applyAlignment="1">
      <alignment horizontal="left"/>
    </xf>
    <xf numFmtId="0" fontId="4" fillId="19" borderId="0" xfId="0" applyFont="1" applyFill="1"/>
    <xf numFmtId="0" fontId="4" fillId="19" borderId="0" xfId="3" applyFont="1" applyFill="1"/>
    <xf numFmtId="11" fontId="5" fillId="19" borderId="0" xfId="0" applyNumberFormat="1" applyFont="1" applyFill="1"/>
    <xf numFmtId="2" fontId="5" fillId="19" borderId="0" xfId="0" applyNumberFormat="1" applyFont="1" applyFill="1"/>
    <xf numFmtId="0" fontId="5" fillId="19" borderId="0" xfId="0" applyFont="1" applyFill="1"/>
    <xf numFmtId="0" fontId="5" fillId="19" borderId="0" xfId="1" applyFont="1" applyFill="1"/>
    <xf numFmtId="0" fontId="6" fillId="0" borderId="0" xfId="0" applyFont="1"/>
    <xf numFmtId="0" fontId="3" fillId="20" borderId="0" xfId="0" applyFont="1" applyFill="1"/>
    <xf numFmtId="0" fontId="6" fillId="20" borderId="0" xfId="0" applyFont="1" applyFill="1"/>
    <xf numFmtId="2" fontId="6" fillId="20" borderId="0" xfId="0" applyNumberFormat="1" applyFont="1" applyFill="1" applyAlignment="1">
      <alignment horizontal="left"/>
    </xf>
    <xf numFmtId="0" fontId="4" fillId="20" borderId="0" xfId="0" applyFont="1" applyFill="1"/>
    <xf numFmtId="0" fontId="4" fillId="20" borderId="0" xfId="3" applyFont="1" applyFill="1"/>
    <xf numFmtId="0" fontId="4" fillId="5" borderId="0" xfId="2" applyFont="1" applyFill="1"/>
    <xf numFmtId="11" fontId="4" fillId="5" borderId="0" xfId="0" applyNumberFormat="1" applyFont="1" applyFill="1"/>
    <xf numFmtId="0" fontId="5" fillId="5" borderId="0" xfId="3" applyFont="1" applyFill="1"/>
    <xf numFmtId="0" fontId="5" fillId="5" borderId="0" xfId="2" applyFont="1" applyFill="1"/>
    <xf numFmtId="2" fontId="5" fillId="5" borderId="0" xfId="2" applyNumberFormat="1" applyFont="1" applyFill="1" applyAlignment="1">
      <alignment horizontal="left"/>
    </xf>
    <xf numFmtId="11" fontId="5" fillId="5" borderId="0" xfId="1" applyNumberFormat="1" applyFont="1" applyFill="1"/>
    <xf numFmtId="11" fontId="5" fillId="5" borderId="0" xfId="2" applyNumberFormat="1" applyFont="1" applyFill="1" applyAlignment="1">
      <alignment horizontal="left"/>
    </xf>
    <xf numFmtId="11" fontId="5" fillId="5" borderId="0" xfId="0" applyNumberFormat="1" applyFont="1" applyFill="1"/>
    <xf numFmtId="0" fontId="4" fillId="5" borderId="0" xfId="0" applyFont="1" applyFill="1"/>
    <xf numFmtId="2" fontId="5" fillId="5" borderId="0" xfId="0" applyNumberFormat="1" applyFont="1" applyFill="1"/>
    <xf numFmtId="0" fontId="5" fillId="5" borderId="0" xfId="1" applyFont="1" applyFill="1"/>
    <xf numFmtId="0" fontId="5" fillId="5" borderId="0" xfId="1" applyFont="1" applyFill="1" applyAlignment="1"/>
    <xf numFmtId="11" fontId="5" fillId="5" borderId="0" xfId="1" applyNumberFormat="1" applyFont="1" applyFill="1" applyAlignment="1"/>
    <xf numFmtId="0" fontId="7" fillId="5" borderId="0" xfId="0" applyFont="1" applyFill="1"/>
    <xf numFmtId="11" fontId="0" fillId="5" borderId="0" xfId="0" applyNumberFormat="1" applyFill="1"/>
    <xf numFmtId="0" fontId="0" fillId="5" borderId="0" xfId="0" applyFill="1"/>
    <xf numFmtId="2" fontId="5" fillId="5" borderId="0" xfId="1" applyNumberFormat="1" applyFont="1" applyFill="1"/>
    <xf numFmtId="2" fontId="5" fillId="5" borderId="0" xfId="1" applyNumberFormat="1" applyFont="1" applyFill="1" applyAlignment="1"/>
    <xf numFmtId="0" fontId="4" fillId="5" borderId="0" xfId="3" applyFont="1" applyFill="1"/>
    <xf numFmtId="0" fontId="4" fillId="21" borderId="0" xfId="2" applyFont="1" applyFill="1"/>
    <xf numFmtId="11" fontId="4" fillId="21" borderId="0" xfId="0" applyNumberFormat="1" applyFont="1" applyFill="1"/>
    <xf numFmtId="0" fontId="5" fillId="21" borderId="0" xfId="0" applyFont="1" applyFill="1"/>
    <xf numFmtId="0" fontId="5" fillId="21" borderId="0" xfId="3" applyFont="1" applyFill="1"/>
    <xf numFmtId="0" fontId="5" fillId="21" borderId="0" xfId="2" applyFont="1" applyFill="1"/>
    <xf numFmtId="2" fontId="5" fillId="21" borderId="0" xfId="2" applyNumberFormat="1" applyFont="1" applyFill="1" applyAlignment="1">
      <alignment horizontal="left"/>
    </xf>
    <xf numFmtId="11" fontId="5" fillId="21" borderId="0" xfId="1" applyNumberFormat="1" applyFont="1" applyFill="1" applyBorder="1"/>
    <xf numFmtId="11" fontId="5" fillId="21" borderId="0" xfId="2" applyNumberFormat="1" applyFont="1" applyFill="1" applyAlignment="1">
      <alignment horizontal="left"/>
    </xf>
    <xf numFmtId="11" fontId="5" fillId="21" borderId="0" xfId="0" applyNumberFormat="1" applyFont="1" applyFill="1"/>
    <xf numFmtId="0" fontId="4" fillId="21" borderId="0" xfId="0" applyFont="1" applyFill="1"/>
    <xf numFmtId="2" fontId="5" fillId="21" borderId="0" xfId="0" applyNumberFormat="1" applyFont="1" applyFill="1"/>
    <xf numFmtId="0" fontId="9" fillId="0" borderId="0" xfId="0" applyFont="1"/>
    <xf numFmtId="0" fontId="7" fillId="21" borderId="0" xfId="0" applyFont="1" applyFill="1"/>
    <xf numFmtId="0" fontId="5" fillId="21" borderId="0" xfId="1" applyFont="1" applyFill="1" applyBorder="1"/>
    <xf numFmtId="2" fontId="5" fillId="21" borderId="0" xfId="1" applyNumberFormat="1" applyFont="1" applyFill="1" applyBorder="1"/>
    <xf numFmtId="0" fontId="5" fillId="21" borderId="0" xfId="1" applyFont="1" applyFill="1" applyBorder="1" applyAlignment="1"/>
    <xf numFmtId="2" fontId="5" fillId="21" borderId="0" xfId="1" applyNumberFormat="1" applyFont="1" applyFill="1" applyBorder="1" applyAlignment="1"/>
    <xf numFmtId="0" fontId="9" fillId="21" borderId="0" xfId="0" applyFont="1" applyFill="1"/>
    <xf numFmtId="0" fontId="4" fillId="21" borderId="0" xfId="3" applyFont="1" applyFill="1"/>
    <xf numFmtId="11" fontId="5" fillId="21" borderId="0" xfId="1" applyNumberFormat="1" applyFont="1" applyFill="1" applyBorder="1" applyAlignment="1"/>
    <xf numFmtId="11" fontId="5" fillId="12" borderId="0" xfId="1" applyNumberFormat="1" applyFont="1" applyFill="1" applyBorder="1"/>
    <xf numFmtId="11" fontId="5" fillId="12" borderId="0" xfId="0" applyNumberFormat="1" applyFont="1" applyFill="1"/>
    <xf numFmtId="0" fontId="8" fillId="0" borderId="0" xfId="0" applyFont="1"/>
    <xf numFmtId="11" fontId="5" fillId="11" borderId="0" xfId="0" applyNumberFormat="1" applyFont="1" applyFill="1"/>
    <xf numFmtId="11" fontId="5" fillId="10" borderId="0" xfId="0" applyNumberFormat="1" applyFont="1" applyFill="1"/>
    <xf numFmtId="0" fontId="10" fillId="22" borderId="0" xfId="0" applyFont="1" applyFill="1"/>
    <xf numFmtId="11" fontId="10" fillId="22" borderId="0" xfId="0" applyNumberFormat="1" applyFont="1" applyFill="1"/>
    <xf numFmtId="0" fontId="8" fillId="22" borderId="0" xfId="0" applyFont="1" applyFill="1"/>
    <xf numFmtId="2" fontId="8" fillId="22" borderId="0" xfId="0" applyNumberFormat="1" applyFont="1" applyFill="1" applyAlignment="1">
      <alignment horizontal="left"/>
    </xf>
    <xf numFmtId="11" fontId="8" fillId="22" borderId="0" xfId="0" applyNumberFormat="1" applyFont="1" applyFill="1"/>
    <xf numFmtId="0" fontId="4" fillId="22" borderId="0" xfId="0" applyFont="1" applyFill="1"/>
    <xf numFmtId="11" fontId="4" fillId="22" borderId="0" xfId="0" applyNumberFormat="1" applyFont="1" applyFill="1"/>
    <xf numFmtId="0" fontId="4" fillId="22" borderId="0" xfId="3" applyFont="1" applyFill="1"/>
    <xf numFmtId="2" fontId="8" fillId="22" borderId="0" xfId="0" applyNumberFormat="1" applyFont="1" applyFill="1"/>
    <xf numFmtId="0" fontId="10" fillId="23" borderId="0" xfId="0" applyFont="1" applyFill="1"/>
    <xf numFmtId="0" fontId="8" fillId="23" borderId="0" xfId="0" applyFont="1" applyFill="1"/>
    <xf numFmtId="0" fontId="5" fillId="23" borderId="0" xfId="2" applyFont="1" applyFill="1"/>
    <xf numFmtId="2" fontId="8" fillId="23" borderId="0" xfId="0" applyNumberFormat="1" applyFont="1" applyFill="1" applyAlignment="1">
      <alignment horizontal="left"/>
    </xf>
    <xf numFmtId="0" fontId="4" fillId="23" borderId="0" xfId="0" applyFont="1" applyFill="1"/>
    <xf numFmtId="0" fontId="4" fillId="23" borderId="0" xfId="3" applyFont="1" applyFill="1"/>
    <xf numFmtId="11" fontId="5" fillId="23" borderId="0" xfId="0" applyNumberFormat="1" applyFont="1" applyFill="1"/>
    <xf numFmtId="2" fontId="5" fillId="23" borderId="0" xfId="0" applyNumberFormat="1" applyFont="1" applyFill="1"/>
    <xf numFmtId="0" fontId="5" fillId="23" borderId="0" xfId="0" applyFont="1" applyFill="1"/>
    <xf numFmtId="0" fontId="5" fillId="23" borderId="0" xfId="1" applyFont="1" applyFill="1" applyBorder="1"/>
    <xf numFmtId="0" fontId="10" fillId="24" borderId="0" xfId="0" applyFont="1" applyFill="1"/>
    <xf numFmtId="0" fontId="8" fillId="24" borderId="0" xfId="0" applyFont="1" applyFill="1"/>
    <xf numFmtId="2" fontId="8" fillId="24" borderId="0" xfId="0" applyNumberFormat="1" applyFont="1" applyFill="1" applyAlignment="1">
      <alignment horizontal="left"/>
    </xf>
    <xf numFmtId="0" fontId="4" fillId="24" borderId="0" xfId="0" applyFont="1" applyFill="1"/>
    <xf numFmtId="0" fontId="4" fillId="24" borderId="0" xfId="3" applyFont="1" applyFill="1"/>
    <xf numFmtId="11" fontId="8" fillId="24" borderId="0" xfId="0" applyNumberFormat="1" applyFont="1" applyFill="1"/>
    <xf numFmtId="0" fontId="4" fillId="25" borderId="0" xfId="2" applyFont="1" applyFill="1"/>
    <xf numFmtId="0" fontId="5" fillId="26" borderId="0" xfId="0" applyFont="1" applyFill="1"/>
    <xf numFmtId="0" fontId="5" fillId="25" borderId="0" xfId="0" applyFont="1" applyFill="1"/>
    <xf numFmtId="0" fontId="5" fillId="25" borderId="0" xfId="3" applyFont="1" applyFill="1"/>
    <xf numFmtId="0" fontId="6" fillId="25" borderId="0" xfId="0" applyFont="1" applyFill="1"/>
    <xf numFmtId="0" fontId="5" fillId="25" borderId="0" xfId="2" applyFont="1" applyFill="1"/>
    <xf numFmtId="2" fontId="5" fillId="25" borderId="0" xfId="2" applyNumberFormat="1" applyFont="1" applyFill="1" applyAlignment="1">
      <alignment horizontal="left"/>
    </xf>
    <xf numFmtId="11" fontId="5" fillId="25" borderId="0" xfId="1" applyNumberFormat="1" applyFont="1" applyFill="1"/>
    <xf numFmtId="11" fontId="5" fillId="25" borderId="0" xfId="2" applyNumberFormat="1" applyFont="1" applyFill="1" applyAlignment="1">
      <alignment horizontal="left"/>
    </xf>
    <xf numFmtId="11" fontId="5" fillId="25" borderId="0" xfId="0" applyNumberFormat="1" applyFont="1" applyFill="1"/>
    <xf numFmtId="0" fontId="4" fillId="25" borderId="0" xfId="0" applyFont="1" applyFill="1"/>
    <xf numFmtId="11" fontId="4" fillId="25" borderId="0" xfId="0" applyNumberFormat="1" applyFont="1" applyFill="1"/>
    <xf numFmtId="0" fontId="4" fillId="25" borderId="0" xfId="3" applyFont="1" applyFill="1"/>
    <xf numFmtId="2" fontId="5" fillId="25" borderId="0" xfId="0" applyNumberFormat="1" applyFont="1" applyFill="1"/>
    <xf numFmtId="11" fontId="5" fillId="26" borderId="0" xfId="0" applyNumberFormat="1" applyFont="1" applyFill="1"/>
    <xf numFmtId="2" fontId="5" fillId="26" borderId="0" xfId="0" applyNumberFormat="1" applyFont="1" applyFill="1"/>
    <xf numFmtId="0" fontId="8" fillId="26" borderId="0" xfId="0" applyFont="1" applyFill="1"/>
    <xf numFmtId="0" fontId="4" fillId="20" borderId="0" xfId="2" applyFont="1" applyFill="1"/>
    <xf numFmtId="0" fontId="7" fillId="24" borderId="0" xfId="0" applyFont="1" applyFill="1" applyAlignment="1">
      <alignment vertical="center"/>
    </xf>
    <xf numFmtId="0" fontId="5" fillId="20" borderId="0" xfId="0" applyFont="1" applyFill="1"/>
    <xf numFmtId="0" fontId="5" fillId="20" borderId="0" xfId="3" applyFont="1" applyFill="1"/>
    <xf numFmtId="0" fontId="5" fillId="20" borderId="0" xfId="2" applyFont="1" applyFill="1"/>
    <xf numFmtId="2" fontId="5" fillId="20" borderId="0" xfId="2" applyNumberFormat="1" applyFont="1" applyFill="1" applyAlignment="1">
      <alignment horizontal="left"/>
    </xf>
    <xf numFmtId="11" fontId="5" fillId="20" borderId="0" xfId="2" applyNumberFormat="1" applyFont="1" applyFill="1" applyAlignment="1">
      <alignment horizontal="left"/>
    </xf>
    <xf numFmtId="11" fontId="5" fillId="20" borderId="0" xfId="0" applyNumberFormat="1" applyFont="1" applyFill="1"/>
    <xf numFmtId="11" fontId="4" fillId="20" borderId="0" xfId="0" applyNumberFormat="1" applyFont="1" applyFill="1"/>
    <xf numFmtId="2" fontId="5" fillId="20" borderId="0" xfId="0" applyNumberFormat="1" applyFont="1" applyFill="1"/>
    <xf numFmtId="11" fontId="5" fillId="24" borderId="0" xfId="0" applyNumberFormat="1" applyFont="1" applyFill="1"/>
    <xf numFmtId="2" fontId="5" fillId="24" borderId="0" xfId="0" applyNumberFormat="1" applyFont="1" applyFill="1"/>
    <xf numFmtId="0" fontId="5" fillId="24" borderId="0" xfId="0" applyFont="1" applyFill="1"/>
    <xf numFmtId="11" fontId="5" fillId="12" borderId="0" xfId="1" applyNumberFormat="1" applyFont="1" applyFill="1" applyBorder="1" applyAlignment="1"/>
    <xf numFmtId="11" fontId="5" fillId="11" borderId="0" xfId="1" applyNumberFormat="1" applyFont="1" applyFill="1" applyBorder="1" applyAlignment="1"/>
    <xf numFmtId="11" fontId="5" fillId="10" borderId="0" xfId="1" applyNumberFormat="1" applyFont="1" applyFill="1" applyBorder="1" applyAlignment="1"/>
    <xf numFmtId="11" fontId="5" fillId="9" borderId="0" xfId="1" applyNumberFormat="1" applyFont="1" applyFill="1" applyBorder="1" applyAlignment="1"/>
    <xf numFmtId="11" fontId="8" fillId="9" borderId="0" xfId="0" applyNumberFormat="1" applyFont="1" applyFill="1"/>
    <xf numFmtId="11" fontId="7" fillId="16" borderId="0" xfId="0" applyNumberFormat="1" applyFont="1" applyFill="1" applyAlignment="1">
      <alignment vertical="center"/>
    </xf>
    <xf numFmtId="11" fontId="7" fillId="14" borderId="0" xfId="0" applyNumberFormat="1" applyFont="1" applyFill="1" applyAlignment="1">
      <alignment vertical="center"/>
    </xf>
    <xf numFmtId="0" fontId="4" fillId="27" borderId="0" xfId="2" applyFont="1" applyFill="1"/>
    <xf numFmtId="0" fontId="5" fillId="28" borderId="0" xfId="0" applyFont="1" applyFill="1"/>
    <xf numFmtId="0" fontId="5" fillId="27" borderId="0" xfId="0" applyFont="1" applyFill="1"/>
    <xf numFmtId="0" fontId="5" fillId="27" borderId="0" xfId="3" applyFont="1" applyFill="1"/>
    <xf numFmtId="0" fontId="6" fillId="27" borderId="0" xfId="0" applyFont="1" applyFill="1"/>
    <xf numFmtId="0" fontId="5" fillId="27" borderId="0" xfId="2" applyFont="1" applyFill="1"/>
    <xf numFmtId="2" fontId="5" fillId="27" borderId="0" xfId="2" applyNumberFormat="1" applyFont="1" applyFill="1" applyAlignment="1">
      <alignment horizontal="left"/>
    </xf>
    <xf numFmtId="11" fontId="5" fillId="27" borderId="0" xfId="1" applyNumberFormat="1" applyFont="1" applyFill="1"/>
    <xf numFmtId="11" fontId="5" fillId="27" borderId="0" xfId="2" applyNumberFormat="1" applyFont="1" applyFill="1" applyAlignment="1">
      <alignment horizontal="left"/>
    </xf>
    <xf numFmtId="11" fontId="5" fillId="27" borderId="0" xfId="0" applyNumberFormat="1" applyFont="1" applyFill="1"/>
    <xf numFmtId="0" fontId="4" fillId="27" borderId="0" xfId="0" applyFont="1" applyFill="1"/>
    <xf numFmtId="11" fontId="4" fillId="27" borderId="0" xfId="0" applyNumberFormat="1" applyFont="1" applyFill="1"/>
    <xf numFmtId="0" fontId="4" fillId="27" borderId="0" xfId="3" applyFont="1" applyFill="1"/>
    <xf numFmtId="2" fontId="5" fillId="27" borderId="0" xfId="0" applyNumberFormat="1" applyFont="1" applyFill="1"/>
    <xf numFmtId="0" fontId="5" fillId="28" borderId="0" xfId="1" applyFont="1" applyFill="1" applyBorder="1" applyAlignment="1"/>
    <xf numFmtId="2" fontId="8" fillId="28" borderId="0" xfId="0" applyNumberFormat="1" applyFont="1" applyFill="1"/>
    <xf numFmtId="0" fontId="5" fillId="28" borderId="0" xfId="1" applyFont="1" applyFill="1" applyBorder="1"/>
    <xf numFmtId="0" fontId="8" fillId="28" borderId="0" xfId="0" applyFont="1" applyFill="1"/>
    <xf numFmtId="0" fontId="7" fillId="29" borderId="0" xfId="0" applyFont="1" applyFill="1" applyAlignment="1">
      <alignment vertical="center"/>
    </xf>
    <xf numFmtId="11" fontId="5" fillId="29" borderId="0" xfId="0" applyNumberFormat="1" applyFont="1" applyFill="1"/>
    <xf numFmtId="2" fontId="5" fillId="29" borderId="0" xfId="0" applyNumberFormat="1" applyFont="1" applyFill="1"/>
    <xf numFmtId="0" fontId="5" fillId="29" borderId="0" xfId="0" applyFont="1" applyFill="1"/>
    <xf numFmtId="0" fontId="8" fillId="29" borderId="0" xfId="0" applyFont="1" applyFill="1"/>
    <xf numFmtId="0" fontId="4" fillId="28" borderId="0" xfId="0" applyFont="1" applyFill="1"/>
    <xf numFmtId="0" fontId="4" fillId="26" borderId="0" xfId="0" applyFont="1" applyFill="1"/>
    <xf numFmtId="0" fontId="11" fillId="24" borderId="0" xfId="0" applyFont="1" applyFill="1" applyAlignment="1">
      <alignment vertical="center"/>
    </xf>
    <xf numFmtId="0" fontId="11" fillId="29" borderId="0" xfId="0" applyFont="1" applyFill="1" applyAlignment="1">
      <alignment vertical="center"/>
    </xf>
    <xf numFmtId="165" fontId="5" fillId="18" borderId="0" xfId="0" applyNumberFormat="1" applyFont="1" applyFill="1"/>
    <xf numFmtId="166" fontId="5" fillId="18" borderId="0" xfId="0" applyNumberFormat="1" applyFont="1" applyFill="1"/>
    <xf numFmtId="11" fontId="6" fillId="20" borderId="0" xfId="0" applyNumberFormat="1" applyFont="1" applyFill="1"/>
    <xf numFmtId="2" fontId="0" fillId="0" borderId="0" xfId="0" applyNumberFormat="1"/>
    <xf numFmtId="164" fontId="5" fillId="4" borderId="0" xfId="0" applyNumberFormat="1" applyFont="1" applyFill="1"/>
    <xf numFmtId="167" fontId="5" fillId="4" borderId="0" xfId="0" applyNumberFormat="1" applyFont="1" applyFill="1"/>
    <xf numFmtId="166" fontId="5" fillId="8" borderId="0" xfId="0" applyNumberFormat="1" applyFont="1" applyFill="1"/>
    <xf numFmtId="164" fontId="5" fillId="8" borderId="0" xfId="0" applyNumberFormat="1" applyFont="1" applyFill="1"/>
    <xf numFmtId="166" fontId="5" fillId="13" borderId="0" xfId="0" applyNumberFormat="1" applyFont="1" applyFill="1"/>
    <xf numFmtId="164" fontId="5" fillId="13" borderId="0" xfId="0" applyNumberFormat="1" applyFont="1" applyFill="1"/>
    <xf numFmtId="166" fontId="5" fillId="15" borderId="0" xfId="0" applyNumberFormat="1" applyFont="1" applyFill="1"/>
    <xf numFmtId="166" fontId="5" fillId="17" borderId="0" xfId="0" applyNumberFormat="1" applyFont="1" applyFill="1"/>
    <xf numFmtId="167" fontId="5" fillId="6" borderId="0" xfId="0" applyNumberFormat="1" applyFont="1" applyFill="1"/>
    <xf numFmtId="166" fontId="5" fillId="7" borderId="0" xfId="0" applyNumberFormat="1" applyFont="1" applyFill="1"/>
    <xf numFmtId="164" fontId="5" fillId="7" borderId="0" xfId="0" applyNumberFormat="1" applyFont="1" applyFill="1"/>
    <xf numFmtId="164" fontId="5" fillId="6" borderId="0" xfId="0" applyNumberFormat="1" applyFont="1" applyFill="1"/>
    <xf numFmtId="2" fontId="8" fillId="10" borderId="0" xfId="0" applyNumberFormat="1" applyFont="1" applyFill="1"/>
    <xf numFmtId="0" fontId="4" fillId="30" borderId="0" xfId="2" applyFont="1" applyFill="1"/>
    <xf numFmtId="0" fontId="11" fillId="31" borderId="0" xfId="0" applyFont="1" applyFill="1" applyAlignment="1">
      <alignment vertical="center"/>
    </xf>
    <xf numFmtId="0" fontId="5" fillId="30" borderId="0" xfId="0" applyFont="1" applyFill="1"/>
    <xf numFmtId="0" fontId="5" fillId="30" borderId="0" xfId="3" applyFont="1" applyFill="1"/>
    <xf numFmtId="0" fontId="6" fillId="30" borderId="0" xfId="0" applyFont="1" applyFill="1"/>
    <xf numFmtId="0" fontId="5" fillId="30" borderId="0" xfId="2" applyFont="1" applyFill="1"/>
    <xf numFmtId="2" fontId="5" fillId="30" borderId="0" xfId="2" applyNumberFormat="1" applyFont="1" applyFill="1" applyAlignment="1">
      <alignment horizontal="left"/>
    </xf>
    <xf numFmtId="0" fontId="7" fillId="31" borderId="0" xfId="0" applyFont="1" applyFill="1" applyAlignment="1">
      <alignment vertical="center"/>
    </xf>
    <xf numFmtId="11" fontId="5" fillId="30" borderId="0" xfId="2" applyNumberFormat="1" applyFont="1" applyFill="1" applyAlignment="1">
      <alignment horizontal="left"/>
    </xf>
    <xf numFmtId="11" fontId="5" fillId="30" borderId="0" xfId="0" applyNumberFormat="1" applyFont="1" applyFill="1"/>
    <xf numFmtId="0" fontId="4" fillId="30" borderId="0" xfId="0" applyFont="1" applyFill="1"/>
    <xf numFmtId="11" fontId="4" fillId="30" borderId="0" xfId="0" applyNumberFormat="1" applyFont="1" applyFill="1"/>
    <xf numFmtId="0" fontId="4" fillId="30" borderId="0" xfId="3" applyFont="1" applyFill="1"/>
    <xf numFmtId="2" fontId="5" fillId="30" borderId="0" xfId="0" applyNumberFormat="1" applyFont="1" applyFill="1"/>
    <xf numFmtId="11" fontId="5" fillId="31" borderId="0" xfId="0" applyNumberFormat="1" applyFont="1" applyFill="1"/>
    <xf numFmtId="2" fontId="5" fillId="31" borderId="0" xfId="0" applyNumberFormat="1" applyFont="1" applyFill="1"/>
    <xf numFmtId="0" fontId="5" fillId="31" borderId="0" xfId="0" applyFont="1" applyFill="1"/>
    <xf numFmtId="0" fontId="8" fillId="31" borderId="0" xfId="0" applyFont="1" applyFill="1"/>
    <xf numFmtId="11" fontId="6" fillId="30" borderId="0" xfId="0" applyNumberFormat="1" applyFont="1" applyFill="1"/>
  </cellXfs>
  <cellStyles count="4">
    <cellStyle name="Neutral" xfId="1" builtinId="28"/>
    <cellStyle name="Normal" xfId="0" builtinId="0"/>
    <cellStyle name="Normal 11 3" xfId="2" xr:uid="{E521D4CE-33CD-4494-93CC-FD35BBFA04D3}"/>
    <cellStyle name="Normal 2" xfId="3" xr:uid="{DD43638F-98E3-4462-A4CD-C9B4165D49CB}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Data\databases\EoL_case1.xlsx" TargetMode="External"/><Relationship Id="rId1" Type="http://schemas.openxmlformats.org/officeDocument/2006/relationships/externalLinkPath" Target="EoL_c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apos"/>
      <sheetName val="ev391consq"/>
      <sheetName val="ev391cutoff"/>
    </sheetNames>
    <sheetDataSet>
      <sheetData sheetId="0"/>
      <sheetData sheetId="1"/>
      <sheetData sheetId="2">
        <row r="108">
          <cell r="G108" t="str">
            <v>technosphere</v>
          </cell>
        </row>
        <row r="109">
          <cell r="G109" t="str">
            <v>technosphere</v>
          </cell>
        </row>
        <row r="129">
          <cell r="E129" t="str">
            <v>kilogram</v>
          </cell>
        </row>
      </sheetData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H286"/>
  <sheetViews>
    <sheetView zoomScale="85" zoomScaleNormal="85" workbookViewId="0">
      <selection activeCell="J265" sqref="J265"/>
    </sheetView>
  </sheetViews>
  <sheetFormatPr defaultRowHeight="14.25"/>
  <cols>
    <col min="1" max="1" width="91.125" bestFit="1" customWidth="1"/>
    <col min="2" max="2" width="14.5" customWidth="1"/>
    <col min="3" max="3" width="69.625" bestFit="1" customWidth="1"/>
    <col min="4" max="4" width="24.875" bestFit="1" customWidth="1"/>
    <col min="5" max="5" width="12.625" customWidth="1"/>
    <col min="6" max="6" width="20.5" bestFit="1" customWidth="1"/>
    <col min="7" max="7" width="14" bestFit="1" customWidth="1"/>
    <col min="8" max="8" width="12" bestFit="1" customWidth="1"/>
  </cols>
  <sheetData>
    <row r="1" spans="1:8" ht="15.75">
      <c r="A1" s="1" t="s">
        <v>0</v>
      </c>
      <c r="B1" s="2" t="s">
        <v>2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144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case1_apos</v>
      </c>
    </row>
    <row r="11" spans="1:8" ht="15">
      <c r="A11" s="12" t="s">
        <v>19</v>
      </c>
      <c r="B11" s="15">
        <v>1</v>
      </c>
      <c r="C11" s="12" t="s">
        <v>20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case1_apos</v>
      </c>
    </row>
    <row r="12" spans="1:8" ht="15">
      <c r="A12" s="12" t="s">
        <v>21</v>
      </c>
      <c r="B12" s="15">
        <f>1/16</f>
        <v>6.25E-2</v>
      </c>
      <c r="C12" s="12" t="s">
        <v>158</v>
      </c>
      <c r="D12" s="12" t="s">
        <v>8</v>
      </c>
      <c r="E12" s="12" t="s">
        <v>9</v>
      </c>
      <c r="F12" s="7"/>
      <c r="G12" s="5" t="s">
        <v>18</v>
      </c>
      <c r="H12" s="12" t="str">
        <f>$B$1</f>
        <v>case1_apos</v>
      </c>
    </row>
    <row r="13" spans="1:8" ht="15">
      <c r="A13" s="12" t="s">
        <v>22</v>
      </c>
      <c r="B13" s="15">
        <f>1/6</f>
        <v>0.16666666666666666</v>
      </c>
      <c r="C13" s="12" t="s">
        <v>23</v>
      </c>
      <c r="D13" s="12" t="s">
        <v>8</v>
      </c>
      <c r="E13" s="12" t="s">
        <v>9</v>
      </c>
      <c r="F13" s="7"/>
      <c r="G13" s="5" t="s">
        <v>18</v>
      </c>
      <c r="H13" s="12" t="str">
        <f>$B$1</f>
        <v>case1_apos</v>
      </c>
    </row>
    <row r="14" spans="1:8" ht="15">
      <c r="A14" s="74" t="s">
        <v>24</v>
      </c>
      <c r="B14" s="75">
        <v>-7.5700000000000003E-3</v>
      </c>
      <c r="C14" s="76" t="s">
        <v>25</v>
      </c>
      <c r="D14" s="77" t="s">
        <v>26</v>
      </c>
      <c r="E14" s="77" t="s">
        <v>27</v>
      </c>
      <c r="F14" s="78"/>
      <c r="G14" s="77" t="s">
        <v>18</v>
      </c>
      <c r="H14" s="77" t="s">
        <v>28</v>
      </c>
    </row>
    <row r="15" spans="1:8" ht="15">
      <c r="A15" s="74" t="s">
        <v>29</v>
      </c>
      <c r="B15" s="75"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28</v>
      </c>
    </row>
    <row r="16" spans="1:8" ht="15">
      <c r="A16" s="79" t="s">
        <v>31</v>
      </c>
      <c r="B16" s="75">
        <v>-1.5799999999999999E-4</v>
      </c>
      <c r="C16" s="77" t="s">
        <v>32</v>
      </c>
      <c r="D16" s="74" t="s">
        <v>33</v>
      </c>
      <c r="E16" s="74" t="s">
        <v>27</v>
      </c>
      <c r="F16" s="78"/>
      <c r="G16" s="77" t="s">
        <v>18</v>
      </c>
      <c r="H16" s="77" t="s">
        <v>28</v>
      </c>
    </row>
    <row r="17" spans="1:8" ht="15">
      <c r="A17" s="78" t="s">
        <v>34</v>
      </c>
      <c r="B17" s="75">
        <v>-5.9100000000000005E-4</v>
      </c>
      <c r="C17" s="78" t="s">
        <v>35</v>
      </c>
      <c r="D17" s="78" t="s">
        <v>36</v>
      </c>
      <c r="E17" s="78" t="s">
        <v>27</v>
      </c>
      <c r="F17" s="78"/>
      <c r="G17" s="77" t="s">
        <v>18</v>
      </c>
      <c r="H17" s="77" t="s">
        <v>28</v>
      </c>
    </row>
    <row r="18" spans="1:8" ht="15">
      <c r="A18" s="78" t="s">
        <v>37</v>
      </c>
      <c r="B18" s="75">
        <v>-3.7039473684210498E-4</v>
      </c>
      <c r="C18" s="78" t="s">
        <v>38</v>
      </c>
      <c r="D18" s="78" t="s">
        <v>39</v>
      </c>
      <c r="E18" s="78" t="s">
        <v>40</v>
      </c>
      <c r="F18" s="78"/>
      <c r="G18" s="77" t="s">
        <v>18</v>
      </c>
      <c r="H18" s="77" t="s">
        <v>28</v>
      </c>
    </row>
    <row r="19" spans="1:8" ht="15">
      <c r="A19" s="78" t="s">
        <v>41</v>
      </c>
      <c r="B19" s="75">
        <v>-6.6671052631578796E-3</v>
      </c>
      <c r="C19" s="78" t="s">
        <v>41</v>
      </c>
      <c r="D19" s="78" t="s">
        <v>8</v>
      </c>
      <c r="E19" s="78" t="s">
        <v>42</v>
      </c>
      <c r="F19" s="78"/>
      <c r="G19" s="77" t="s">
        <v>18</v>
      </c>
      <c r="H19" s="12" t="str">
        <f>$B$1</f>
        <v>case1_apos</v>
      </c>
    </row>
    <row r="21" spans="1:8" ht="15.75">
      <c r="A21" s="17" t="s">
        <v>4</v>
      </c>
      <c r="B21" s="18" t="s">
        <v>43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145</v>
      </c>
      <c r="C23" s="19"/>
      <c r="D23" s="19"/>
      <c r="E23" s="19"/>
      <c r="F23" s="21"/>
      <c r="G23" s="19"/>
      <c r="H23" s="19"/>
    </row>
    <row r="24" spans="1:8" ht="15">
      <c r="A24" s="22" t="s">
        <v>7</v>
      </c>
      <c r="B24" s="25" t="s">
        <v>8</v>
      </c>
      <c r="C24" s="19"/>
      <c r="D24" s="19"/>
      <c r="E24" s="19"/>
      <c r="F24" s="21"/>
      <c r="G24" s="19"/>
      <c r="H24" s="19"/>
    </row>
    <row r="25" spans="1:8" ht="15">
      <c r="A25" s="22" t="s">
        <v>9</v>
      </c>
      <c r="B25" s="26" t="s">
        <v>9</v>
      </c>
      <c r="C25" s="19"/>
      <c r="D25" s="19"/>
      <c r="E25" s="19"/>
      <c r="F25" s="21"/>
      <c r="G25" s="19"/>
      <c r="H25" s="19"/>
    </row>
    <row r="26" spans="1:8" ht="15.75">
      <c r="A26" s="27" t="s">
        <v>10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11</v>
      </c>
      <c r="B27" s="27" t="s">
        <v>12</v>
      </c>
      <c r="C27" s="27" t="s">
        <v>6</v>
      </c>
      <c r="D27" s="27" t="s">
        <v>7</v>
      </c>
      <c r="E27" s="27" t="s">
        <v>9</v>
      </c>
      <c r="F27" s="28" t="s">
        <v>13</v>
      </c>
      <c r="G27" s="27" t="s">
        <v>14</v>
      </c>
      <c r="H27" s="27" t="s">
        <v>15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ASC</v>
      </c>
      <c r="D28" s="26" t="str">
        <f>B24</f>
        <v>GLO</v>
      </c>
      <c r="E28" s="26" t="str">
        <f>B25</f>
        <v>unit</v>
      </c>
      <c r="F28" s="21"/>
      <c r="G28" s="19" t="s">
        <v>16</v>
      </c>
      <c r="H28" s="26" t="str">
        <f>$B$1</f>
        <v>case1_apos</v>
      </c>
    </row>
    <row r="29" spans="1:8" ht="15">
      <c r="A29" s="26" t="s">
        <v>45</v>
      </c>
      <c r="B29" s="29">
        <v>1</v>
      </c>
      <c r="C29" s="26" t="s">
        <v>44</v>
      </c>
      <c r="D29" s="26" t="s">
        <v>8</v>
      </c>
      <c r="E29" s="26" t="s">
        <v>9</v>
      </c>
      <c r="F29" s="21"/>
      <c r="G29" s="19" t="s">
        <v>18</v>
      </c>
      <c r="H29" s="26" t="str">
        <f>$B$1</f>
        <v>case1_apos</v>
      </c>
    </row>
    <row r="30" spans="1:8" ht="15">
      <c r="A30" s="26" t="s">
        <v>21</v>
      </c>
      <c r="B30" s="29">
        <f>1/32</f>
        <v>3.125E-2</v>
      </c>
      <c r="C30" s="26" t="s">
        <v>158</v>
      </c>
      <c r="D30" s="26" t="s">
        <v>8</v>
      </c>
      <c r="E30" s="26" t="s">
        <v>9</v>
      </c>
      <c r="F30" s="21"/>
      <c r="G30" s="19" t="s">
        <v>18</v>
      </c>
      <c r="H30" s="26" t="str">
        <f>$B$1</f>
        <v>case1_apos</v>
      </c>
    </row>
    <row r="31" spans="1:8" ht="15">
      <c r="A31" s="26" t="s">
        <v>22</v>
      </c>
      <c r="B31" s="29">
        <f>1/8</f>
        <v>0.125</v>
      </c>
      <c r="C31" s="26" t="s">
        <v>23</v>
      </c>
      <c r="D31" s="26" t="s">
        <v>8</v>
      </c>
      <c r="E31" s="26" t="s">
        <v>9</v>
      </c>
      <c r="F31" s="21"/>
      <c r="G31" s="19" t="s">
        <v>18</v>
      </c>
      <c r="H31" s="26" t="str">
        <f>$B$1</f>
        <v>case1_apos</v>
      </c>
    </row>
    <row r="32" spans="1:8" ht="15">
      <c r="A32" s="68" t="s">
        <v>24</v>
      </c>
      <c r="B32" s="69">
        <v>-4.5199999999999997E-3</v>
      </c>
      <c r="C32" s="70" t="s">
        <v>25</v>
      </c>
      <c r="D32" s="71" t="s">
        <v>26</v>
      </c>
      <c r="E32" s="71" t="s">
        <v>27</v>
      </c>
      <c r="F32" s="72"/>
      <c r="G32" s="71" t="s">
        <v>18</v>
      </c>
      <c r="H32" s="71" t="s">
        <v>28</v>
      </c>
    </row>
    <row r="33" spans="1:8" ht="15">
      <c r="A33" s="68" t="s">
        <v>29</v>
      </c>
      <c r="B33" s="69">
        <v>-4.3E-3</v>
      </c>
      <c r="C33" s="71" t="s">
        <v>30</v>
      </c>
      <c r="D33" s="71" t="s">
        <v>8</v>
      </c>
      <c r="E33" s="71" t="s">
        <v>27</v>
      </c>
      <c r="F33" s="72"/>
      <c r="G33" s="71" t="s">
        <v>18</v>
      </c>
      <c r="H33" s="71" t="s">
        <v>28</v>
      </c>
    </row>
    <row r="34" spans="1:8" ht="15">
      <c r="A34" s="73" t="s">
        <v>31</v>
      </c>
      <c r="B34" s="69">
        <v>-3.1599999999999998E-4</v>
      </c>
      <c r="C34" s="71" t="s">
        <v>32</v>
      </c>
      <c r="D34" s="68" t="s">
        <v>33</v>
      </c>
      <c r="E34" s="68" t="s">
        <v>27</v>
      </c>
      <c r="F34" s="72"/>
      <c r="G34" s="71" t="s">
        <v>18</v>
      </c>
      <c r="H34" s="71" t="s">
        <v>28</v>
      </c>
    </row>
    <row r="35" spans="1:8" ht="15">
      <c r="A35" s="72" t="s">
        <v>34</v>
      </c>
      <c r="B35" s="69">
        <v>-9.8900000000000008E-4</v>
      </c>
      <c r="C35" s="72" t="s">
        <v>35</v>
      </c>
      <c r="D35" s="72" t="s">
        <v>36</v>
      </c>
      <c r="E35" s="72" t="s">
        <v>27</v>
      </c>
      <c r="F35" s="72"/>
      <c r="G35" s="71" t="s">
        <v>18</v>
      </c>
      <c r="H35" s="71" t="s">
        <v>28</v>
      </c>
    </row>
    <row r="36" spans="1:8" ht="15">
      <c r="A36" s="72" t="s">
        <v>37</v>
      </c>
      <c r="B36" s="69">
        <v>-1.85197368421052E-4</v>
      </c>
      <c r="C36" s="72" t="s">
        <v>38</v>
      </c>
      <c r="D36" s="72" t="s">
        <v>39</v>
      </c>
      <c r="E36" s="72" t="s">
        <v>40</v>
      </c>
      <c r="F36" s="72"/>
      <c r="G36" s="71" t="s">
        <v>18</v>
      </c>
      <c r="H36" s="71" t="s">
        <v>28</v>
      </c>
    </row>
    <row r="37" spans="1:8" ht="15">
      <c r="A37" s="72" t="s">
        <v>41</v>
      </c>
      <c r="B37" s="69">
        <v>-3.3335526315789398E-3</v>
      </c>
      <c r="C37" s="72" t="s">
        <v>41</v>
      </c>
      <c r="D37" s="72" t="s">
        <v>8</v>
      </c>
      <c r="E37" s="72" t="s">
        <v>42</v>
      </c>
      <c r="F37" s="72"/>
      <c r="G37" s="71" t="s">
        <v>18</v>
      </c>
      <c r="H37" s="26" t="str">
        <f>$B$1</f>
        <v>case1_apos</v>
      </c>
    </row>
    <row r="39" spans="1:8" ht="15.75">
      <c r="A39" s="30" t="s">
        <v>4</v>
      </c>
      <c r="B39" s="31" t="s">
        <v>125</v>
      </c>
      <c r="C39" s="32"/>
      <c r="D39" s="33"/>
      <c r="E39" s="32"/>
      <c r="F39" s="34"/>
      <c r="G39" s="32"/>
      <c r="H39" s="32"/>
    </row>
    <row r="40" spans="1:8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8" ht="15">
      <c r="A41" s="35" t="s">
        <v>6</v>
      </c>
      <c r="B41" s="37" t="s">
        <v>146</v>
      </c>
      <c r="C41" s="32"/>
      <c r="D41" s="32"/>
      <c r="E41" s="32"/>
      <c r="F41" s="34"/>
      <c r="G41" s="32"/>
      <c r="H41" s="32"/>
    </row>
    <row r="42" spans="1:8" ht="15">
      <c r="A42" s="35" t="s">
        <v>7</v>
      </c>
      <c r="B42" s="38" t="s">
        <v>8</v>
      </c>
      <c r="C42" s="32"/>
      <c r="D42" s="32"/>
      <c r="E42" s="32"/>
      <c r="F42" s="34"/>
      <c r="G42" s="32"/>
      <c r="H42" s="32"/>
    </row>
    <row r="43" spans="1:8" ht="15">
      <c r="A43" s="35" t="s">
        <v>9</v>
      </c>
      <c r="B43" s="39" t="s">
        <v>9</v>
      </c>
      <c r="C43" s="32"/>
      <c r="D43" s="32"/>
      <c r="E43" s="32"/>
      <c r="F43" s="34"/>
      <c r="G43" s="32"/>
      <c r="H43" s="32"/>
    </row>
    <row r="44" spans="1:8" ht="15.75">
      <c r="A44" s="40" t="s">
        <v>10</v>
      </c>
      <c r="B44" s="31"/>
      <c r="C44" s="40"/>
      <c r="D44" s="40"/>
      <c r="E44" s="40"/>
      <c r="F44" s="34"/>
      <c r="G44" s="40"/>
      <c r="H44" s="40"/>
    </row>
    <row r="45" spans="1:8" ht="15.75">
      <c r="A45" s="40" t="s">
        <v>11</v>
      </c>
      <c r="B45" s="40" t="s">
        <v>12</v>
      </c>
      <c r="C45" s="40" t="s">
        <v>6</v>
      </c>
      <c r="D45" s="40" t="s">
        <v>7</v>
      </c>
      <c r="E45" s="40" t="s">
        <v>9</v>
      </c>
      <c r="F45" s="41" t="s">
        <v>13</v>
      </c>
      <c r="G45" s="40" t="s">
        <v>14</v>
      </c>
      <c r="H45" s="40" t="s">
        <v>15</v>
      </c>
    </row>
    <row r="46" spans="1:8" ht="15">
      <c r="A46" s="39" t="str">
        <f>B39</f>
        <v>alubox (large + wipe)</v>
      </c>
      <c r="B46" s="42">
        <f>B40</f>
        <v>1</v>
      </c>
      <c r="C46" s="43" t="str">
        <f>B41</f>
        <v>ALW</v>
      </c>
      <c r="D46" s="39" t="str">
        <f>B42</f>
        <v>GLO</v>
      </c>
      <c r="E46" s="39" t="str">
        <f>B43</f>
        <v>unit</v>
      </c>
      <c r="F46" s="34"/>
      <c r="G46" s="32" t="s">
        <v>16</v>
      </c>
      <c r="H46" s="39" t="str">
        <f>$B$1</f>
        <v>case1_apos</v>
      </c>
    </row>
    <row r="47" spans="1:8" ht="15">
      <c r="A47" s="39" t="s">
        <v>19</v>
      </c>
      <c r="B47" s="42">
        <v>1</v>
      </c>
      <c r="C47" s="43" t="s">
        <v>20</v>
      </c>
      <c r="D47" s="39" t="s">
        <v>8</v>
      </c>
      <c r="E47" s="39" t="s">
        <v>9</v>
      </c>
      <c r="F47" s="34"/>
      <c r="G47" s="32" t="s">
        <v>18</v>
      </c>
      <c r="H47" s="39" t="str">
        <f>$B$1</f>
        <v>case1_apos</v>
      </c>
    </row>
    <row r="48" spans="1:8" ht="15">
      <c r="A48" s="39" t="str">
        <f>A240</f>
        <v>wet wipe</v>
      </c>
      <c r="B48" s="42">
        <v>2</v>
      </c>
      <c r="C48" s="39" t="str">
        <f>C240</f>
        <v>wet wipe</v>
      </c>
      <c r="D48" s="39" t="s">
        <v>8</v>
      </c>
      <c r="E48" s="39" t="s">
        <v>9</v>
      </c>
      <c r="F48" s="34"/>
      <c r="G48" s="32" t="s">
        <v>18</v>
      </c>
      <c r="H48" s="39" t="str">
        <f>$B$1</f>
        <v>case1_apos</v>
      </c>
    </row>
    <row r="49" spans="1:8" ht="15">
      <c r="A49" s="39" t="s">
        <v>22</v>
      </c>
      <c r="B49" s="42">
        <v>0.16666666666666666</v>
      </c>
      <c r="C49" s="43" t="s">
        <v>23</v>
      </c>
      <c r="D49" s="39" t="s">
        <v>8</v>
      </c>
      <c r="E49" s="39" t="s">
        <v>9</v>
      </c>
      <c r="F49" s="34"/>
      <c r="G49" s="32" t="s">
        <v>18</v>
      </c>
      <c r="H49" s="39" t="str">
        <f>$B$1</f>
        <v>case1_apos</v>
      </c>
    </row>
    <row r="50" spans="1:8" ht="15">
      <c r="A50" s="63" t="s">
        <v>24</v>
      </c>
      <c r="B50" s="64">
        <v>-7.5700000000000003E-3</v>
      </c>
      <c r="C50" s="63" t="s">
        <v>25</v>
      </c>
      <c r="D50" s="65" t="s">
        <v>26</v>
      </c>
      <c r="E50" s="65" t="s">
        <v>27</v>
      </c>
      <c r="F50" s="66"/>
      <c r="G50" s="65" t="s">
        <v>18</v>
      </c>
      <c r="H50" s="65" t="s">
        <v>28</v>
      </c>
    </row>
    <row r="51" spans="1:8" ht="15">
      <c r="A51" s="63" t="s">
        <v>29</v>
      </c>
      <c r="B51" s="64">
        <v>-7.1900000000000002E-3</v>
      </c>
      <c r="C51" s="63" t="s">
        <v>30</v>
      </c>
      <c r="D51" s="65" t="s">
        <v>8</v>
      </c>
      <c r="E51" s="65" t="s">
        <v>27</v>
      </c>
      <c r="F51" s="66"/>
      <c r="G51" s="65" t="s">
        <v>18</v>
      </c>
      <c r="H51" s="65" t="s">
        <v>28</v>
      </c>
    </row>
    <row r="52" spans="1:8" ht="15">
      <c r="A52" s="67" t="s">
        <v>31</v>
      </c>
      <c r="B52" s="64">
        <v>-1.5799999999999999E-4</v>
      </c>
      <c r="C52" s="63" t="s">
        <v>32</v>
      </c>
      <c r="D52" s="63" t="s">
        <v>33</v>
      </c>
      <c r="E52" s="63" t="s">
        <v>27</v>
      </c>
      <c r="F52" s="66"/>
      <c r="G52" s="65" t="s">
        <v>18</v>
      </c>
      <c r="H52" s="65" t="s">
        <v>28</v>
      </c>
    </row>
    <row r="53" spans="1:8" ht="15">
      <c r="A53" s="67" t="s">
        <v>34</v>
      </c>
      <c r="B53" s="64">
        <v>-5.9100000000000005E-4</v>
      </c>
      <c r="C53" s="63" t="s">
        <v>35</v>
      </c>
      <c r="D53" s="66" t="s">
        <v>36</v>
      </c>
      <c r="E53" s="66" t="s">
        <v>27</v>
      </c>
      <c r="F53" s="66"/>
      <c r="G53" s="65" t="s">
        <v>18</v>
      </c>
      <c r="H53" s="65" t="s">
        <v>28</v>
      </c>
    </row>
    <row r="54" spans="1:8" ht="15">
      <c r="A54" s="66" t="s">
        <v>46</v>
      </c>
      <c r="B54" s="64">
        <v>-2E-3</v>
      </c>
      <c r="C54" s="63" t="s">
        <v>47</v>
      </c>
      <c r="D54" s="66" t="s">
        <v>33</v>
      </c>
      <c r="E54" s="66" t="s">
        <v>27</v>
      </c>
      <c r="F54" s="66"/>
      <c r="G54" s="65" t="s">
        <v>18</v>
      </c>
      <c r="H54" s="65" t="s">
        <v>28</v>
      </c>
    </row>
    <row r="55" spans="1:8" ht="15">
      <c r="A55" s="66" t="s">
        <v>48</v>
      </c>
      <c r="B55" s="64">
        <v>-1.09E-2</v>
      </c>
      <c r="C55" s="63" t="s">
        <v>49</v>
      </c>
      <c r="D55" s="66" t="s">
        <v>33</v>
      </c>
      <c r="E55" s="66" t="s">
        <v>27</v>
      </c>
      <c r="F55" s="66"/>
      <c r="G55" s="65" t="s">
        <v>18</v>
      </c>
      <c r="H55" s="65" t="s">
        <v>28</v>
      </c>
    </row>
    <row r="56" spans="1:8" ht="15">
      <c r="A56" s="63" t="s">
        <v>37</v>
      </c>
      <c r="B56" s="311">
        <v>-2.22398280701754E-2</v>
      </c>
      <c r="C56" s="63" t="s">
        <v>38</v>
      </c>
      <c r="D56" s="66" t="s">
        <v>39</v>
      </c>
      <c r="E56" s="66" t="s">
        <v>40</v>
      </c>
      <c r="F56" s="66"/>
      <c r="G56" s="65" t="s">
        <v>18</v>
      </c>
      <c r="H56" s="65" t="s">
        <v>28</v>
      </c>
    </row>
    <row r="57" spans="1:8" ht="15">
      <c r="A57" s="63" t="s">
        <v>41</v>
      </c>
      <c r="B57" s="311">
        <v>-0.400316905263158</v>
      </c>
      <c r="C57" s="63" t="s">
        <v>41</v>
      </c>
      <c r="D57" s="66" t="s">
        <v>8</v>
      </c>
      <c r="E57" s="66" t="s">
        <v>42</v>
      </c>
      <c r="F57" s="66"/>
      <c r="G57" s="65" t="s">
        <v>18</v>
      </c>
      <c r="H57" s="39" t="str">
        <f>$B$1</f>
        <v>case1_apos</v>
      </c>
    </row>
    <row r="59" spans="1:8" ht="15.75">
      <c r="A59" s="44" t="s">
        <v>4</v>
      </c>
      <c r="B59" s="45" t="s">
        <v>50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147</v>
      </c>
      <c r="C61" s="46"/>
      <c r="D61" s="46"/>
      <c r="E61" s="46"/>
      <c r="F61" s="48"/>
      <c r="G61" s="46"/>
      <c r="H61" s="46"/>
    </row>
    <row r="62" spans="1:8" ht="15">
      <c r="A62" s="49" t="s">
        <v>7</v>
      </c>
      <c r="B62" s="52" t="s">
        <v>8</v>
      </c>
      <c r="C62" s="46"/>
      <c r="D62" s="46"/>
      <c r="E62" s="46"/>
      <c r="F62" s="48"/>
      <c r="G62" s="46"/>
      <c r="H62" s="46"/>
    </row>
    <row r="63" spans="1:8" ht="15">
      <c r="A63" s="49" t="s">
        <v>9</v>
      </c>
      <c r="B63" s="53" t="s">
        <v>9</v>
      </c>
      <c r="C63" s="46"/>
      <c r="D63" s="46"/>
      <c r="E63" s="46"/>
      <c r="F63" s="48"/>
      <c r="G63" s="46"/>
      <c r="H63" s="46"/>
    </row>
    <row r="64" spans="1:8" ht="15.75">
      <c r="A64" s="54" t="s">
        <v>10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11</v>
      </c>
      <c r="B65" s="54" t="s">
        <v>12</v>
      </c>
      <c r="C65" s="54" t="s">
        <v>6</v>
      </c>
      <c r="D65" s="54" t="s">
        <v>7</v>
      </c>
      <c r="E65" s="54" t="s">
        <v>9</v>
      </c>
      <c r="F65" s="55" t="s">
        <v>13</v>
      </c>
      <c r="G65" s="54" t="s">
        <v>14</v>
      </c>
      <c r="H65" s="54" t="s">
        <v>15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ASW</v>
      </c>
      <c r="D66" s="53" t="str">
        <f>B62</f>
        <v>GLO</v>
      </c>
      <c r="E66" s="53" t="str">
        <f>B63</f>
        <v>unit</v>
      </c>
      <c r="F66" s="48"/>
      <c r="G66" s="46" t="s">
        <v>16</v>
      </c>
      <c r="H66" s="53" t="str">
        <f>$B$1</f>
        <v>case1_apos</v>
      </c>
    </row>
    <row r="67" spans="1:8" ht="15">
      <c r="A67" s="53" t="s">
        <v>45</v>
      </c>
      <c r="B67" s="56">
        <v>1</v>
      </c>
      <c r="C67" s="53" t="s">
        <v>44</v>
      </c>
      <c r="D67" s="53" t="s">
        <v>8</v>
      </c>
      <c r="E67" s="53" t="s">
        <v>9</v>
      </c>
      <c r="F67" s="48"/>
      <c r="G67" s="46" t="s">
        <v>18</v>
      </c>
      <c r="H67" s="53" t="str">
        <f>$B$1</f>
        <v>case1_apos</v>
      </c>
    </row>
    <row r="68" spans="1:8" ht="15">
      <c r="A68" s="53" t="str">
        <f>A240</f>
        <v>wet wipe</v>
      </c>
      <c r="B68" s="56">
        <v>2</v>
      </c>
      <c r="C68" s="53" t="str">
        <f>C240</f>
        <v>wet wipe</v>
      </c>
      <c r="D68" s="53" t="s">
        <v>8</v>
      </c>
      <c r="E68" s="53" t="s">
        <v>9</v>
      </c>
      <c r="F68" s="48"/>
      <c r="G68" s="46" t="s">
        <v>18</v>
      </c>
      <c r="H68" s="53" t="str">
        <f>$B$1</f>
        <v>case1_apos</v>
      </c>
    </row>
    <row r="69" spans="1:8" ht="15">
      <c r="A69" s="53" t="s">
        <v>22</v>
      </c>
      <c r="B69" s="56">
        <f>1/8</f>
        <v>0.125</v>
      </c>
      <c r="C69" s="53" t="s">
        <v>23</v>
      </c>
      <c r="D69" s="53" t="s">
        <v>8</v>
      </c>
      <c r="E69" s="53" t="s">
        <v>9</v>
      </c>
      <c r="F69" s="48"/>
      <c r="G69" s="46" t="s">
        <v>18</v>
      </c>
      <c r="H69" s="53" t="str">
        <f>$B$1</f>
        <v>case1_apos</v>
      </c>
    </row>
    <row r="70" spans="1:8" ht="15">
      <c r="A70" s="57" t="s">
        <v>24</v>
      </c>
      <c r="B70" s="58">
        <v>-4.5199999999999997E-3</v>
      </c>
      <c r="C70" s="59" t="s">
        <v>25</v>
      </c>
      <c r="D70" s="59" t="s">
        <v>26</v>
      </c>
      <c r="E70" s="59" t="s">
        <v>27</v>
      </c>
      <c r="F70" s="60"/>
      <c r="G70" s="59" t="s">
        <v>18</v>
      </c>
      <c r="H70" s="59" t="s">
        <v>28</v>
      </c>
    </row>
    <row r="71" spans="1:8" ht="15">
      <c r="A71" s="57" t="s">
        <v>29</v>
      </c>
      <c r="B71" s="58">
        <v>-4.3E-3</v>
      </c>
      <c r="C71" s="59" t="s">
        <v>30</v>
      </c>
      <c r="D71" s="59" t="s">
        <v>8</v>
      </c>
      <c r="E71" s="59" t="s">
        <v>27</v>
      </c>
      <c r="F71" s="60"/>
      <c r="G71" s="59" t="s">
        <v>18</v>
      </c>
      <c r="H71" s="59" t="s">
        <v>28</v>
      </c>
    </row>
    <row r="72" spans="1:8" ht="15">
      <c r="A72" s="61" t="s">
        <v>31</v>
      </c>
      <c r="B72" s="58">
        <v>-3.1599999999999998E-4</v>
      </c>
      <c r="C72" s="59" t="s">
        <v>32</v>
      </c>
      <c r="D72" s="57" t="s">
        <v>33</v>
      </c>
      <c r="E72" s="57" t="s">
        <v>27</v>
      </c>
      <c r="F72" s="60"/>
      <c r="G72" s="59" t="s">
        <v>18</v>
      </c>
      <c r="H72" s="59" t="s">
        <v>28</v>
      </c>
    </row>
    <row r="73" spans="1:8" ht="15">
      <c r="A73" s="60" t="s">
        <v>34</v>
      </c>
      <c r="B73" s="58">
        <v>-9.8899999999999995E-3</v>
      </c>
      <c r="C73" s="59" t="s">
        <v>35</v>
      </c>
      <c r="D73" s="60" t="s">
        <v>36</v>
      </c>
      <c r="E73" s="60" t="s">
        <v>27</v>
      </c>
      <c r="F73" s="60"/>
      <c r="G73" s="59" t="s">
        <v>18</v>
      </c>
      <c r="H73" s="59" t="s">
        <v>28</v>
      </c>
    </row>
    <row r="74" spans="1:8" ht="15">
      <c r="A74" s="60" t="s">
        <v>46</v>
      </c>
      <c r="B74" s="58">
        <v>-2E-3</v>
      </c>
      <c r="C74" s="59" t="s">
        <v>47</v>
      </c>
      <c r="D74" s="60" t="s">
        <v>33</v>
      </c>
      <c r="E74" s="60" t="s">
        <v>27</v>
      </c>
      <c r="F74" s="60"/>
      <c r="G74" s="59" t="s">
        <v>18</v>
      </c>
      <c r="H74" s="59" t="s">
        <v>28</v>
      </c>
    </row>
    <row r="75" spans="1:8" ht="15">
      <c r="A75" s="60" t="s">
        <v>48</v>
      </c>
      <c r="B75" s="58">
        <v>-1.09E-2</v>
      </c>
      <c r="C75" s="59" t="s">
        <v>49</v>
      </c>
      <c r="D75" s="60" t="s">
        <v>33</v>
      </c>
      <c r="E75" s="60" t="s">
        <v>27</v>
      </c>
      <c r="F75" s="60"/>
      <c r="G75" s="59" t="s">
        <v>18</v>
      </c>
      <c r="H75" s="59" t="s">
        <v>28</v>
      </c>
    </row>
    <row r="76" spans="1:8" ht="15">
      <c r="A76" s="60" t="s">
        <v>37</v>
      </c>
      <c r="B76" s="62">
        <v>-2.20546307017544E-2</v>
      </c>
      <c r="C76" s="59" t="s">
        <v>38</v>
      </c>
      <c r="D76" s="60" t="s">
        <v>39</v>
      </c>
      <c r="E76" s="60" t="s">
        <v>40</v>
      </c>
      <c r="F76" s="60"/>
      <c r="G76" s="59" t="s">
        <v>18</v>
      </c>
      <c r="H76" s="59" t="s">
        <v>28</v>
      </c>
    </row>
    <row r="77" spans="1:8" ht="15">
      <c r="A77" s="60" t="s">
        <v>41</v>
      </c>
      <c r="B77" s="62">
        <v>-0.39698335263157902</v>
      </c>
      <c r="C77" s="59" t="s">
        <v>41</v>
      </c>
      <c r="D77" s="60" t="s">
        <v>8</v>
      </c>
      <c r="E77" s="60" t="s">
        <v>42</v>
      </c>
      <c r="F77" s="60"/>
      <c r="G77" s="59" t="s">
        <v>18</v>
      </c>
      <c r="H77" s="53" t="str">
        <f>$B$1</f>
        <v>case1_apos</v>
      </c>
    </row>
    <row r="79" spans="1:8" ht="15.75">
      <c r="A79" s="80" t="s">
        <v>4</v>
      </c>
      <c r="B79" s="81" t="s">
        <v>51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148</v>
      </c>
      <c r="C81" s="82"/>
      <c r="D81" s="82"/>
      <c r="E81" s="82"/>
      <c r="F81" s="84"/>
      <c r="G81" s="82"/>
      <c r="H81" s="82"/>
    </row>
    <row r="82" spans="1:8" ht="15">
      <c r="A82" s="85" t="s">
        <v>7</v>
      </c>
      <c r="B82" s="88" t="s">
        <v>8</v>
      </c>
      <c r="C82" s="82"/>
      <c r="D82" s="82"/>
      <c r="E82" s="82"/>
      <c r="F82" s="84"/>
      <c r="G82" s="82"/>
      <c r="H82" s="82"/>
    </row>
    <row r="83" spans="1:8" ht="15">
      <c r="A83" s="85" t="s">
        <v>9</v>
      </c>
      <c r="B83" s="89" t="s">
        <v>9</v>
      </c>
      <c r="C83" s="82"/>
      <c r="D83" s="82"/>
      <c r="E83" s="82"/>
      <c r="F83" s="84"/>
      <c r="G83" s="82"/>
      <c r="H83" s="82"/>
    </row>
    <row r="84" spans="1:8" ht="15.75">
      <c r="A84" s="90" t="s">
        <v>10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11</v>
      </c>
      <c r="B85" s="90" t="s">
        <v>12</v>
      </c>
      <c r="C85" s="90" t="s">
        <v>6</v>
      </c>
      <c r="D85" s="90" t="s">
        <v>7</v>
      </c>
      <c r="E85" s="90" t="s">
        <v>9</v>
      </c>
      <c r="F85" s="91" t="s">
        <v>13</v>
      </c>
      <c r="G85" s="90" t="s">
        <v>14</v>
      </c>
      <c r="H85" s="90" t="s">
        <v>15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H2S</v>
      </c>
      <c r="D86" s="89" t="str">
        <f>B82</f>
        <v>GLO</v>
      </c>
      <c r="E86" s="89" t="str">
        <f>B83</f>
        <v>unit</v>
      </c>
      <c r="F86" s="84"/>
      <c r="G86" s="82" t="s">
        <v>16</v>
      </c>
      <c r="H86" s="89" t="str">
        <f>$B$1</f>
        <v>case1_apos</v>
      </c>
    </row>
    <row r="87" spans="1:8" ht="15">
      <c r="A87" s="89" t="s">
        <v>52</v>
      </c>
      <c r="B87" s="92">
        <v>1</v>
      </c>
      <c r="C87" s="89" t="s">
        <v>52</v>
      </c>
      <c r="D87" s="89" t="s">
        <v>8</v>
      </c>
      <c r="E87" s="89" t="s">
        <v>9</v>
      </c>
      <c r="F87" s="84"/>
      <c r="G87" s="82" t="s">
        <v>18</v>
      </c>
      <c r="H87" s="89" t="str">
        <f>$B$1</f>
        <v>case1_apos</v>
      </c>
    </row>
    <row r="88" spans="1:8" ht="15">
      <c r="A88" s="89" t="s">
        <v>22</v>
      </c>
      <c r="B88" s="92">
        <f>1/12</f>
        <v>8.3333333333333329E-2</v>
      </c>
      <c r="C88" s="89" t="s">
        <v>23</v>
      </c>
      <c r="D88" s="89" t="s">
        <v>8</v>
      </c>
      <c r="E88" s="89" t="s">
        <v>9</v>
      </c>
      <c r="F88" s="84"/>
      <c r="G88" s="82" t="s">
        <v>18</v>
      </c>
      <c r="H88" s="89" t="str">
        <f>$B$1</f>
        <v>case1_apos</v>
      </c>
    </row>
    <row r="89" spans="1:8" ht="15">
      <c r="A89" s="98" t="s">
        <v>53</v>
      </c>
      <c r="B89" s="93">
        <v>-7.0999999999999994E-2</v>
      </c>
      <c r="C89" s="98" t="s">
        <v>54</v>
      </c>
      <c r="D89" s="94" t="s">
        <v>33</v>
      </c>
      <c r="E89" s="94" t="s">
        <v>27</v>
      </c>
      <c r="F89" s="94"/>
      <c r="G89" s="95" t="s">
        <v>18</v>
      </c>
      <c r="H89" s="95" t="s">
        <v>28</v>
      </c>
    </row>
    <row r="90" spans="1:8" ht="15">
      <c r="A90" s="96" t="s">
        <v>48</v>
      </c>
      <c r="B90" s="93">
        <v>-7.2700000000000004E-3</v>
      </c>
      <c r="C90" s="95" t="s">
        <v>49</v>
      </c>
      <c r="D90" s="94" t="s">
        <v>33</v>
      </c>
      <c r="E90" s="94" t="s">
        <v>27</v>
      </c>
      <c r="F90" s="94"/>
      <c r="G90" s="95" t="s">
        <v>18</v>
      </c>
      <c r="H90" s="95" t="s">
        <v>28</v>
      </c>
    </row>
    <row r="91" spans="1:8" ht="15">
      <c r="A91" s="96" t="s">
        <v>37</v>
      </c>
      <c r="B91" s="93">
        <v>-0.14709144573749999</v>
      </c>
      <c r="C91" s="95" t="s">
        <v>38</v>
      </c>
      <c r="D91" s="94" t="s">
        <v>39</v>
      </c>
      <c r="E91" s="94" t="s">
        <v>40</v>
      </c>
      <c r="F91" s="94"/>
      <c r="G91" s="95" t="s">
        <v>18</v>
      </c>
      <c r="H91" s="95" t="s">
        <v>28</v>
      </c>
    </row>
    <row r="92" spans="1:8" ht="15">
      <c r="A92" s="96" t="s">
        <v>41</v>
      </c>
      <c r="B92" s="93">
        <v>-2.6476460232750001</v>
      </c>
      <c r="C92" s="95" t="s">
        <v>41</v>
      </c>
      <c r="D92" s="94" t="s">
        <v>8</v>
      </c>
      <c r="E92" s="94" t="s">
        <v>42</v>
      </c>
      <c r="F92" s="94"/>
      <c r="G92" s="95" t="s">
        <v>18</v>
      </c>
      <c r="H92" s="89" t="str">
        <f>$B$1</f>
        <v>case1_apos</v>
      </c>
    </row>
    <row r="93" spans="1:8" ht="15">
      <c r="A93" s="96" t="s">
        <v>34</v>
      </c>
      <c r="B93" s="97">
        <v>-3.16E-3</v>
      </c>
      <c r="C93" s="95" t="s">
        <v>35</v>
      </c>
      <c r="D93" s="94" t="s">
        <v>36</v>
      </c>
      <c r="E93" s="94" t="s">
        <v>27</v>
      </c>
      <c r="F93" s="94"/>
      <c r="G93" s="95" t="s">
        <v>18</v>
      </c>
      <c r="H93" s="95" t="s">
        <v>28</v>
      </c>
    </row>
    <row r="95" spans="1:8" ht="15.75">
      <c r="A95" s="99" t="s">
        <v>4</v>
      </c>
      <c r="B95" s="100" t="s">
        <v>55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149</v>
      </c>
      <c r="C97" s="101"/>
      <c r="D97" s="101"/>
      <c r="E97" s="101"/>
      <c r="F97" s="103"/>
      <c r="G97" s="101"/>
      <c r="H97" s="101"/>
    </row>
    <row r="98" spans="1:8" ht="15">
      <c r="A98" s="104" t="s">
        <v>7</v>
      </c>
      <c r="B98" s="107" t="s">
        <v>8</v>
      </c>
      <c r="C98" s="101"/>
      <c r="D98" s="101"/>
      <c r="E98" s="101"/>
      <c r="F98" s="103"/>
      <c r="G98" s="101"/>
      <c r="H98" s="101"/>
    </row>
    <row r="99" spans="1:8" ht="15">
      <c r="A99" s="104" t="s">
        <v>9</v>
      </c>
      <c r="B99" s="108" t="s">
        <v>9</v>
      </c>
      <c r="C99" s="101"/>
      <c r="D99" s="101"/>
      <c r="E99" s="101"/>
      <c r="F99" s="103"/>
      <c r="G99" s="101"/>
      <c r="H99" s="101"/>
    </row>
    <row r="100" spans="1:8" ht="15.75">
      <c r="A100" s="109" t="s">
        <v>10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11</v>
      </c>
      <c r="B101" s="109" t="s">
        <v>12</v>
      </c>
      <c r="C101" s="109" t="s">
        <v>6</v>
      </c>
      <c r="D101" s="109" t="s">
        <v>7</v>
      </c>
      <c r="E101" s="109" t="s">
        <v>9</v>
      </c>
      <c r="F101" s="110" t="s">
        <v>13</v>
      </c>
      <c r="G101" s="109" t="s">
        <v>14</v>
      </c>
      <c r="H101" s="109" t="s">
        <v>15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H4S</v>
      </c>
      <c r="D102" s="108" t="str">
        <f>B98</f>
        <v>GLO</v>
      </c>
      <c r="E102" s="108" t="str">
        <f>B99</f>
        <v>unit</v>
      </c>
      <c r="F102" s="103"/>
      <c r="G102" s="101" t="s">
        <v>16</v>
      </c>
      <c r="H102" s="108" t="str">
        <f>$B$1</f>
        <v>case1_apos</v>
      </c>
    </row>
    <row r="103" spans="1:8" ht="15">
      <c r="A103" s="108" t="s">
        <v>65</v>
      </c>
      <c r="B103" s="111">
        <v>1</v>
      </c>
      <c r="C103" s="108" t="s">
        <v>65</v>
      </c>
      <c r="D103" s="108" t="s">
        <v>8</v>
      </c>
      <c r="E103" s="108" t="s">
        <v>9</v>
      </c>
      <c r="F103" s="103"/>
      <c r="G103" s="101" t="s">
        <v>18</v>
      </c>
      <c r="H103" s="108" t="str">
        <f>$B$1</f>
        <v>case1_apos</v>
      </c>
    </row>
    <row r="104" spans="1:8" ht="15">
      <c r="A104" s="108" t="s">
        <v>22</v>
      </c>
      <c r="B104" s="111">
        <f>1/9</f>
        <v>0.1111111111111111</v>
      </c>
      <c r="C104" s="108" t="s">
        <v>23</v>
      </c>
      <c r="D104" s="108" t="s">
        <v>8</v>
      </c>
      <c r="E104" s="108" t="s">
        <v>9</v>
      </c>
      <c r="F104" s="103"/>
      <c r="G104" s="101" t="s">
        <v>18</v>
      </c>
      <c r="H104" s="108" t="str">
        <f>$B$1</f>
        <v>case1_apos</v>
      </c>
    </row>
    <row r="105" spans="1:8" ht="15">
      <c r="A105" s="112" t="s">
        <v>53</v>
      </c>
      <c r="B105" s="111">
        <v>-0.2</v>
      </c>
      <c r="C105" s="112" t="s">
        <v>54</v>
      </c>
      <c r="D105" s="113" t="s">
        <v>33</v>
      </c>
      <c r="E105" s="113" t="s">
        <v>27</v>
      </c>
      <c r="F105" s="113"/>
      <c r="G105" s="114" t="s">
        <v>18</v>
      </c>
      <c r="H105" s="114" t="s">
        <v>28</v>
      </c>
    </row>
    <row r="106" spans="1:8" ht="15">
      <c r="A106" s="115" t="s">
        <v>48</v>
      </c>
      <c r="B106" s="111">
        <v>-2.1899999999999999E-2</v>
      </c>
      <c r="C106" s="114" t="s">
        <v>49</v>
      </c>
      <c r="D106" s="113" t="s">
        <v>33</v>
      </c>
      <c r="E106" s="113" t="s">
        <v>27</v>
      </c>
      <c r="F106" s="113"/>
      <c r="G106" s="114" t="s">
        <v>18</v>
      </c>
      <c r="H106" s="114" t="s">
        <v>28</v>
      </c>
    </row>
    <row r="107" spans="1:8" ht="15">
      <c r="A107" s="115" t="s">
        <v>37</v>
      </c>
      <c r="B107" s="111">
        <f>-0.420820496891667</f>
        <v>-0.42082049689166701</v>
      </c>
      <c r="C107" s="114" t="s">
        <v>38</v>
      </c>
      <c r="D107" s="113" t="s">
        <v>39</v>
      </c>
      <c r="E107" s="113" t="s">
        <v>40</v>
      </c>
      <c r="F107" s="113"/>
      <c r="G107" s="114" t="s">
        <v>18</v>
      </c>
      <c r="H107" s="114" t="s">
        <v>28</v>
      </c>
    </row>
    <row r="108" spans="1:8" ht="15">
      <c r="A108" s="115" t="s">
        <v>41</v>
      </c>
      <c r="B108" s="111">
        <v>-7.5747689440499997</v>
      </c>
      <c r="C108" s="114" t="s">
        <v>41</v>
      </c>
      <c r="D108" s="113" t="s">
        <v>8</v>
      </c>
      <c r="E108" s="113" t="s">
        <v>42</v>
      </c>
      <c r="F108" s="113"/>
      <c r="G108" s="114" t="s">
        <v>18</v>
      </c>
      <c r="H108" s="108" t="str">
        <f>$B$1</f>
        <v>case1_apos</v>
      </c>
    </row>
    <row r="109" spans="1:8" ht="15">
      <c r="A109" s="115" t="s">
        <v>34</v>
      </c>
      <c r="B109" s="116">
        <v>-8.9899999999999997E-3</v>
      </c>
      <c r="C109" s="114" t="s">
        <v>35</v>
      </c>
      <c r="D109" s="113" t="s">
        <v>36</v>
      </c>
      <c r="E109" s="113" t="s">
        <v>27</v>
      </c>
      <c r="F109" s="113"/>
      <c r="G109" s="114" t="s">
        <v>18</v>
      </c>
      <c r="H109" s="114" t="s">
        <v>28</v>
      </c>
    </row>
    <row r="111" spans="1:8" ht="15.75">
      <c r="A111" s="117" t="s">
        <v>4</v>
      </c>
      <c r="B111" s="118" t="s">
        <v>124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150</v>
      </c>
      <c r="C113" s="119"/>
      <c r="D113" s="119"/>
      <c r="E113" s="119"/>
      <c r="F113" s="121"/>
      <c r="G113" s="119"/>
      <c r="H113" s="119"/>
    </row>
    <row r="114" spans="1:8" ht="15">
      <c r="A114" s="122" t="s">
        <v>7</v>
      </c>
      <c r="B114" s="125" t="s">
        <v>8</v>
      </c>
      <c r="C114" s="119"/>
      <c r="D114" s="119"/>
      <c r="E114" s="119"/>
      <c r="F114" s="121"/>
      <c r="G114" s="119"/>
      <c r="H114" s="119"/>
    </row>
    <row r="115" spans="1:8" ht="15">
      <c r="A115" s="122" t="s">
        <v>9</v>
      </c>
      <c r="B115" s="126" t="s">
        <v>9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10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11</v>
      </c>
      <c r="B117" s="127" t="s">
        <v>12</v>
      </c>
      <c r="C117" s="127" t="s">
        <v>6</v>
      </c>
      <c r="D117" s="127" t="s">
        <v>7</v>
      </c>
      <c r="E117" s="127" t="s">
        <v>9</v>
      </c>
      <c r="F117" s="128" t="s">
        <v>13</v>
      </c>
      <c r="G117" s="127" t="s">
        <v>14</v>
      </c>
      <c r="H117" s="127" t="s">
        <v>15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H2R</v>
      </c>
      <c r="D118" s="126" t="str">
        <f>B114</f>
        <v>GLO</v>
      </c>
      <c r="E118" s="126" t="str">
        <f>B115</f>
        <v>unit</v>
      </c>
      <c r="F118" s="121"/>
      <c r="G118" s="119" t="s">
        <v>16</v>
      </c>
      <c r="H118" s="126" t="str">
        <f>$B$1</f>
        <v>case1_apos</v>
      </c>
    </row>
    <row r="119" spans="1:8" ht="15">
      <c r="A119" s="126" t="s">
        <v>52</v>
      </c>
      <c r="B119" s="129">
        <v>1</v>
      </c>
      <c r="C119" s="126" t="s">
        <v>52</v>
      </c>
      <c r="D119" s="126" t="s">
        <v>8</v>
      </c>
      <c r="E119" s="126" t="s">
        <v>9</v>
      </c>
      <c r="F119" s="121"/>
      <c r="G119" s="119" t="s">
        <v>18</v>
      </c>
      <c r="H119" s="126" t="str">
        <f>$B$1</f>
        <v>case1_apos</v>
      </c>
    </row>
    <row r="120" spans="1:8" ht="15">
      <c r="A120" s="126" t="s">
        <v>22</v>
      </c>
      <c r="B120" s="129">
        <f>1/12</f>
        <v>8.3333333333333329E-2</v>
      </c>
      <c r="C120" s="126" t="s">
        <v>23</v>
      </c>
      <c r="D120" s="126" t="s">
        <v>8</v>
      </c>
      <c r="E120" s="126" t="s">
        <v>9</v>
      </c>
      <c r="F120" s="121"/>
      <c r="G120" s="119" t="s">
        <v>18</v>
      </c>
      <c r="H120" s="126" t="str">
        <f>$B$1</f>
        <v>case1_apos</v>
      </c>
    </row>
    <row r="121" spans="1:8" ht="15">
      <c r="A121" s="126" t="s">
        <v>53</v>
      </c>
      <c r="B121" s="129">
        <v>-1.0699999999999999E-2</v>
      </c>
      <c r="C121" s="130" t="s">
        <v>54</v>
      </c>
      <c r="D121" s="121" t="s">
        <v>33</v>
      </c>
      <c r="E121" s="121" t="s">
        <v>27</v>
      </c>
      <c r="F121" s="121"/>
      <c r="G121" s="119" t="str">
        <f>[1]ev391cutoff!G108</f>
        <v>technosphere</v>
      </c>
      <c r="H121" s="119" t="s">
        <v>28</v>
      </c>
    </row>
    <row r="122" spans="1:8" ht="15">
      <c r="A122" s="126" t="s">
        <v>48</v>
      </c>
      <c r="B122" s="129">
        <v>-1.09E-2</v>
      </c>
      <c r="C122" s="119" t="s">
        <v>49</v>
      </c>
      <c r="D122" s="121" t="s">
        <v>33</v>
      </c>
      <c r="E122" s="121" t="s">
        <v>27</v>
      </c>
      <c r="F122" s="121"/>
      <c r="G122" s="119" t="str">
        <f>[1]ev391cutoff!G109</f>
        <v>technosphere</v>
      </c>
      <c r="H122" s="119" t="s">
        <v>28</v>
      </c>
    </row>
    <row r="123" spans="1:8" ht="15">
      <c r="A123" s="126" t="s">
        <v>37</v>
      </c>
      <c r="B123" s="129">
        <v>-2.2063716860624999E-2</v>
      </c>
      <c r="C123" s="119" t="s">
        <v>38</v>
      </c>
      <c r="D123" s="121" t="s">
        <v>39</v>
      </c>
      <c r="E123" s="121" t="s">
        <v>40</v>
      </c>
      <c r="F123" s="121"/>
      <c r="G123" s="119" t="s">
        <v>18</v>
      </c>
      <c r="H123" s="119" t="s">
        <v>28</v>
      </c>
    </row>
    <row r="124" spans="1:8" ht="15">
      <c r="A124" s="126" t="s">
        <v>41</v>
      </c>
      <c r="B124" s="129">
        <v>-0.39714690349124998</v>
      </c>
      <c r="C124" s="119" t="s">
        <v>41</v>
      </c>
      <c r="D124" s="121" t="s">
        <v>8</v>
      </c>
      <c r="E124" s="121" t="s">
        <v>42</v>
      </c>
      <c r="F124" s="121"/>
      <c r="G124" s="119" t="s">
        <v>18</v>
      </c>
      <c r="H124" s="126" t="str">
        <f>$B$1</f>
        <v>case1_apos</v>
      </c>
    </row>
    <row r="125" spans="1:8" ht="15">
      <c r="A125" s="126" t="s">
        <v>56</v>
      </c>
      <c r="B125" s="129">
        <v>-6.0400000000000002E-2</v>
      </c>
      <c r="C125" s="119" t="s">
        <v>57</v>
      </c>
      <c r="D125" s="121" t="s">
        <v>8</v>
      </c>
      <c r="E125" s="121" t="s">
        <v>27</v>
      </c>
      <c r="F125" s="121"/>
      <c r="G125" s="119" t="s">
        <v>18</v>
      </c>
      <c r="H125" s="119" t="s">
        <v>28</v>
      </c>
    </row>
    <row r="126" spans="1:8" ht="15">
      <c r="A126" s="126" t="s">
        <v>58</v>
      </c>
      <c r="B126" s="129">
        <v>-6.1799999999999997E-3</v>
      </c>
      <c r="C126" s="119" t="s">
        <v>59</v>
      </c>
      <c r="D126" s="121" t="s">
        <v>60</v>
      </c>
      <c r="E126" s="121" t="s">
        <v>27</v>
      </c>
      <c r="F126" s="121"/>
      <c r="G126" s="119" t="s">
        <v>18</v>
      </c>
      <c r="H126" s="119" t="s">
        <v>28</v>
      </c>
    </row>
    <row r="127" spans="1:8" ht="15">
      <c r="A127" s="126" t="s">
        <v>61</v>
      </c>
      <c r="B127" s="129">
        <v>7.2700000000000004E-3</v>
      </c>
      <c r="C127" s="119" t="s">
        <v>62</v>
      </c>
      <c r="D127" s="121" t="s">
        <v>60</v>
      </c>
      <c r="E127" s="121" t="s">
        <v>27</v>
      </c>
      <c r="F127" s="121"/>
      <c r="G127" s="119" t="s">
        <v>18</v>
      </c>
      <c r="H127" s="119" t="s">
        <v>28</v>
      </c>
    </row>
    <row r="128" spans="1:8" ht="15">
      <c r="A128" s="126" t="s">
        <v>63</v>
      </c>
      <c r="B128" s="129">
        <v>7.0999999999999994E-2</v>
      </c>
      <c r="C128" s="119" t="s">
        <v>64</v>
      </c>
      <c r="D128" s="121" t="s">
        <v>60</v>
      </c>
      <c r="E128" s="121" t="s">
        <v>27</v>
      </c>
      <c r="F128" s="121"/>
      <c r="G128" s="119" t="s">
        <v>18</v>
      </c>
      <c r="H128" s="119" t="s">
        <v>28</v>
      </c>
    </row>
    <row r="129" spans="1:8" ht="15">
      <c r="A129" s="126" t="s">
        <v>34</v>
      </c>
      <c r="B129" s="131">
        <v>-3.16E-3</v>
      </c>
      <c r="C129" s="119" t="s">
        <v>35</v>
      </c>
      <c r="D129" s="121" t="s">
        <v>36</v>
      </c>
      <c r="E129" s="121" t="s">
        <v>27</v>
      </c>
      <c r="F129" s="121"/>
      <c r="G129" s="119" t="s">
        <v>18</v>
      </c>
      <c r="H129" s="119" t="s">
        <v>28</v>
      </c>
    </row>
    <row r="131" spans="1:8" ht="15.75">
      <c r="A131" s="132" t="s">
        <v>4</v>
      </c>
      <c r="B131" s="133" t="s">
        <v>126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151</v>
      </c>
      <c r="C133" s="134"/>
      <c r="D133" s="134"/>
      <c r="E133" s="134"/>
      <c r="F133" s="136"/>
      <c r="G133" s="134"/>
      <c r="H133" s="134"/>
    </row>
    <row r="134" spans="1:8" ht="15">
      <c r="A134" s="137" t="s">
        <v>7</v>
      </c>
      <c r="B134" s="140" t="s">
        <v>8</v>
      </c>
      <c r="C134" s="134"/>
      <c r="D134" s="134"/>
      <c r="E134" s="134"/>
      <c r="F134" s="136"/>
      <c r="G134" s="134"/>
      <c r="H134" s="134"/>
    </row>
    <row r="135" spans="1:8" ht="15">
      <c r="A135" s="137" t="s">
        <v>9</v>
      </c>
      <c r="B135" s="141" t="s">
        <v>9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10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11</v>
      </c>
      <c r="B137" s="142" t="s">
        <v>12</v>
      </c>
      <c r="C137" s="142" t="s">
        <v>6</v>
      </c>
      <c r="D137" s="142" t="s">
        <v>7</v>
      </c>
      <c r="E137" s="142" t="s">
        <v>9</v>
      </c>
      <c r="F137" s="143" t="s">
        <v>13</v>
      </c>
      <c r="G137" s="142" t="s">
        <v>14</v>
      </c>
      <c r="H137" s="142" t="s">
        <v>15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H4R</v>
      </c>
      <c r="D138" s="141" t="str">
        <f>B134</f>
        <v>GLO</v>
      </c>
      <c r="E138" s="141" t="str">
        <f>B135</f>
        <v>unit</v>
      </c>
      <c r="F138" s="136"/>
      <c r="G138" s="134" t="s">
        <v>16</v>
      </c>
      <c r="H138" s="141" t="str">
        <f>$B$1</f>
        <v>case1_apos</v>
      </c>
    </row>
    <row r="139" spans="1:8" ht="15">
      <c r="A139" s="141" t="s">
        <v>65</v>
      </c>
      <c r="B139" s="144">
        <v>1</v>
      </c>
      <c r="C139" s="141" t="s">
        <v>65</v>
      </c>
      <c r="D139" s="141" t="s">
        <v>8</v>
      </c>
      <c r="E139" s="141" t="s">
        <v>9</v>
      </c>
      <c r="F139" s="136"/>
      <c r="G139" s="134" t="s">
        <v>18</v>
      </c>
      <c r="H139" s="141" t="str">
        <f>$B$1</f>
        <v>case1_apos</v>
      </c>
    </row>
    <row r="140" spans="1:8" ht="15">
      <c r="A140" s="141" t="s">
        <v>22</v>
      </c>
      <c r="B140" s="144">
        <f>1/9</f>
        <v>0.1111111111111111</v>
      </c>
      <c r="C140" s="141" t="s">
        <v>23</v>
      </c>
      <c r="D140" s="141" t="s">
        <v>8</v>
      </c>
      <c r="E140" s="141" t="s">
        <v>9</v>
      </c>
      <c r="F140" s="136"/>
      <c r="G140" s="134" t="s">
        <v>18</v>
      </c>
      <c r="H140" s="141" t="str">
        <f>$B$1</f>
        <v>case1_apos</v>
      </c>
    </row>
    <row r="141" spans="1:8" ht="15">
      <c r="A141" s="141" t="s">
        <v>53</v>
      </c>
      <c r="B141" s="144">
        <v>-3.0300000000000001E-2</v>
      </c>
      <c r="C141" s="134" t="s">
        <v>54</v>
      </c>
      <c r="D141" s="136" t="s">
        <v>33</v>
      </c>
      <c r="E141" s="136" t="s">
        <v>27</v>
      </c>
      <c r="F141" s="136"/>
      <c r="G141" s="134" t="s">
        <v>18</v>
      </c>
      <c r="H141" s="134" t="s">
        <v>28</v>
      </c>
    </row>
    <row r="142" spans="1:8" ht="15">
      <c r="A142" s="141" t="s">
        <v>48</v>
      </c>
      <c r="B142" s="295">
        <v>-3.29E-3</v>
      </c>
      <c r="C142" s="134" t="s">
        <v>49</v>
      </c>
      <c r="D142" s="136" t="s">
        <v>33</v>
      </c>
      <c r="E142" s="136" t="str">
        <f>[1]ev391cutoff!E129</f>
        <v>kilogram</v>
      </c>
      <c r="F142" s="136"/>
      <c r="G142" s="134" t="s">
        <v>18</v>
      </c>
      <c r="H142" s="134" t="s">
        <v>28</v>
      </c>
    </row>
    <row r="143" spans="1:8" ht="15">
      <c r="A143" s="141" t="s">
        <v>37</v>
      </c>
      <c r="B143" s="144">
        <v>-6.3123074533750004E-2</v>
      </c>
      <c r="C143" s="134" t="s">
        <v>38</v>
      </c>
      <c r="D143" s="136" t="s">
        <v>39</v>
      </c>
      <c r="E143" s="136" t="s">
        <v>40</v>
      </c>
      <c r="F143" s="136"/>
      <c r="G143" s="134" t="s">
        <v>18</v>
      </c>
      <c r="H143" s="134" t="s">
        <v>28</v>
      </c>
    </row>
    <row r="144" spans="1:8" ht="15">
      <c r="A144" s="141" t="s">
        <v>41</v>
      </c>
      <c r="B144" s="144">
        <v>-1.1362153416075</v>
      </c>
      <c r="C144" s="134" t="s">
        <v>41</v>
      </c>
      <c r="D144" s="136" t="s">
        <v>8</v>
      </c>
      <c r="E144" s="136" t="s">
        <v>42</v>
      </c>
      <c r="F144" s="136"/>
      <c r="G144" s="134" t="s">
        <v>18</v>
      </c>
      <c r="H144" s="141" t="str">
        <f>$B$1</f>
        <v>case1_apos</v>
      </c>
    </row>
    <row r="145" spans="1:8" ht="15">
      <c r="A145" s="141" t="s">
        <v>56</v>
      </c>
      <c r="B145" s="144">
        <v>-0.17</v>
      </c>
      <c r="C145" s="134" t="s">
        <v>57</v>
      </c>
      <c r="D145" s="136" t="s">
        <v>8</v>
      </c>
      <c r="E145" s="136" t="s">
        <v>27</v>
      </c>
      <c r="F145" s="136"/>
      <c r="G145" s="134" t="s">
        <v>18</v>
      </c>
      <c r="H145" s="134" t="s">
        <v>28</v>
      </c>
    </row>
    <row r="146" spans="1:8" ht="15">
      <c r="A146" s="141" t="s">
        <v>58</v>
      </c>
      <c r="B146" s="144">
        <v>-1.8599999999999998E-2</v>
      </c>
      <c r="C146" s="134" t="s">
        <v>59</v>
      </c>
      <c r="D146" s="136" t="s">
        <v>60</v>
      </c>
      <c r="E146" s="136" t="s">
        <v>27</v>
      </c>
      <c r="F146" s="136"/>
      <c r="G146" s="134" t="s">
        <v>18</v>
      </c>
      <c r="H146" s="134" t="s">
        <v>28</v>
      </c>
    </row>
    <row r="147" spans="1:8" ht="15">
      <c r="A147" s="141" t="s">
        <v>61</v>
      </c>
      <c r="B147" s="144">
        <v>2.1899999999999999E-2</v>
      </c>
      <c r="C147" s="134" t="s">
        <v>62</v>
      </c>
      <c r="D147" s="136" t="s">
        <v>60</v>
      </c>
      <c r="E147" s="136" t="s">
        <v>27</v>
      </c>
      <c r="F147" s="136"/>
      <c r="G147" s="134" t="s">
        <v>18</v>
      </c>
      <c r="H147" s="134" t="s">
        <v>28</v>
      </c>
    </row>
    <row r="148" spans="1:8" ht="15">
      <c r="A148" s="141" t="s">
        <v>63</v>
      </c>
      <c r="B148" s="144">
        <v>0.2</v>
      </c>
      <c r="C148" s="134" t="s">
        <v>64</v>
      </c>
      <c r="D148" s="136" t="s">
        <v>60</v>
      </c>
      <c r="E148" s="136" t="s">
        <v>27</v>
      </c>
      <c r="F148" s="136"/>
      <c r="G148" s="134" t="s">
        <v>18</v>
      </c>
      <c r="H148" s="134" t="s">
        <v>28</v>
      </c>
    </row>
    <row r="149" spans="1:8" ht="15">
      <c r="A149" s="141" t="s">
        <v>34</v>
      </c>
      <c r="B149" s="145">
        <v>-8.9899999999999997E-3</v>
      </c>
      <c r="C149" s="134" t="s">
        <v>35</v>
      </c>
      <c r="D149" s="136" t="s">
        <v>36</v>
      </c>
      <c r="E149" s="136" t="s">
        <v>27</v>
      </c>
      <c r="F149" s="136"/>
      <c r="G149" s="134" t="s">
        <v>18</v>
      </c>
      <c r="H149" s="134" t="s">
        <v>28</v>
      </c>
    </row>
    <row r="151" spans="1:8" ht="15.75">
      <c r="A151" s="162" t="s">
        <v>4</v>
      </c>
      <c r="B151" s="163" t="s">
        <v>45</v>
      </c>
      <c r="C151" s="16"/>
      <c r="D151" s="164"/>
      <c r="E151" s="16"/>
      <c r="F151" s="16"/>
      <c r="G151" s="16"/>
    </row>
    <row r="152" spans="1:8" ht="15">
      <c r="A152" s="165" t="s">
        <v>5</v>
      </c>
      <c r="B152" s="166">
        <v>1</v>
      </c>
      <c r="C152" s="16"/>
      <c r="D152" s="16"/>
      <c r="E152" s="16"/>
      <c r="F152" s="16"/>
      <c r="G152" s="16"/>
    </row>
    <row r="153" spans="1:8" ht="15">
      <c r="A153" s="165" t="s">
        <v>6</v>
      </c>
      <c r="B153" s="167" t="s">
        <v>44</v>
      </c>
      <c r="C153" s="16"/>
      <c r="D153" s="16"/>
      <c r="E153" s="16"/>
      <c r="F153" s="16"/>
      <c r="G153" s="16"/>
    </row>
    <row r="154" spans="1:8" ht="15">
      <c r="A154" s="165" t="s">
        <v>7</v>
      </c>
      <c r="B154" s="168" t="s">
        <v>8</v>
      </c>
      <c r="C154" s="16"/>
      <c r="D154" s="16"/>
      <c r="E154" s="16"/>
      <c r="F154" s="16"/>
      <c r="G154" s="16"/>
    </row>
    <row r="155" spans="1:8" ht="15">
      <c r="A155" s="165" t="s">
        <v>9</v>
      </c>
      <c r="B155" s="169" t="s">
        <v>9</v>
      </c>
      <c r="C155" s="16"/>
      <c r="D155" s="16"/>
      <c r="E155" s="16"/>
      <c r="F155" s="16"/>
      <c r="G155" s="16"/>
    </row>
    <row r="156" spans="1:8" ht="15.75">
      <c r="A156" s="170" t="s">
        <v>10</v>
      </c>
      <c r="B156" s="163"/>
      <c r="C156" s="170"/>
      <c r="D156" s="170"/>
      <c r="E156" s="170"/>
      <c r="F156" s="170"/>
      <c r="G156" s="170"/>
    </row>
    <row r="157" spans="1:8" ht="15.75">
      <c r="A157" s="170" t="s">
        <v>11</v>
      </c>
      <c r="B157" s="170" t="s">
        <v>12</v>
      </c>
      <c r="C157" s="170" t="s">
        <v>6</v>
      </c>
      <c r="D157" s="170" t="s">
        <v>7</v>
      </c>
      <c r="E157" s="170" t="s">
        <v>9</v>
      </c>
      <c r="F157" s="170" t="s">
        <v>14</v>
      </c>
      <c r="G157" s="170" t="s">
        <v>15</v>
      </c>
    </row>
    <row r="158" spans="1:8" ht="15">
      <c r="A158" s="169" t="str">
        <f>B151</f>
        <v>alubox (small)</v>
      </c>
      <c r="B158" s="171">
        <f>B152</f>
        <v>1</v>
      </c>
      <c r="C158" s="169" t="str">
        <f>B153</f>
        <v>small alubox</v>
      </c>
      <c r="D158" s="169" t="str">
        <f>B154</f>
        <v>GLO</v>
      </c>
      <c r="E158" s="169" t="str">
        <f>B155</f>
        <v>unit</v>
      </c>
      <c r="F158" s="16" t="s">
        <v>16</v>
      </c>
      <c r="G158" s="169" t="str">
        <f>$B$1</f>
        <v>case1_apos</v>
      </c>
    </row>
    <row r="159" spans="1:8" ht="15">
      <c r="A159" s="169" t="s">
        <v>153</v>
      </c>
      <c r="B159" s="169">
        <f>2.3205/513</f>
        <v>4.523391812865497E-3</v>
      </c>
      <c r="C159" s="169" t="s">
        <v>139</v>
      </c>
      <c r="D159" s="169" t="s">
        <v>8</v>
      </c>
      <c r="E159" s="169" t="s">
        <v>27</v>
      </c>
      <c r="F159" s="16" t="s">
        <v>18</v>
      </c>
      <c r="G159" s="169" t="s">
        <v>28</v>
      </c>
    </row>
    <row r="160" spans="1:8" ht="15">
      <c r="A160" s="16" t="s">
        <v>85</v>
      </c>
      <c r="B160" s="169">
        <f>0.00093</f>
        <v>9.3000000000000005E-4</v>
      </c>
      <c r="C160" s="16" t="s">
        <v>85</v>
      </c>
      <c r="D160" s="16" t="s">
        <v>26</v>
      </c>
      <c r="E160" s="16" t="s">
        <v>86</v>
      </c>
      <c r="F160" s="16" t="s">
        <v>18</v>
      </c>
      <c r="G160" s="16" t="s">
        <v>28</v>
      </c>
    </row>
    <row r="161" spans="1:7" ht="15">
      <c r="A161" s="165" t="s">
        <v>87</v>
      </c>
      <c r="B161" s="169">
        <f>0.00452</f>
        <v>4.5199999999999997E-3</v>
      </c>
      <c r="C161" s="16" t="s">
        <v>87</v>
      </c>
      <c r="D161" s="16" t="s">
        <v>26</v>
      </c>
      <c r="E161" s="16" t="s">
        <v>27</v>
      </c>
      <c r="F161" s="16" t="s">
        <v>18</v>
      </c>
      <c r="G161" s="16" t="s">
        <v>28</v>
      </c>
    </row>
    <row r="162" spans="1:7" ht="15">
      <c r="A162" s="172" t="s">
        <v>88</v>
      </c>
      <c r="B162" s="167">
        <v>4.5199999999999997E-3</v>
      </c>
      <c r="C162" s="172" t="s">
        <v>88</v>
      </c>
      <c r="D162" s="172" t="s">
        <v>26</v>
      </c>
      <c r="E162" s="172" t="s">
        <v>27</v>
      </c>
      <c r="F162" s="16" t="s">
        <v>18</v>
      </c>
      <c r="G162" s="16" t="s">
        <v>28</v>
      </c>
    </row>
    <row r="163" spans="1:7" ht="15">
      <c r="A163" s="173" t="s">
        <v>89</v>
      </c>
      <c r="B163" s="174">
        <v>1.5799999999999999E-4</v>
      </c>
      <c r="C163" s="16" t="s">
        <v>90</v>
      </c>
      <c r="D163" s="173" t="s">
        <v>8</v>
      </c>
      <c r="E163" s="172" t="s">
        <v>27</v>
      </c>
      <c r="F163" s="16" t="s">
        <v>18</v>
      </c>
      <c r="G163" s="16" t="s">
        <v>28</v>
      </c>
    </row>
    <row r="164" spans="1:7" ht="15">
      <c r="A164" s="173" t="s">
        <v>91</v>
      </c>
      <c r="B164" s="174">
        <v>5.13E-3</v>
      </c>
      <c r="C164" s="16" t="s">
        <v>92</v>
      </c>
      <c r="D164" s="173" t="s">
        <v>26</v>
      </c>
      <c r="E164" s="173" t="s">
        <v>93</v>
      </c>
      <c r="F164" s="16" t="s">
        <v>18</v>
      </c>
      <c r="G164" s="16" t="s">
        <v>28</v>
      </c>
    </row>
    <row r="165" spans="1:7" ht="15">
      <c r="A165" s="173" t="s">
        <v>94</v>
      </c>
      <c r="B165" s="174">
        <v>1.13E-4</v>
      </c>
      <c r="C165" s="16" t="s">
        <v>95</v>
      </c>
      <c r="D165" s="173" t="s">
        <v>8</v>
      </c>
      <c r="E165" s="173" t="s">
        <v>93</v>
      </c>
      <c r="F165" s="16" t="s">
        <v>18</v>
      </c>
      <c r="G165" s="16" t="s">
        <v>28</v>
      </c>
    </row>
    <row r="166" spans="1:7" ht="15">
      <c r="A166" s="173" t="s">
        <v>96</v>
      </c>
      <c r="B166" s="174">
        <v>5.9100000000000005E-4</v>
      </c>
      <c r="C166" s="16" t="s">
        <v>97</v>
      </c>
      <c r="D166" s="173" t="s">
        <v>26</v>
      </c>
      <c r="E166" s="173" t="s">
        <v>27</v>
      </c>
      <c r="F166" s="16" t="s">
        <v>18</v>
      </c>
      <c r="G166" s="16" t="s">
        <v>28</v>
      </c>
    </row>
    <row r="168" spans="1:7" ht="15.75">
      <c r="A168" s="162" t="s">
        <v>4</v>
      </c>
      <c r="B168" s="163" t="s">
        <v>19</v>
      </c>
      <c r="C168" s="16"/>
      <c r="D168" s="164"/>
      <c r="E168" s="16"/>
      <c r="F168" s="16"/>
      <c r="G168" s="16"/>
    </row>
    <row r="169" spans="1:7" ht="15">
      <c r="A169" s="165" t="s">
        <v>5</v>
      </c>
      <c r="B169" s="166">
        <v>1</v>
      </c>
      <c r="C169" s="16"/>
      <c r="D169" s="16"/>
      <c r="E169" s="16"/>
      <c r="F169" s="16"/>
      <c r="G169" s="16"/>
    </row>
    <row r="170" spans="1:7" ht="15">
      <c r="A170" s="165" t="s">
        <v>6</v>
      </c>
      <c r="B170" s="167" t="s">
        <v>20</v>
      </c>
      <c r="C170" s="16"/>
      <c r="D170" s="16"/>
      <c r="E170" s="16"/>
      <c r="F170" s="16"/>
      <c r="G170" s="16"/>
    </row>
    <row r="171" spans="1:7" ht="15">
      <c r="A171" s="165" t="s">
        <v>7</v>
      </c>
      <c r="B171" s="168" t="s">
        <v>8</v>
      </c>
      <c r="C171" s="16"/>
      <c r="D171" s="16"/>
      <c r="E171" s="16"/>
      <c r="F171" s="16"/>
      <c r="G171" s="16"/>
    </row>
    <row r="172" spans="1:7" ht="15">
      <c r="A172" s="165" t="s">
        <v>9</v>
      </c>
      <c r="B172" s="169" t="s">
        <v>9</v>
      </c>
      <c r="C172" s="16"/>
      <c r="D172" s="16"/>
      <c r="E172" s="16"/>
      <c r="F172" s="16"/>
      <c r="G172" s="16"/>
    </row>
    <row r="173" spans="1:7" ht="15.75">
      <c r="A173" s="170" t="s">
        <v>10</v>
      </c>
      <c r="B173" s="163"/>
      <c r="C173" s="170"/>
      <c r="D173" s="170"/>
      <c r="E173" s="170"/>
      <c r="F173" s="170"/>
      <c r="G173" s="170"/>
    </row>
    <row r="174" spans="1:7" ht="15.75">
      <c r="A174" s="170" t="s">
        <v>11</v>
      </c>
      <c r="B174" s="170" t="s">
        <v>12</v>
      </c>
      <c r="C174" s="170" t="s">
        <v>6</v>
      </c>
      <c r="D174" s="170" t="s">
        <v>7</v>
      </c>
      <c r="E174" s="170" t="s">
        <v>9</v>
      </c>
      <c r="F174" s="170" t="s">
        <v>14</v>
      </c>
      <c r="G174" s="170" t="s">
        <v>15</v>
      </c>
    </row>
    <row r="175" spans="1:7" ht="15">
      <c r="A175" s="169" t="str">
        <f>B168</f>
        <v>alubox (large)</v>
      </c>
      <c r="B175" s="171">
        <f>B169</f>
        <v>1</v>
      </c>
      <c r="C175" s="169" t="str">
        <f>B170</f>
        <v>large alubox</v>
      </c>
      <c r="D175" s="169" t="str">
        <f>B171</f>
        <v>GLO</v>
      </c>
      <c r="E175" s="169" t="str">
        <f>B172</f>
        <v>unit</v>
      </c>
      <c r="F175" s="16" t="s">
        <v>16</v>
      </c>
      <c r="G175" s="169" t="str">
        <f>$B$1</f>
        <v>case1_apos</v>
      </c>
    </row>
    <row r="176" spans="1:7" ht="15">
      <c r="A176" s="169" t="s">
        <v>153</v>
      </c>
      <c r="B176" s="169">
        <f>3.8835/513</f>
        <v>7.5701754385964918E-3</v>
      </c>
      <c r="C176" s="169" t="s">
        <v>139</v>
      </c>
      <c r="D176" s="169" t="s">
        <v>8</v>
      </c>
      <c r="E176" s="169" t="s">
        <v>27</v>
      </c>
      <c r="F176" s="16" t="s">
        <v>18</v>
      </c>
      <c r="G176" s="169" t="s">
        <v>28</v>
      </c>
    </row>
    <row r="177" spans="1:7" ht="15">
      <c r="A177" s="16" t="s">
        <v>85</v>
      </c>
      <c r="B177" s="169">
        <v>1.56E-3</v>
      </c>
      <c r="C177" s="16" t="s">
        <v>85</v>
      </c>
      <c r="D177" s="16" t="s">
        <v>26</v>
      </c>
      <c r="E177" s="16" t="s">
        <v>86</v>
      </c>
      <c r="F177" s="16" t="s">
        <v>18</v>
      </c>
      <c r="G177" s="16" t="s">
        <v>28</v>
      </c>
    </row>
    <row r="178" spans="1:7" ht="15">
      <c r="A178" s="165" t="s">
        <v>87</v>
      </c>
      <c r="B178" s="169">
        <v>7.5700000000000003E-3</v>
      </c>
      <c r="C178" s="16" t="s">
        <v>87</v>
      </c>
      <c r="D178" s="16" t="s">
        <v>26</v>
      </c>
      <c r="E178" s="16" t="s">
        <v>27</v>
      </c>
      <c r="F178" s="16" t="s">
        <v>18</v>
      </c>
      <c r="G178" s="16" t="s">
        <v>28</v>
      </c>
    </row>
    <row r="179" spans="1:7" ht="15">
      <c r="A179" s="172" t="s">
        <v>88</v>
      </c>
      <c r="B179" s="167">
        <v>7.5700000000000003E-3</v>
      </c>
      <c r="C179" s="172" t="s">
        <v>88</v>
      </c>
      <c r="D179" s="172" t="s">
        <v>26</v>
      </c>
      <c r="E179" s="172" t="s">
        <v>27</v>
      </c>
      <c r="F179" s="16" t="s">
        <v>18</v>
      </c>
      <c r="G179" s="16" t="s">
        <v>28</v>
      </c>
    </row>
    <row r="180" spans="1:7" ht="15">
      <c r="A180" s="173" t="s">
        <v>89</v>
      </c>
      <c r="B180" s="174">
        <v>3.1599999999999998E-4</v>
      </c>
      <c r="C180" s="16" t="s">
        <v>90</v>
      </c>
      <c r="D180" s="173" t="s">
        <v>8</v>
      </c>
      <c r="E180" s="172" t="s">
        <v>27</v>
      </c>
      <c r="F180" s="16" t="s">
        <v>18</v>
      </c>
      <c r="G180" s="16" t="s">
        <v>28</v>
      </c>
    </row>
    <row r="181" spans="1:7" ht="15">
      <c r="A181" s="173" t="s">
        <v>91</v>
      </c>
      <c r="B181" s="174">
        <v>8.5900000000000004E-3</v>
      </c>
      <c r="C181" s="16" t="s">
        <v>92</v>
      </c>
      <c r="D181" s="173" t="s">
        <v>26</v>
      </c>
      <c r="E181" s="173" t="s">
        <v>93</v>
      </c>
      <c r="F181" s="16" t="s">
        <v>18</v>
      </c>
      <c r="G181" s="16" t="s">
        <v>28</v>
      </c>
    </row>
    <row r="182" spans="1:7" ht="15">
      <c r="A182" s="173" t="s">
        <v>94</v>
      </c>
      <c r="B182" s="174">
        <v>1.9000000000000001E-4</v>
      </c>
      <c r="C182" s="16" t="s">
        <v>95</v>
      </c>
      <c r="D182" s="173" t="s">
        <v>8</v>
      </c>
      <c r="E182" s="173" t="s">
        <v>93</v>
      </c>
      <c r="F182" s="16" t="s">
        <v>18</v>
      </c>
      <c r="G182" s="16" t="s">
        <v>28</v>
      </c>
    </row>
    <row r="183" spans="1:7" ht="15">
      <c r="A183" s="173" t="s">
        <v>96</v>
      </c>
      <c r="B183" s="174">
        <v>9.8900000000000008E-4</v>
      </c>
      <c r="C183" s="16" t="s">
        <v>97</v>
      </c>
      <c r="D183" s="173" t="s">
        <v>26</v>
      </c>
      <c r="E183" s="173" t="s">
        <v>27</v>
      </c>
      <c r="F183" s="16" t="s">
        <v>18</v>
      </c>
      <c r="G183" s="16" t="s">
        <v>28</v>
      </c>
    </row>
    <row r="185" spans="1:7" ht="15.75">
      <c r="A185" s="162" t="s">
        <v>4</v>
      </c>
      <c r="B185" s="163" t="s">
        <v>52</v>
      </c>
      <c r="C185" s="16"/>
      <c r="D185" s="164"/>
      <c r="E185" s="16"/>
      <c r="F185" s="16"/>
      <c r="G185" s="16"/>
    </row>
    <row r="186" spans="1:7" ht="15">
      <c r="A186" s="165" t="s">
        <v>5</v>
      </c>
      <c r="B186" s="166">
        <v>1</v>
      </c>
      <c r="C186" s="16"/>
      <c r="D186" s="16"/>
      <c r="E186" s="16"/>
      <c r="F186" s="16"/>
      <c r="G186" s="16"/>
    </row>
    <row r="187" spans="1:7" ht="15">
      <c r="A187" s="165" t="s">
        <v>6</v>
      </c>
      <c r="B187" s="167" t="s">
        <v>52</v>
      </c>
      <c r="C187" s="16"/>
      <c r="D187" s="16"/>
      <c r="E187" s="16"/>
      <c r="F187" s="16"/>
      <c r="G187" s="16"/>
    </row>
    <row r="188" spans="1:7" ht="15">
      <c r="A188" s="165" t="s">
        <v>7</v>
      </c>
      <c r="B188" s="168" t="s">
        <v>8</v>
      </c>
      <c r="C188" s="16"/>
      <c r="D188" s="16"/>
      <c r="E188" s="16"/>
      <c r="F188" s="16"/>
      <c r="G188" s="16"/>
    </row>
    <row r="189" spans="1:7" ht="15">
      <c r="A189" s="165" t="s">
        <v>9</v>
      </c>
      <c r="B189" s="169" t="s">
        <v>9</v>
      </c>
      <c r="C189" s="16"/>
      <c r="D189" s="16"/>
      <c r="E189" s="16"/>
      <c r="F189" s="16"/>
      <c r="G189" s="16"/>
    </row>
    <row r="190" spans="1:7" ht="15.75">
      <c r="A190" s="170" t="s">
        <v>10</v>
      </c>
      <c r="B190" s="163"/>
      <c r="C190" s="170"/>
      <c r="D190" s="170"/>
      <c r="E190" s="170"/>
      <c r="F190" s="170"/>
      <c r="G190" s="170"/>
    </row>
    <row r="191" spans="1:7" ht="15.75">
      <c r="A191" s="170" t="s">
        <v>11</v>
      </c>
      <c r="B191" s="170" t="s">
        <v>12</v>
      </c>
      <c r="C191" s="170" t="s">
        <v>6</v>
      </c>
      <c r="D191" s="170" t="s">
        <v>7</v>
      </c>
      <c r="E191" s="170" t="s">
        <v>9</v>
      </c>
      <c r="F191" s="170" t="s">
        <v>14</v>
      </c>
      <c r="G191" s="170" t="s">
        <v>15</v>
      </c>
    </row>
    <row r="192" spans="1:7" ht="15">
      <c r="A192" s="169" t="str">
        <f>B185</f>
        <v>H200</v>
      </c>
      <c r="B192" s="171">
        <f>B186</f>
        <v>1</v>
      </c>
      <c r="C192" s="169" t="str">
        <f>B187</f>
        <v>H200</v>
      </c>
      <c r="D192" s="169" t="str">
        <f>B188</f>
        <v>GLO</v>
      </c>
      <c r="E192" s="169" t="str">
        <f>B189</f>
        <v>unit</v>
      </c>
      <c r="F192" s="16" t="s">
        <v>16</v>
      </c>
      <c r="G192" s="169" t="str">
        <f>$B$1</f>
        <v>case1_apos</v>
      </c>
    </row>
    <row r="193" spans="1:7" ht="15">
      <c r="A193" s="16" t="s">
        <v>98</v>
      </c>
      <c r="B193" s="169">
        <v>6.3E-2</v>
      </c>
      <c r="C193" s="175" t="s">
        <v>99</v>
      </c>
      <c r="D193" s="16" t="s">
        <v>8</v>
      </c>
      <c r="E193" s="16" t="s">
        <v>27</v>
      </c>
      <c r="F193" s="16" t="s">
        <v>18</v>
      </c>
      <c r="G193" s="16" t="s">
        <v>28</v>
      </c>
    </row>
    <row r="194" spans="1:7" ht="15">
      <c r="A194" s="16" t="s">
        <v>98</v>
      </c>
      <c r="B194" s="169">
        <v>8.0000000000000002E-3</v>
      </c>
      <c r="C194" s="175" t="s">
        <v>99</v>
      </c>
      <c r="D194" s="16" t="s">
        <v>8</v>
      </c>
      <c r="E194" s="16" t="s">
        <v>27</v>
      </c>
      <c r="F194" s="16" t="s">
        <v>18</v>
      </c>
      <c r="G194" s="16" t="s">
        <v>28</v>
      </c>
    </row>
    <row r="195" spans="1:7" ht="15">
      <c r="A195" s="172" t="s">
        <v>100</v>
      </c>
      <c r="B195" s="167">
        <v>7.2700000000000004E-3</v>
      </c>
      <c r="C195" s="172" t="s">
        <v>101</v>
      </c>
      <c r="D195" s="172" t="s">
        <v>26</v>
      </c>
      <c r="E195" s="172" t="s">
        <v>27</v>
      </c>
      <c r="F195" s="16" t="s">
        <v>18</v>
      </c>
      <c r="G195" s="16" t="s">
        <v>28</v>
      </c>
    </row>
    <row r="196" spans="1:7" ht="15">
      <c r="A196" s="173" t="s">
        <v>96</v>
      </c>
      <c r="B196" s="174">
        <v>2.8E-3</v>
      </c>
      <c r="C196" s="16" t="s">
        <v>97</v>
      </c>
      <c r="D196" s="173" t="s">
        <v>26</v>
      </c>
      <c r="E196" s="172" t="s">
        <v>27</v>
      </c>
      <c r="F196" s="16" t="s">
        <v>18</v>
      </c>
      <c r="G196" s="16" t="s">
        <v>28</v>
      </c>
    </row>
    <row r="197" spans="1:7" ht="15">
      <c r="A197" s="173" t="s">
        <v>91</v>
      </c>
      <c r="B197" s="174">
        <v>2.5999999999999998E-5</v>
      </c>
      <c r="C197" s="16" t="s">
        <v>92</v>
      </c>
      <c r="D197" s="173" t="s">
        <v>26</v>
      </c>
      <c r="E197" s="173" t="s">
        <v>93</v>
      </c>
      <c r="F197" s="16" t="s">
        <v>18</v>
      </c>
      <c r="G197" s="16" t="s">
        <v>28</v>
      </c>
    </row>
    <row r="198" spans="1:7" ht="15">
      <c r="A198" s="173" t="s">
        <v>102</v>
      </c>
      <c r="B198" s="174">
        <v>1.8100000000000001E-4</v>
      </c>
      <c r="C198" s="16" t="s">
        <v>103</v>
      </c>
      <c r="D198" s="173" t="s">
        <v>104</v>
      </c>
      <c r="E198" s="173" t="s">
        <v>93</v>
      </c>
      <c r="F198" s="16" t="s">
        <v>18</v>
      </c>
      <c r="G198" s="16" t="s">
        <v>28</v>
      </c>
    </row>
    <row r="199" spans="1:7" ht="15">
      <c r="A199" s="173" t="s">
        <v>94</v>
      </c>
      <c r="B199" s="174">
        <v>3.3300000000000001E-3</v>
      </c>
      <c r="C199" s="16" t="s">
        <v>95</v>
      </c>
      <c r="D199" s="173" t="s">
        <v>8</v>
      </c>
      <c r="E199" s="173" t="s">
        <v>93</v>
      </c>
      <c r="F199" s="16" t="s">
        <v>18</v>
      </c>
      <c r="G199" s="16" t="s">
        <v>28</v>
      </c>
    </row>
    <row r="200" spans="1:7" ht="15">
      <c r="A200" s="173" t="s">
        <v>91</v>
      </c>
      <c r="B200" s="176">
        <v>4.1300000000000001E-5</v>
      </c>
      <c r="C200" s="16" t="s">
        <v>92</v>
      </c>
      <c r="D200" s="173" t="s">
        <v>26</v>
      </c>
      <c r="E200" s="177" t="s">
        <v>93</v>
      </c>
      <c r="F200" s="16" t="s">
        <v>18</v>
      </c>
      <c r="G200" s="16" t="s">
        <v>28</v>
      </c>
    </row>
    <row r="202" spans="1:7" ht="15.75">
      <c r="A202" s="162" t="s">
        <v>4</v>
      </c>
      <c r="B202" s="163" t="s">
        <v>65</v>
      </c>
      <c r="C202" s="16"/>
      <c r="D202" s="164"/>
      <c r="E202" s="16"/>
      <c r="F202" s="16"/>
      <c r="G202" s="16"/>
    </row>
    <row r="203" spans="1:7" ht="15">
      <c r="A203" s="165" t="s">
        <v>5</v>
      </c>
      <c r="B203" s="166">
        <v>1</v>
      </c>
      <c r="C203" s="16"/>
      <c r="D203" s="16"/>
      <c r="E203" s="16"/>
      <c r="F203" s="16"/>
      <c r="G203" s="16"/>
    </row>
    <row r="204" spans="1:7" ht="15">
      <c r="A204" s="165" t="s">
        <v>6</v>
      </c>
      <c r="B204" s="167" t="s">
        <v>65</v>
      </c>
      <c r="C204" s="16"/>
      <c r="D204" s="16"/>
      <c r="E204" s="16"/>
      <c r="F204" s="16"/>
      <c r="G204" s="16"/>
    </row>
    <row r="205" spans="1:7" ht="15">
      <c r="A205" s="165" t="s">
        <v>7</v>
      </c>
      <c r="B205" s="168" t="s">
        <v>8</v>
      </c>
      <c r="C205" s="16"/>
      <c r="D205" s="16"/>
      <c r="E205" s="16"/>
      <c r="F205" s="16"/>
      <c r="G205" s="16"/>
    </row>
    <row r="206" spans="1:7" ht="15">
      <c r="A206" s="165" t="s">
        <v>9</v>
      </c>
      <c r="B206" s="169" t="s">
        <v>9</v>
      </c>
      <c r="C206" s="16"/>
      <c r="D206" s="16"/>
      <c r="E206" s="16"/>
      <c r="F206" s="16"/>
      <c r="G206" s="16"/>
    </row>
    <row r="207" spans="1:7" ht="15.75">
      <c r="A207" s="170" t="s">
        <v>10</v>
      </c>
      <c r="B207" s="163"/>
      <c r="C207" s="170"/>
      <c r="D207" s="170"/>
      <c r="E207" s="170"/>
      <c r="F207" s="170"/>
      <c r="G207" s="170"/>
    </row>
    <row r="208" spans="1:7" ht="15.75">
      <c r="A208" s="170" t="s">
        <v>11</v>
      </c>
      <c r="B208" s="170" t="s">
        <v>12</v>
      </c>
      <c r="C208" s="170" t="s">
        <v>6</v>
      </c>
      <c r="D208" s="170" t="s">
        <v>7</v>
      </c>
      <c r="E208" s="170" t="s">
        <v>9</v>
      </c>
      <c r="F208" s="170" t="s">
        <v>14</v>
      </c>
      <c r="G208" s="170" t="s">
        <v>15</v>
      </c>
    </row>
    <row r="209" spans="1:7" ht="15">
      <c r="A209" s="169" t="str">
        <f>B202</f>
        <v>H400</v>
      </c>
      <c r="B209" s="171">
        <f>B203</f>
        <v>1</v>
      </c>
      <c r="C209" s="169" t="str">
        <f>B204</f>
        <v>H400</v>
      </c>
      <c r="D209" s="169" t="str">
        <f>B205</f>
        <v>GLO</v>
      </c>
      <c r="E209" s="169" t="str">
        <f>B206</f>
        <v>unit</v>
      </c>
      <c r="F209" s="16" t="s">
        <v>16</v>
      </c>
      <c r="G209" s="169" t="str">
        <f>$B$1</f>
        <v>case1_apos</v>
      </c>
    </row>
    <row r="210" spans="1:7" ht="15">
      <c r="A210" s="16" t="s">
        <v>98</v>
      </c>
      <c r="B210" s="169">
        <v>0.19</v>
      </c>
      <c r="C210" s="175" t="s">
        <v>99</v>
      </c>
      <c r="D210" s="16" t="s">
        <v>8</v>
      </c>
      <c r="E210" s="16" t="s">
        <v>27</v>
      </c>
      <c r="F210" s="16" t="s">
        <v>18</v>
      </c>
      <c r="G210" s="16" t="s">
        <v>28</v>
      </c>
    </row>
    <row r="211" spans="1:7" ht="15">
      <c r="A211" s="16" t="s">
        <v>98</v>
      </c>
      <c r="B211" s="169">
        <v>1.2E-2</v>
      </c>
      <c r="C211" s="175" t="s">
        <v>99</v>
      </c>
      <c r="D211" s="16" t="s">
        <v>8</v>
      </c>
      <c r="E211" s="16" t="s">
        <v>27</v>
      </c>
      <c r="F211" s="16" t="s">
        <v>18</v>
      </c>
      <c r="G211" s="16" t="s">
        <v>28</v>
      </c>
    </row>
    <row r="212" spans="1:7" ht="15">
      <c r="A212" s="172" t="s">
        <v>100</v>
      </c>
      <c r="B212" s="167">
        <v>2.1899999999999999E-2</v>
      </c>
      <c r="C212" s="172" t="s">
        <v>101</v>
      </c>
      <c r="D212" s="172" t="s">
        <v>26</v>
      </c>
      <c r="E212" s="172" t="s">
        <v>27</v>
      </c>
      <c r="F212" s="16" t="s">
        <v>18</v>
      </c>
      <c r="G212" s="16" t="s">
        <v>28</v>
      </c>
    </row>
    <row r="213" spans="1:7" ht="15">
      <c r="A213" s="173" t="s">
        <v>96</v>
      </c>
      <c r="B213" s="174">
        <v>8.4499999999999992E-3</v>
      </c>
      <c r="C213" s="16" t="s">
        <v>97</v>
      </c>
      <c r="D213" s="173" t="s">
        <v>26</v>
      </c>
      <c r="E213" s="172" t="s">
        <v>27</v>
      </c>
      <c r="F213" s="16" t="s">
        <v>18</v>
      </c>
      <c r="G213" s="16" t="s">
        <v>28</v>
      </c>
    </row>
    <row r="214" spans="1:7" ht="15">
      <c r="A214" s="173" t="s">
        <v>91</v>
      </c>
      <c r="B214" s="174">
        <v>7.8399999999999995E-5</v>
      </c>
      <c r="C214" s="16" t="s">
        <v>92</v>
      </c>
      <c r="D214" s="173" t="s">
        <v>26</v>
      </c>
      <c r="E214" s="173" t="s">
        <v>93</v>
      </c>
      <c r="F214" s="16" t="s">
        <v>18</v>
      </c>
      <c r="G214" s="16" t="s">
        <v>28</v>
      </c>
    </row>
    <row r="215" spans="1:7" ht="15">
      <c r="A215" s="173" t="s">
        <v>102</v>
      </c>
      <c r="B215" s="174">
        <v>5.4600000000000004E-4</v>
      </c>
      <c r="C215" s="16" t="s">
        <v>103</v>
      </c>
      <c r="D215" s="173" t="s">
        <v>104</v>
      </c>
      <c r="E215" s="173" t="s">
        <v>93</v>
      </c>
      <c r="F215" s="16" t="s">
        <v>18</v>
      </c>
      <c r="G215" s="16" t="s">
        <v>28</v>
      </c>
    </row>
    <row r="216" spans="1:7" ht="15">
      <c r="A216" s="173" t="s">
        <v>94</v>
      </c>
      <c r="B216" s="174">
        <v>1.01E-2</v>
      </c>
      <c r="C216" s="16" t="s">
        <v>95</v>
      </c>
      <c r="D216" s="173" t="s">
        <v>8</v>
      </c>
      <c r="E216" s="173" t="s">
        <v>93</v>
      </c>
      <c r="F216" s="16" t="s">
        <v>18</v>
      </c>
      <c r="G216" s="16" t="s">
        <v>28</v>
      </c>
    </row>
    <row r="217" spans="1:7" ht="15">
      <c r="A217" s="173" t="s">
        <v>91</v>
      </c>
      <c r="B217" s="176">
        <v>1.2400000000000001E-4</v>
      </c>
      <c r="C217" s="16" t="s">
        <v>92</v>
      </c>
      <c r="D217" s="173" t="s">
        <v>26</v>
      </c>
      <c r="E217" s="177" t="s">
        <v>93</v>
      </c>
      <c r="F217" s="16" t="s">
        <v>18</v>
      </c>
      <c r="G217" s="16" t="s">
        <v>28</v>
      </c>
    </row>
    <row r="219" spans="1:7" ht="15.75">
      <c r="A219" s="162" t="s">
        <v>4</v>
      </c>
      <c r="B219" s="163" t="s">
        <v>21</v>
      </c>
      <c r="C219" s="16"/>
      <c r="D219" s="164"/>
      <c r="E219" s="16"/>
      <c r="F219" s="16"/>
      <c r="G219" s="16"/>
    </row>
    <row r="220" spans="1:7" ht="15">
      <c r="A220" s="165" t="s">
        <v>5</v>
      </c>
      <c r="B220" s="166">
        <v>1</v>
      </c>
      <c r="C220" s="16"/>
      <c r="D220" s="16"/>
      <c r="E220" s="16"/>
      <c r="F220" s="16"/>
      <c r="G220" s="16"/>
    </row>
    <row r="221" spans="1:7" ht="15">
      <c r="A221" s="165" t="s">
        <v>6</v>
      </c>
      <c r="B221" s="167" t="s">
        <v>158</v>
      </c>
      <c r="C221" s="16"/>
      <c r="D221" s="16"/>
      <c r="E221" s="16"/>
      <c r="F221" s="16"/>
      <c r="G221" s="16"/>
    </row>
    <row r="222" spans="1:7" ht="15">
      <c r="A222" s="165" t="s">
        <v>7</v>
      </c>
      <c r="B222" s="168" t="s">
        <v>8</v>
      </c>
      <c r="C222" s="16"/>
      <c r="D222" s="16"/>
      <c r="E222" s="16"/>
      <c r="F222" s="16"/>
      <c r="G222" s="16"/>
    </row>
    <row r="223" spans="1:7" ht="15">
      <c r="A223" s="165" t="s">
        <v>9</v>
      </c>
      <c r="B223" s="169" t="s">
        <v>9</v>
      </c>
      <c r="C223" s="16"/>
      <c r="D223" s="16"/>
      <c r="E223" s="16"/>
      <c r="F223" s="16"/>
      <c r="G223" s="16"/>
    </row>
    <row r="224" spans="1:7" ht="15.75">
      <c r="A224" s="170" t="s">
        <v>10</v>
      </c>
      <c r="B224" s="163"/>
      <c r="C224" s="170"/>
      <c r="D224" s="170"/>
      <c r="E224" s="170"/>
      <c r="F224" s="170"/>
      <c r="G224" s="170"/>
    </row>
    <row r="225" spans="1:8" ht="15.75">
      <c r="A225" s="170" t="s">
        <v>11</v>
      </c>
      <c r="B225" s="170" t="s">
        <v>12</v>
      </c>
      <c r="C225" s="170" t="s">
        <v>6</v>
      </c>
      <c r="D225" s="170" t="s">
        <v>7</v>
      </c>
      <c r="E225" s="170" t="s">
        <v>9</v>
      </c>
      <c r="F225" s="170" t="s">
        <v>14</v>
      </c>
      <c r="G225" s="170" t="s">
        <v>15</v>
      </c>
    </row>
    <row r="226" spans="1:8" ht="15">
      <c r="A226" s="169" t="str">
        <f>B219</f>
        <v>mechanical disinfection</v>
      </c>
      <c r="B226" s="171">
        <f>B220</f>
        <v>1</v>
      </c>
      <c r="C226" s="169" t="str">
        <f>B221</f>
        <v>dishwasher cycle</v>
      </c>
      <c r="D226" s="169" t="str">
        <f>B222</f>
        <v>GLO</v>
      </c>
      <c r="E226" s="169" t="str">
        <f>B223</f>
        <v>unit</v>
      </c>
      <c r="F226" s="16" t="s">
        <v>16</v>
      </c>
      <c r="G226" s="169" t="str">
        <f>$B$1</f>
        <v>case1_apos</v>
      </c>
    </row>
    <row r="227" spans="1:8" ht="15">
      <c r="A227" s="16" t="s">
        <v>105</v>
      </c>
      <c r="B227" s="169">
        <v>5.1999999999999998E-3</v>
      </c>
      <c r="C227" s="175" t="s">
        <v>106</v>
      </c>
      <c r="D227" s="16" t="s">
        <v>26</v>
      </c>
      <c r="E227" s="16" t="s">
        <v>27</v>
      </c>
      <c r="F227" s="16" t="s">
        <v>18</v>
      </c>
      <c r="G227" s="16" t="s">
        <v>28</v>
      </c>
    </row>
    <row r="228" spans="1:8" ht="15">
      <c r="A228" s="172" t="s">
        <v>73</v>
      </c>
      <c r="B228" s="171">
        <v>15</v>
      </c>
      <c r="C228" s="175" t="s">
        <v>74</v>
      </c>
      <c r="D228" s="16" t="s">
        <v>39</v>
      </c>
      <c r="E228" s="16" t="s">
        <v>40</v>
      </c>
      <c r="F228" s="16" t="s">
        <v>18</v>
      </c>
      <c r="G228" s="16" t="s">
        <v>28</v>
      </c>
    </row>
    <row r="229" spans="1:8" ht="15">
      <c r="A229" s="172" t="s">
        <v>107</v>
      </c>
      <c r="B229" s="178">
        <v>70</v>
      </c>
      <c r="C229" s="16" t="s">
        <v>108</v>
      </c>
      <c r="D229" s="172" t="s">
        <v>60</v>
      </c>
      <c r="E229" s="172" t="s">
        <v>27</v>
      </c>
      <c r="F229" s="16" t="s">
        <v>18</v>
      </c>
      <c r="G229" s="16" t="s">
        <v>28</v>
      </c>
    </row>
    <row r="230" spans="1:8" ht="15">
      <c r="A230" s="173" t="s">
        <v>109</v>
      </c>
      <c r="B230" s="179">
        <v>140</v>
      </c>
      <c r="C230" s="16" t="s">
        <v>110</v>
      </c>
      <c r="D230" s="173" t="s">
        <v>26</v>
      </c>
      <c r="E230" s="172" t="s">
        <v>27</v>
      </c>
      <c r="F230" s="16" t="s">
        <v>18</v>
      </c>
      <c r="G230" s="16" t="s">
        <v>28</v>
      </c>
    </row>
    <row r="231" spans="1:8" ht="15">
      <c r="A231" s="173" t="s">
        <v>111</v>
      </c>
      <c r="B231" s="179">
        <v>-0.21</v>
      </c>
      <c r="C231" s="16" t="s">
        <v>112</v>
      </c>
      <c r="D231" s="172" t="s">
        <v>60</v>
      </c>
      <c r="E231" s="173" t="s">
        <v>113</v>
      </c>
      <c r="F231" s="16" t="s">
        <v>18</v>
      </c>
      <c r="G231" s="16" t="s">
        <v>28</v>
      </c>
    </row>
    <row r="233" spans="1:8" ht="15.75">
      <c r="A233" s="162" t="s">
        <v>4</v>
      </c>
      <c r="B233" s="163" t="s">
        <v>114</v>
      </c>
      <c r="C233" s="16"/>
      <c r="D233" s="164"/>
      <c r="E233" s="16"/>
      <c r="F233" s="177"/>
      <c r="G233" s="16"/>
      <c r="H233" s="16"/>
    </row>
    <row r="234" spans="1:8" ht="15">
      <c r="A234" s="165" t="s">
        <v>5</v>
      </c>
      <c r="B234" s="166">
        <v>1</v>
      </c>
      <c r="C234" s="16"/>
      <c r="D234" s="16"/>
      <c r="E234" s="16"/>
      <c r="F234" s="177"/>
      <c r="G234" s="16"/>
      <c r="H234" s="16"/>
    </row>
    <row r="235" spans="1:8" ht="15">
      <c r="A235" s="165" t="s">
        <v>6</v>
      </c>
      <c r="B235" s="167" t="s">
        <v>114</v>
      </c>
      <c r="C235" s="16"/>
      <c r="D235" s="16"/>
      <c r="E235" s="16"/>
      <c r="F235" s="177"/>
      <c r="G235" s="16"/>
      <c r="H235" s="16"/>
    </row>
    <row r="236" spans="1:8" ht="15">
      <c r="A236" s="165" t="s">
        <v>7</v>
      </c>
      <c r="B236" s="168" t="s">
        <v>8</v>
      </c>
      <c r="C236" s="16"/>
      <c r="D236" s="16"/>
      <c r="E236" s="16"/>
      <c r="F236" s="177"/>
      <c r="G236" s="16"/>
      <c r="H236" s="16"/>
    </row>
    <row r="237" spans="1:8" ht="15">
      <c r="A237" s="165" t="s">
        <v>9</v>
      </c>
      <c r="B237" s="169" t="s">
        <v>9</v>
      </c>
      <c r="C237" s="16"/>
      <c r="D237" s="16"/>
      <c r="E237" s="16"/>
      <c r="F237" s="177"/>
      <c r="G237" s="16"/>
      <c r="H237" s="16"/>
    </row>
    <row r="238" spans="1:8" ht="15.75">
      <c r="A238" s="170" t="s">
        <v>10</v>
      </c>
      <c r="B238" s="163"/>
      <c r="C238" s="170"/>
      <c r="D238" s="170"/>
      <c r="E238" s="170"/>
      <c r="F238" s="177"/>
      <c r="G238" s="170"/>
      <c r="H238" s="170"/>
    </row>
    <row r="239" spans="1:8" ht="15.75">
      <c r="A239" s="170" t="s">
        <v>11</v>
      </c>
      <c r="B239" s="170" t="s">
        <v>12</v>
      </c>
      <c r="C239" s="170" t="s">
        <v>6</v>
      </c>
      <c r="D239" s="170" t="s">
        <v>7</v>
      </c>
      <c r="E239" s="170" t="s">
        <v>9</v>
      </c>
      <c r="F239" s="180" t="s">
        <v>13</v>
      </c>
      <c r="G239" s="170" t="s">
        <v>14</v>
      </c>
      <c r="H239" s="170" t="s">
        <v>15</v>
      </c>
    </row>
    <row r="240" spans="1:8" ht="15">
      <c r="A240" s="169" t="str">
        <f>B233</f>
        <v>wet wipe</v>
      </c>
      <c r="B240" s="171">
        <f>B234</f>
        <v>1</v>
      </c>
      <c r="C240" s="169" t="str">
        <f>B235</f>
        <v>wet wipe</v>
      </c>
      <c r="D240" s="169" t="str">
        <f>B236</f>
        <v>GLO</v>
      </c>
      <c r="E240" s="169" t="str">
        <f>B237</f>
        <v>unit</v>
      </c>
      <c r="F240" s="177"/>
      <c r="G240" s="16" t="s">
        <v>16</v>
      </c>
      <c r="H240" s="169" t="str">
        <f>$B$1</f>
        <v>case1_apos</v>
      </c>
    </row>
    <row r="241" spans="1:8" ht="15">
      <c r="A241" s="16" t="s">
        <v>115</v>
      </c>
      <c r="B241" s="169">
        <v>1E-3</v>
      </c>
      <c r="C241" s="175" t="s">
        <v>116</v>
      </c>
      <c r="D241" s="16" t="s">
        <v>8</v>
      </c>
      <c r="E241" s="16" t="s">
        <v>27</v>
      </c>
      <c r="F241" s="177"/>
      <c r="G241" s="16" t="s">
        <v>18</v>
      </c>
      <c r="H241" s="16" t="s">
        <v>28</v>
      </c>
    </row>
    <row r="242" spans="1:8" ht="15">
      <c r="A242" s="172" t="s">
        <v>117</v>
      </c>
      <c r="B242" s="169">
        <v>2E-3</v>
      </c>
      <c r="C242" s="175" t="s">
        <v>118</v>
      </c>
      <c r="D242" s="16" t="s">
        <v>26</v>
      </c>
      <c r="E242" s="16" t="s">
        <v>27</v>
      </c>
      <c r="F242" s="177"/>
      <c r="G242" s="16" t="s">
        <v>18</v>
      </c>
      <c r="H242" s="16" t="s">
        <v>28</v>
      </c>
    </row>
    <row r="243" spans="1:8" ht="15">
      <c r="A243" s="172" t="s">
        <v>119</v>
      </c>
      <c r="B243" s="167">
        <v>2.8E-3</v>
      </c>
      <c r="C243" s="16" t="s">
        <v>120</v>
      </c>
      <c r="D243" s="172" t="s">
        <v>26</v>
      </c>
      <c r="E243" s="172" t="s">
        <v>27</v>
      </c>
      <c r="F243" s="177"/>
      <c r="G243" s="16" t="s">
        <v>18</v>
      </c>
      <c r="H243" s="16" t="s">
        <v>28</v>
      </c>
    </row>
    <row r="244" spans="1:8" ht="15">
      <c r="A244" s="173" t="s">
        <v>100</v>
      </c>
      <c r="B244" s="174">
        <v>5.4299999999999999E-3</v>
      </c>
      <c r="C244" s="16" t="s">
        <v>101</v>
      </c>
      <c r="D244" s="173" t="s">
        <v>26</v>
      </c>
      <c r="E244" s="172" t="s">
        <v>27</v>
      </c>
      <c r="F244" s="177"/>
      <c r="G244" s="16" t="s">
        <v>18</v>
      </c>
      <c r="H244" s="16" t="s">
        <v>28</v>
      </c>
    </row>
    <row r="245" spans="1:8" ht="15">
      <c r="A245" s="172" t="s">
        <v>121</v>
      </c>
      <c r="B245" s="167">
        <v>2.8E-3</v>
      </c>
      <c r="C245" s="172"/>
      <c r="D245" s="172"/>
      <c r="E245" s="172" t="s">
        <v>27</v>
      </c>
      <c r="F245" s="172" t="s">
        <v>122</v>
      </c>
      <c r="G245" s="172" t="s">
        <v>69</v>
      </c>
      <c r="H245" s="172" t="s">
        <v>70</v>
      </c>
    </row>
    <row r="246" spans="1:8" ht="15">
      <c r="A246" s="172" t="s">
        <v>123</v>
      </c>
      <c r="B246" s="169">
        <v>2E-3</v>
      </c>
      <c r="C246" s="172"/>
      <c r="D246" s="172"/>
      <c r="E246" s="172" t="s">
        <v>27</v>
      </c>
      <c r="F246" s="172" t="s">
        <v>122</v>
      </c>
      <c r="G246" s="172" t="s">
        <v>69</v>
      </c>
      <c r="H246" s="172" t="s">
        <v>70</v>
      </c>
    </row>
    <row r="248" spans="1:8" ht="15.75">
      <c r="A248" s="162" t="s">
        <v>4</v>
      </c>
      <c r="B248" s="163" t="s">
        <v>22</v>
      </c>
      <c r="C248" s="16"/>
      <c r="D248" s="164"/>
      <c r="E248" s="16"/>
      <c r="F248" s="177"/>
      <c r="G248" s="16"/>
      <c r="H248" s="16"/>
    </row>
    <row r="249" spans="1:8" ht="15">
      <c r="A249" s="165" t="s">
        <v>5</v>
      </c>
      <c r="B249" s="166">
        <v>1</v>
      </c>
      <c r="C249" s="16"/>
      <c r="D249" s="16"/>
      <c r="E249" s="16"/>
      <c r="F249" s="177"/>
      <c r="G249" s="16"/>
      <c r="H249" s="16"/>
    </row>
    <row r="250" spans="1:8" ht="15">
      <c r="A250" s="165" t="s">
        <v>6</v>
      </c>
      <c r="B250" s="167" t="s">
        <v>23</v>
      </c>
      <c r="C250" s="16"/>
      <c r="D250" s="16"/>
      <c r="E250" s="16"/>
      <c r="F250" s="177"/>
      <c r="G250" s="16"/>
      <c r="H250" s="16"/>
    </row>
    <row r="251" spans="1:8" ht="15">
      <c r="A251" s="165" t="s">
        <v>7</v>
      </c>
      <c r="B251" s="168" t="s">
        <v>8</v>
      </c>
      <c r="C251" s="16"/>
      <c r="D251" s="16"/>
      <c r="E251" s="16"/>
      <c r="F251" s="177"/>
      <c r="G251" s="16"/>
      <c r="H251" s="16"/>
    </row>
    <row r="252" spans="1:8" ht="15">
      <c r="A252" s="165" t="s">
        <v>9</v>
      </c>
      <c r="B252" s="169" t="s">
        <v>9</v>
      </c>
      <c r="C252" s="16"/>
      <c r="D252" s="16"/>
      <c r="E252" s="16"/>
      <c r="F252" s="177"/>
      <c r="G252" s="16"/>
      <c r="H252" s="16"/>
    </row>
    <row r="253" spans="1:8" ht="15.75">
      <c r="A253" s="170" t="s">
        <v>10</v>
      </c>
      <c r="B253" s="163"/>
      <c r="C253" s="170"/>
      <c r="D253" s="170"/>
      <c r="E253" s="170"/>
      <c r="F253" s="177"/>
      <c r="G253" s="170"/>
      <c r="H253" s="170"/>
    </row>
    <row r="254" spans="1:8" ht="15.75">
      <c r="A254" s="170" t="s">
        <v>11</v>
      </c>
      <c r="B254" s="170" t="s">
        <v>12</v>
      </c>
      <c r="C254" s="170" t="s">
        <v>6</v>
      </c>
      <c r="D254" s="170" t="s">
        <v>7</v>
      </c>
      <c r="E254" s="170" t="s">
        <v>9</v>
      </c>
      <c r="F254" s="180" t="s">
        <v>13</v>
      </c>
      <c r="G254" s="170" t="s">
        <v>14</v>
      </c>
      <c r="H254" s="170" t="s">
        <v>15</v>
      </c>
    </row>
    <row r="255" spans="1:8" ht="15">
      <c r="A255" s="169" t="str">
        <f>B248</f>
        <v>autoclave</v>
      </c>
      <c r="B255" s="171">
        <f>B249</f>
        <v>1</v>
      </c>
      <c r="C255" s="169" t="str">
        <f>B250</f>
        <v>autoclave cycle</v>
      </c>
      <c r="D255" s="169" t="str">
        <f>B251</f>
        <v>GLO</v>
      </c>
      <c r="E255" s="169" t="str">
        <f>B252</f>
        <v>unit</v>
      </c>
      <c r="F255" s="177"/>
      <c r="G255" s="16" t="s">
        <v>16</v>
      </c>
      <c r="H255" s="169" t="str">
        <f>$B$1</f>
        <v>case1_apos</v>
      </c>
    </row>
    <row r="256" spans="1:8" ht="15">
      <c r="A256" s="172" t="s">
        <v>73</v>
      </c>
      <c r="B256" s="171">
        <v>10.9</v>
      </c>
      <c r="C256" s="175" t="s">
        <v>74</v>
      </c>
      <c r="D256" s="16" t="s">
        <v>39</v>
      </c>
      <c r="E256" s="16" t="s">
        <v>40</v>
      </c>
      <c r="F256" s="177"/>
      <c r="G256" s="16" t="s">
        <v>18</v>
      </c>
      <c r="H256" s="16" t="s">
        <v>28</v>
      </c>
    </row>
    <row r="257" spans="1:8" ht="15">
      <c r="A257" s="172" t="s">
        <v>107</v>
      </c>
      <c r="B257" s="171">
        <v>280</v>
      </c>
      <c r="C257" s="16" t="s">
        <v>108</v>
      </c>
      <c r="D257" s="172" t="s">
        <v>60</v>
      </c>
      <c r="E257" s="16" t="s">
        <v>27</v>
      </c>
      <c r="F257" s="177"/>
      <c r="G257" s="16" t="s">
        <v>18</v>
      </c>
      <c r="H257" s="16" t="s">
        <v>28</v>
      </c>
    </row>
    <row r="258" spans="1:8" ht="15">
      <c r="A258" s="173" t="s">
        <v>111</v>
      </c>
      <c r="B258" s="178">
        <v>-0.28000000000000003</v>
      </c>
      <c r="C258" s="16" t="s">
        <v>112</v>
      </c>
      <c r="D258" s="172" t="s">
        <v>60</v>
      </c>
      <c r="E258" s="172" t="s">
        <v>113</v>
      </c>
      <c r="F258" s="177"/>
      <c r="G258" s="16" t="s">
        <v>18</v>
      </c>
      <c r="H258" s="16" t="s">
        <v>28</v>
      </c>
    </row>
    <row r="260" spans="1:8" ht="15.75">
      <c r="A260" s="146" t="s">
        <v>4</v>
      </c>
      <c r="B260" s="146" t="s">
        <v>66</v>
      </c>
      <c r="C260" s="147"/>
      <c r="D260" s="147"/>
      <c r="E260" s="147"/>
      <c r="F260" s="147"/>
      <c r="G260" s="147"/>
      <c r="H260" s="147"/>
    </row>
    <row r="261" spans="1:8" ht="15">
      <c r="A261" s="148" t="s">
        <v>5</v>
      </c>
      <c r="B261" s="149">
        <v>1</v>
      </c>
      <c r="C261" s="147"/>
      <c r="D261" s="147"/>
      <c r="E261" s="147"/>
      <c r="F261" s="147"/>
      <c r="G261" s="147"/>
      <c r="H261" s="147"/>
    </row>
    <row r="262" spans="1:8" ht="15">
      <c r="A262" s="148" t="s">
        <v>6</v>
      </c>
      <c r="B262" s="147" t="s">
        <v>66</v>
      </c>
      <c r="C262" s="147"/>
      <c r="D262" s="147"/>
      <c r="E262" s="147"/>
      <c r="F262" s="147"/>
      <c r="G262" s="147"/>
      <c r="H262" s="147"/>
    </row>
    <row r="263" spans="1:8" ht="15">
      <c r="A263" s="148" t="s">
        <v>7</v>
      </c>
      <c r="B263" s="147" t="s">
        <v>8</v>
      </c>
      <c r="C263" s="147"/>
      <c r="D263" s="147"/>
      <c r="E263" s="147"/>
      <c r="F263" s="147"/>
      <c r="G263" s="147"/>
      <c r="H263" s="147"/>
    </row>
    <row r="264" spans="1:8" ht="15">
      <c r="A264" s="148" t="s">
        <v>9</v>
      </c>
      <c r="B264" s="147" t="s">
        <v>42</v>
      </c>
      <c r="C264" s="147"/>
      <c r="D264" s="147"/>
      <c r="E264" s="147"/>
      <c r="F264" s="147"/>
      <c r="G264" s="147"/>
      <c r="H264" s="147"/>
    </row>
    <row r="265" spans="1:8" ht="15.75">
      <c r="A265" s="146" t="s">
        <v>10</v>
      </c>
      <c r="B265" s="147"/>
      <c r="C265" s="147"/>
      <c r="D265" s="147"/>
      <c r="E265" s="147"/>
      <c r="F265" s="147"/>
      <c r="G265" s="147"/>
      <c r="H265" s="147"/>
    </row>
    <row r="266" spans="1:8" ht="15.75">
      <c r="A266" s="150" t="s">
        <v>11</v>
      </c>
      <c r="B266" s="150" t="s">
        <v>12</v>
      </c>
      <c r="C266" s="150" t="s">
        <v>6</v>
      </c>
      <c r="D266" s="150" t="s">
        <v>7</v>
      </c>
      <c r="E266" s="150" t="s">
        <v>9</v>
      </c>
      <c r="F266" s="151" t="s">
        <v>13</v>
      </c>
      <c r="G266" s="150" t="s">
        <v>14</v>
      </c>
      <c r="H266" s="150" t="s">
        <v>15</v>
      </c>
    </row>
    <row r="267" spans="1:8" ht="15">
      <c r="A267" s="152" t="str">
        <f>B260</f>
        <v>heat production from hot water</v>
      </c>
      <c r="B267" s="153">
        <f t="shared" ref="B267" si="0">B261</f>
        <v>1</v>
      </c>
      <c r="C267" s="152" t="str">
        <f t="shared" ref="C267" si="1">B262</f>
        <v>heat production from hot water</v>
      </c>
      <c r="D267" s="152" t="str">
        <f t="shared" ref="D267" si="2">B263</f>
        <v>GLO</v>
      </c>
      <c r="E267" s="152" t="str">
        <f t="shared" ref="E267" si="3">B264</f>
        <v>megajoule</v>
      </c>
      <c r="F267" s="147"/>
      <c r="G267" s="154" t="s">
        <v>16</v>
      </c>
      <c r="H267" s="152" t="str">
        <f t="shared" ref="H267" si="4">$B$1</f>
        <v>case1_apos</v>
      </c>
    </row>
    <row r="268" spans="1:8" ht="15">
      <c r="A268" s="147" t="s">
        <v>67</v>
      </c>
      <c r="B268" s="147">
        <v>0.28850999999999999</v>
      </c>
      <c r="C268" s="147"/>
      <c r="D268" s="147"/>
      <c r="E268" s="147" t="s">
        <v>42</v>
      </c>
      <c r="F268" s="147" t="s">
        <v>68</v>
      </c>
      <c r="G268" s="155" t="s">
        <v>69</v>
      </c>
      <c r="H268" s="155" t="s">
        <v>70</v>
      </c>
    </row>
    <row r="269" spans="1:8" ht="15">
      <c r="A269" s="147" t="s">
        <v>71</v>
      </c>
      <c r="B269" s="147">
        <v>6.5544999999999996E-8</v>
      </c>
      <c r="C269" s="147" t="s">
        <v>72</v>
      </c>
      <c r="D269" s="147" t="s">
        <v>33</v>
      </c>
      <c r="E269" s="147" t="s">
        <v>9</v>
      </c>
      <c r="F269" s="147"/>
      <c r="G269" s="147" t="s">
        <v>18</v>
      </c>
      <c r="H269" s="154" t="s">
        <v>28</v>
      </c>
    </row>
    <row r="270" spans="1:8" ht="15">
      <c r="A270" s="147" t="s">
        <v>73</v>
      </c>
      <c r="B270" s="147">
        <v>0.23457</v>
      </c>
      <c r="C270" s="147" t="s">
        <v>74</v>
      </c>
      <c r="D270" s="147" t="s">
        <v>39</v>
      </c>
      <c r="E270" s="147" t="s">
        <v>40</v>
      </c>
      <c r="F270" s="147"/>
      <c r="G270" s="147" t="s">
        <v>18</v>
      </c>
      <c r="H270" s="154" t="s">
        <v>28</v>
      </c>
    </row>
    <row r="271" spans="1:8" ht="15">
      <c r="A271" s="147" t="s">
        <v>75</v>
      </c>
      <c r="B271" s="147">
        <v>6.5544999999999996E-8</v>
      </c>
      <c r="C271" s="147" t="s">
        <v>76</v>
      </c>
      <c r="D271" s="147" t="s">
        <v>33</v>
      </c>
      <c r="E271" s="147" t="s">
        <v>9</v>
      </c>
      <c r="F271" s="147"/>
      <c r="G271" s="147" t="s">
        <v>18</v>
      </c>
      <c r="H271" s="154" t="s">
        <v>28</v>
      </c>
    </row>
    <row r="272" spans="1:8" ht="15">
      <c r="A272" s="156"/>
      <c r="B272" s="156"/>
      <c r="C272" s="156"/>
      <c r="D272" s="156"/>
      <c r="E272" s="156"/>
      <c r="F272" s="156"/>
      <c r="G272" s="156"/>
      <c r="H272" s="156"/>
    </row>
    <row r="273" spans="1:8" ht="15.75">
      <c r="A273" s="157" t="s">
        <v>4</v>
      </c>
      <c r="B273" s="157" t="s">
        <v>41</v>
      </c>
      <c r="C273" s="158"/>
      <c r="D273" s="158"/>
      <c r="E273" s="158"/>
      <c r="F273" s="158"/>
      <c r="G273" s="158"/>
      <c r="H273" s="158"/>
    </row>
    <row r="274" spans="1:8" ht="15">
      <c r="A274" s="158" t="s">
        <v>5</v>
      </c>
      <c r="B274" s="159">
        <v>1</v>
      </c>
      <c r="C274" s="158"/>
      <c r="D274" s="158"/>
      <c r="E274" s="158"/>
      <c r="F274" s="158"/>
      <c r="G274" s="158"/>
      <c r="H274" s="158"/>
    </row>
    <row r="275" spans="1:8" ht="15">
      <c r="A275" s="158" t="s">
        <v>6</v>
      </c>
      <c r="B275" s="158" t="s">
        <v>41</v>
      </c>
      <c r="C275" s="158"/>
      <c r="D275" s="158"/>
      <c r="E275" s="158"/>
      <c r="F275" s="158"/>
      <c r="G275" s="158"/>
      <c r="H275" s="158"/>
    </row>
    <row r="276" spans="1:8" ht="15">
      <c r="A276" s="158" t="s">
        <v>7</v>
      </c>
      <c r="B276" s="158" t="s">
        <v>8</v>
      </c>
      <c r="C276" s="158"/>
      <c r="D276" s="158"/>
      <c r="E276" s="158"/>
      <c r="F276" s="158"/>
      <c r="G276" s="158"/>
      <c r="H276" s="158"/>
    </row>
    <row r="277" spans="1:8" ht="15">
      <c r="A277" s="158" t="s">
        <v>9</v>
      </c>
      <c r="B277" s="158" t="s">
        <v>42</v>
      </c>
      <c r="C277" s="158"/>
      <c r="D277" s="158"/>
      <c r="E277" s="158"/>
      <c r="F277" s="158"/>
      <c r="G277" s="158"/>
      <c r="H277" s="158"/>
    </row>
    <row r="278" spans="1:8" ht="15.75">
      <c r="A278" s="157" t="s">
        <v>10</v>
      </c>
      <c r="B278" s="158"/>
      <c r="C278" s="158"/>
      <c r="D278" s="158"/>
      <c r="E278" s="158"/>
      <c r="F278" s="158"/>
      <c r="G278" s="158"/>
      <c r="H278" s="158"/>
    </row>
    <row r="279" spans="1:8" ht="15.75">
      <c r="A279" s="160" t="s">
        <v>11</v>
      </c>
      <c r="B279" s="160" t="s">
        <v>12</v>
      </c>
      <c r="C279" s="160" t="s">
        <v>6</v>
      </c>
      <c r="D279" s="160" t="s">
        <v>7</v>
      </c>
      <c r="E279" s="160" t="s">
        <v>9</v>
      </c>
      <c r="F279" s="161" t="s">
        <v>13</v>
      </c>
      <c r="G279" s="160" t="s">
        <v>14</v>
      </c>
      <c r="H279" s="160" t="s">
        <v>15</v>
      </c>
    </row>
    <row r="280" spans="1:8" ht="15">
      <c r="A280" s="158" t="s">
        <v>41</v>
      </c>
      <c r="B280" s="158">
        <v>1</v>
      </c>
      <c r="C280" s="158" t="s">
        <v>41</v>
      </c>
      <c r="D280" s="158" t="s">
        <v>8</v>
      </c>
      <c r="E280" s="158" t="s">
        <v>42</v>
      </c>
      <c r="F280" s="158"/>
      <c r="G280" s="158" t="s">
        <v>16</v>
      </c>
      <c r="H280" s="158" t="str">
        <f t="shared" ref="H280:H281" si="5">$B$1</f>
        <v>case1_apos</v>
      </c>
    </row>
    <row r="281" spans="1:8" ht="15">
      <c r="A281" s="297" t="str">
        <f>A267</f>
        <v>heat production from hot water</v>
      </c>
      <c r="B281" s="158">
        <v>0.1026</v>
      </c>
      <c r="C281" s="297" t="str">
        <f>C267</f>
        <v>heat production from hot water</v>
      </c>
      <c r="D281" s="158" t="s">
        <v>8</v>
      </c>
      <c r="E281" s="158" t="s">
        <v>42</v>
      </c>
      <c r="F281" s="158"/>
      <c r="G281" s="158" t="s">
        <v>18</v>
      </c>
      <c r="H281" s="158" t="str">
        <f t="shared" si="5"/>
        <v>case1_apos</v>
      </c>
    </row>
    <row r="282" spans="1:8" ht="15">
      <c r="A282" s="158" t="s">
        <v>77</v>
      </c>
      <c r="B282" s="158">
        <v>5.1299999999999998E-2</v>
      </c>
      <c r="C282" s="158" t="s">
        <v>78</v>
      </c>
      <c r="D282" s="158" t="s">
        <v>60</v>
      </c>
      <c r="E282" s="158" t="s">
        <v>42</v>
      </c>
      <c r="F282" s="158"/>
      <c r="G282" s="158" t="s">
        <v>18</v>
      </c>
      <c r="H282" s="158" t="s">
        <v>28</v>
      </c>
    </row>
    <row r="283" spans="1:8" ht="15">
      <c r="A283" s="158" t="s">
        <v>79</v>
      </c>
      <c r="B283" s="158">
        <v>0.44869999999999999</v>
      </c>
      <c r="C283" s="158" t="s">
        <v>78</v>
      </c>
      <c r="D283" s="158" t="s">
        <v>33</v>
      </c>
      <c r="E283" s="158" t="s">
        <v>42</v>
      </c>
      <c r="F283" s="158"/>
      <c r="G283" s="158" t="s">
        <v>18</v>
      </c>
      <c r="H283" s="158" t="s">
        <v>28</v>
      </c>
    </row>
    <row r="284" spans="1:8" ht="15">
      <c r="A284" s="158" t="s">
        <v>80</v>
      </c>
      <c r="B284" s="158">
        <v>0.20513000000000001</v>
      </c>
      <c r="C284" s="158" t="s">
        <v>81</v>
      </c>
      <c r="D284" s="158" t="s">
        <v>60</v>
      </c>
      <c r="E284" s="158" t="s">
        <v>42</v>
      </c>
      <c r="F284" s="158"/>
      <c r="G284" s="158" t="s">
        <v>18</v>
      </c>
      <c r="H284" s="158" t="s">
        <v>28</v>
      </c>
    </row>
    <row r="285" spans="1:8" ht="15">
      <c r="A285" s="158" t="s">
        <v>82</v>
      </c>
      <c r="B285" s="158">
        <v>0.17949999999999999</v>
      </c>
      <c r="C285" s="158" t="s">
        <v>83</v>
      </c>
      <c r="D285" s="158" t="s">
        <v>33</v>
      </c>
      <c r="E285" s="158" t="s">
        <v>42</v>
      </c>
      <c r="F285" s="158"/>
      <c r="G285" s="158" t="s">
        <v>18</v>
      </c>
      <c r="H285" s="158" t="s">
        <v>28</v>
      </c>
    </row>
    <row r="286" spans="1:8" ht="15">
      <c r="A286" s="158" t="s">
        <v>84</v>
      </c>
      <c r="B286" s="158">
        <v>1.2800000000000001E-2</v>
      </c>
      <c r="C286" s="158" t="s">
        <v>84</v>
      </c>
      <c r="D286" s="158" t="s">
        <v>60</v>
      </c>
      <c r="E286" s="158" t="s">
        <v>42</v>
      </c>
      <c r="F286" s="158"/>
      <c r="G286" s="158" t="s">
        <v>18</v>
      </c>
      <c r="H286" s="158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A505-1D17-4E8B-8A2A-C03874A6F184}">
  <dimension ref="A1:J363"/>
  <sheetViews>
    <sheetView tabSelected="1" topLeftCell="A322" zoomScale="85" zoomScaleNormal="85" workbookViewId="0">
      <selection activeCell="B367" sqref="B367"/>
    </sheetView>
  </sheetViews>
  <sheetFormatPr defaultRowHeight="14.25"/>
  <cols>
    <col min="1" max="1" width="91.125" bestFit="1" customWidth="1"/>
    <col min="2" max="2" width="32.625" bestFit="1" customWidth="1"/>
    <col min="3" max="3" width="53.875" bestFit="1" customWidth="1"/>
    <col min="4" max="4" width="26.5" bestFit="1" customWidth="1"/>
    <col min="5" max="5" width="13.5" bestFit="1" customWidth="1"/>
    <col min="6" max="6" width="14" bestFit="1" customWidth="1"/>
    <col min="7" max="7" width="23.125" bestFit="1" customWidth="1"/>
    <col min="8" max="8" width="16.375" bestFit="1" customWidth="1"/>
    <col min="10" max="10" width="29.625" bestFit="1" customWidth="1"/>
    <col min="11" max="11" width="9.75" bestFit="1" customWidth="1"/>
    <col min="12" max="12" width="51" bestFit="1" customWidth="1"/>
  </cols>
  <sheetData>
    <row r="1" spans="1:8" ht="15.75">
      <c r="A1" s="1" t="s">
        <v>0</v>
      </c>
      <c r="B1" s="2" t="s">
        <v>1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144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case1_consq</v>
      </c>
    </row>
    <row r="11" spans="1:8" ht="15">
      <c r="A11" s="12" t="str">
        <f>A175</f>
        <v>alubox (large)</v>
      </c>
      <c r="B11" s="300">
        <f>ev391apos!B11</f>
        <v>1</v>
      </c>
      <c r="C11" s="12" t="str">
        <f>C175</f>
        <v>large alubox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case1_consq</v>
      </c>
    </row>
    <row r="12" spans="1:8" ht="15">
      <c r="A12" s="12" t="s">
        <v>21</v>
      </c>
      <c r="B12" s="300">
        <f>ev391apos!B12</f>
        <v>6.25E-2</v>
      </c>
      <c r="C12" s="12" t="s">
        <v>158</v>
      </c>
      <c r="D12" s="12" t="s">
        <v>8</v>
      </c>
      <c r="E12" s="12" t="s">
        <v>9</v>
      </c>
      <c r="F12" s="7"/>
      <c r="G12" s="5" t="s">
        <v>18</v>
      </c>
      <c r="H12" s="12" t="str">
        <f>$B$1</f>
        <v>case1_consq</v>
      </c>
    </row>
    <row r="13" spans="1:8" ht="15">
      <c r="A13" s="12" t="s">
        <v>22</v>
      </c>
      <c r="B13" s="300">
        <f>ev391apos!B13</f>
        <v>0.16666666666666666</v>
      </c>
      <c r="C13" s="12" t="s">
        <v>23</v>
      </c>
      <c r="D13" s="12" t="s">
        <v>8</v>
      </c>
      <c r="E13" s="12" t="s">
        <v>9</v>
      </c>
      <c r="F13" s="7"/>
      <c r="G13" s="5" t="s">
        <v>18</v>
      </c>
      <c r="H13" s="12" t="str">
        <f>$B$1</f>
        <v>case1_consq</v>
      </c>
    </row>
    <row r="14" spans="1:8" ht="15">
      <c r="A14" s="201" t="str">
        <f>A328</f>
        <v>aluminium scrap</v>
      </c>
      <c r="B14" s="300">
        <f>ev391apos!B14</f>
        <v>-7.5700000000000003E-3</v>
      </c>
      <c r="C14" s="201" t="str">
        <f>C328</f>
        <v>aluminium scrap</v>
      </c>
      <c r="D14" s="77" t="s">
        <v>26</v>
      </c>
      <c r="E14" s="77" t="s">
        <v>27</v>
      </c>
      <c r="F14" s="78"/>
      <c r="G14" s="77" t="s">
        <v>18</v>
      </c>
      <c r="H14" s="77" t="s">
        <v>127</v>
      </c>
    </row>
    <row r="15" spans="1:8" ht="15">
      <c r="A15" s="74" t="s">
        <v>29</v>
      </c>
      <c r="B15" s="300">
        <f>ev391apos!B15</f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127</v>
      </c>
    </row>
    <row r="16" spans="1:8" ht="15">
      <c r="A16" s="261" t="str">
        <f>A280</f>
        <v>waste plastic, mixture</v>
      </c>
      <c r="B16" s="300">
        <f>ev391apos!B16</f>
        <v>-1.5799999999999999E-4</v>
      </c>
      <c r="C16" s="261" t="str">
        <f>C280</f>
        <v>eol pastuer filter</v>
      </c>
      <c r="D16" s="74" t="s">
        <v>33</v>
      </c>
      <c r="E16" s="74" t="s">
        <v>27</v>
      </c>
      <c r="F16" s="78"/>
      <c r="G16" s="77" t="s">
        <v>18</v>
      </c>
      <c r="H16" s="202" t="str">
        <f>$B$1</f>
        <v>case1_consq</v>
      </c>
    </row>
    <row r="17" spans="1:8" ht="15">
      <c r="A17" s="78" t="s">
        <v>34</v>
      </c>
      <c r="B17" s="300">
        <f>ev391apos!B17</f>
        <v>-5.9100000000000005E-4</v>
      </c>
      <c r="C17" s="78" t="s">
        <v>35</v>
      </c>
      <c r="D17" s="78" t="s">
        <v>36</v>
      </c>
      <c r="E17" s="78" t="s">
        <v>27</v>
      </c>
      <c r="F17" s="78"/>
      <c r="G17" s="77" t="s">
        <v>18</v>
      </c>
      <c r="H17" s="77" t="s">
        <v>127</v>
      </c>
    </row>
    <row r="18" spans="1:8" ht="15">
      <c r="A18" s="78" t="s">
        <v>37</v>
      </c>
      <c r="B18" s="300">
        <f>ev391apos!B18</f>
        <v>-3.7039473684210498E-4</v>
      </c>
      <c r="C18" s="78" t="s">
        <v>38</v>
      </c>
      <c r="D18" s="78" t="s">
        <v>39</v>
      </c>
      <c r="E18" s="78" t="s">
        <v>40</v>
      </c>
      <c r="F18" s="78"/>
      <c r="G18" s="77" t="s">
        <v>18</v>
      </c>
      <c r="H18" s="77" t="s">
        <v>127</v>
      </c>
    </row>
    <row r="19" spans="1:8" ht="15">
      <c r="A19" s="78" t="s">
        <v>129</v>
      </c>
      <c r="B19" s="300">
        <f>ev391apos!B19</f>
        <v>-6.6671052631578796E-3</v>
      </c>
      <c r="C19" s="78" t="s">
        <v>129</v>
      </c>
      <c r="D19" s="78" t="s">
        <v>8</v>
      </c>
      <c r="E19" s="78" t="s">
        <v>42</v>
      </c>
      <c r="F19" s="78"/>
      <c r="G19" s="77" t="s">
        <v>18</v>
      </c>
      <c r="H19" s="12" t="str">
        <f>$B$1</f>
        <v>case1_consq</v>
      </c>
    </row>
    <row r="21" spans="1:8" ht="15.75">
      <c r="A21" s="17" t="s">
        <v>4</v>
      </c>
      <c r="B21" s="18" t="s">
        <v>43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145</v>
      </c>
      <c r="C23" s="19"/>
      <c r="D23" s="19"/>
      <c r="E23" s="19"/>
      <c r="F23" s="21"/>
      <c r="G23" s="19"/>
      <c r="H23" s="19"/>
    </row>
    <row r="24" spans="1:8" ht="15">
      <c r="A24" s="22" t="s">
        <v>7</v>
      </c>
      <c r="B24" s="25" t="s">
        <v>8</v>
      </c>
      <c r="C24" s="19"/>
      <c r="D24" s="19"/>
      <c r="E24" s="19"/>
      <c r="F24" s="21"/>
      <c r="G24" s="19"/>
      <c r="H24" s="19"/>
    </row>
    <row r="25" spans="1:8" ht="15">
      <c r="A25" s="22" t="s">
        <v>9</v>
      </c>
      <c r="B25" s="26" t="s">
        <v>9</v>
      </c>
      <c r="C25" s="19"/>
      <c r="D25" s="19"/>
      <c r="E25" s="19"/>
      <c r="F25" s="21"/>
      <c r="G25" s="19"/>
      <c r="H25" s="19"/>
    </row>
    <row r="26" spans="1:8" ht="15.75">
      <c r="A26" s="27" t="s">
        <v>10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11</v>
      </c>
      <c r="B27" s="27" t="s">
        <v>12</v>
      </c>
      <c r="C27" s="27" t="s">
        <v>6</v>
      </c>
      <c r="D27" s="27" t="s">
        <v>7</v>
      </c>
      <c r="E27" s="27" t="s">
        <v>9</v>
      </c>
      <c r="F27" s="28" t="s">
        <v>13</v>
      </c>
      <c r="G27" s="27" t="s">
        <v>14</v>
      </c>
      <c r="H27" s="27" t="s">
        <v>15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ASC</v>
      </c>
      <c r="D28" s="26" t="str">
        <f>B24</f>
        <v>GLO</v>
      </c>
      <c r="E28" s="26" t="str">
        <f>B25</f>
        <v>unit</v>
      </c>
      <c r="F28" s="21"/>
      <c r="G28" s="19" t="s">
        <v>16</v>
      </c>
      <c r="H28" s="26" t="str">
        <f>$B$1</f>
        <v>case1_consq</v>
      </c>
    </row>
    <row r="29" spans="1:8" ht="15">
      <c r="A29" s="26" t="s">
        <v>45</v>
      </c>
      <c r="B29" s="307">
        <f>ev391apos!B29</f>
        <v>1</v>
      </c>
      <c r="C29" s="26" t="s">
        <v>44</v>
      </c>
      <c r="D29" s="26" t="s">
        <v>8</v>
      </c>
      <c r="E29" s="26" t="s">
        <v>9</v>
      </c>
      <c r="F29" s="21"/>
      <c r="G29" s="19" t="s">
        <v>18</v>
      </c>
      <c r="H29" s="26" t="str">
        <f>$B$1</f>
        <v>case1_consq</v>
      </c>
    </row>
    <row r="30" spans="1:8" ht="15">
      <c r="A30" s="26" t="s">
        <v>21</v>
      </c>
      <c r="B30" s="307">
        <f>ev391apos!B30</f>
        <v>3.125E-2</v>
      </c>
      <c r="C30" s="26" t="s">
        <v>158</v>
      </c>
      <c r="D30" s="26" t="s">
        <v>8</v>
      </c>
      <c r="E30" s="26" t="s">
        <v>9</v>
      </c>
      <c r="F30" s="21"/>
      <c r="G30" s="19" t="s">
        <v>18</v>
      </c>
      <c r="H30" s="26" t="str">
        <f>$B$1</f>
        <v>case1_consq</v>
      </c>
    </row>
    <row r="31" spans="1:8" ht="15">
      <c r="A31" s="26" t="s">
        <v>22</v>
      </c>
      <c r="B31" s="307">
        <f>ev391apos!B31</f>
        <v>0.125</v>
      </c>
      <c r="C31" s="26" t="s">
        <v>23</v>
      </c>
      <c r="D31" s="26" t="s">
        <v>8</v>
      </c>
      <c r="E31" s="26" t="s">
        <v>9</v>
      </c>
      <c r="F31" s="21"/>
      <c r="G31" s="19" t="s">
        <v>18</v>
      </c>
      <c r="H31" s="26" t="str">
        <f>$B$1</f>
        <v>case1_consq</v>
      </c>
    </row>
    <row r="32" spans="1:8" ht="15">
      <c r="A32" s="68" t="str">
        <f>A14</f>
        <v>aluminium scrap</v>
      </c>
      <c r="B32" s="307">
        <f>ev391apos!B32</f>
        <v>-4.5199999999999997E-3</v>
      </c>
      <c r="C32" s="68" t="str">
        <f>C14</f>
        <v>aluminium scrap</v>
      </c>
      <c r="D32" s="71" t="s">
        <v>26</v>
      </c>
      <c r="E32" s="71" t="s">
        <v>27</v>
      </c>
      <c r="F32" s="72"/>
      <c r="G32" s="71" t="s">
        <v>18</v>
      </c>
      <c r="H32" s="26" t="str">
        <f>$B$1</f>
        <v>case1_consq</v>
      </c>
    </row>
    <row r="33" spans="1:10" ht="15">
      <c r="A33" s="68" t="s">
        <v>29</v>
      </c>
      <c r="B33" s="307">
        <f>ev391apos!B33</f>
        <v>-4.3E-3</v>
      </c>
      <c r="C33" s="71" t="s">
        <v>30</v>
      </c>
      <c r="D33" s="71" t="s">
        <v>8</v>
      </c>
      <c r="E33" s="71" t="s">
        <v>27</v>
      </c>
      <c r="F33" s="72"/>
      <c r="G33" s="71" t="s">
        <v>18</v>
      </c>
      <c r="H33" s="71" t="s">
        <v>127</v>
      </c>
    </row>
    <row r="34" spans="1:10" ht="15">
      <c r="A34" s="262" t="str">
        <f>A280</f>
        <v>waste plastic, mixture</v>
      </c>
      <c r="B34" s="307">
        <f>ev391apos!B34</f>
        <v>-3.1599999999999998E-4</v>
      </c>
      <c r="C34" s="262" t="str">
        <f>C280</f>
        <v>eol pastuer filter</v>
      </c>
      <c r="D34" s="68" t="s">
        <v>33</v>
      </c>
      <c r="E34" s="68" t="s">
        <v>27</v>
      </c>
      <c r="F34" s="72"/>
      <c r="G34" s="71" t="s">
        <v>18</v>
      </c>
      <c r="H34" s="204" t="str">
        <f>$B$1</f>
        <v>case1_consq</v>
      </c>
    </row>
    <row r="35" spans="1:10" ht="15">
      <c r="A35" s="72" t="s">
        <v>34</v>
      </c>
      <c r="B35" s="307">
        <f>ev391apos!B35</f>
        <v>-9.8900000000000008E-4</v>
      </c>
      <c r="C35" s="72" t="s">
        <v>35</v>
      </c>
      <c r="D35" s="72" t="s">
        <v>36</v>
      </c>
      <c r="E35" s="72" t="s">
        <v>27</v>
      </c>
      <c r="F35" s="72"/>
      <c r="G35" s="71" t="s">
        <v>18</v>
      </c>
      <c r="H35" s="71" t="s">
        <v>127</v>
      </c>
    </row>
    <row r="36" spans="1:10" ht="15">
      <c r="A36" s="72" t="s">
        <v>37</v>
      </c>
      <c r="B36" s="307">
        <f>ev391apos!B36</f>
        <v>-1.85197368421052E-4</v>
      </c>
      <c r="C36" s="72" t="s">
        <v>38</v>
      </c>
      <c r="D36" s="72" t="s">
        <v>39</v>
      </c>
      <c r="E36" s="72" t="s">
        <v>40</v>
      </c>
      <c r="F36" s="72"/>
      <c r="G36" s="71" t="s">
        <v>18</v>
      </c>
      <c r="H36" s="71" t="s">
        <v>127</v>
      </c>
    </row>
    <row r="37" spans="1:10" ht="15">
      <c r="A37" s="72" t="s">
        <v>129</v>
      </c>
      <c r="B37" s="307">
        <f>ev391apos!B37</f>
        <v>-3.3335526315789398E-3</v>
      </c>
      <c r="C37" s="72" t="s">
        <v>129</v>
      </c>
      <c r="D37" s="72" t="s">
        <v>8</v>
      </c>
      <c r="E37" s="72" t="s">
        <v>42</v>
      </c>
      <c r="F37" s="72"/>
      <c r="G37" s="71" t="s">
        <v>18</v>
      </c>
      <c r="H37" s="26" t="str">
        <f>$B$1</f>
        <v>case1_consq</v>
      </c>
    </row>
    <row r="39" spans="1:10" ht="15.75">
      <c r="A39" s="30" t="s">
        <v>4</v>
      </c>
      <c r="B39" s="31" t="s">
        <v>125</v>
      </c>
      <c r="C39" s="32"/>
      <c r="D39" s="33"/>
      <c r="E39" s="32"/>
      <c r="F39" s="34"/>
      <c r="G39" s="32"/>
      <c r="H39" s="32"/>
    </row>
    <row r="40" spans="1:10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10" ht="15">
      <c r="A41" s="35" t="s">
        <v>6</v>
      </c>
      <c r="B41" s="37" t="s">
        <v>146</v>
      </c>
      <c r="C41" s="32"/>
      <c r="D41" s="32"/>
      <c r="E41" s="32"/>
      <c r="F41" s="34"/>
      <c r="G41" s="32"/>
      <c r="H41" s="32"/>
    </row>
    <row r="42" spans="1:10" ht="15">
      <c r="A42" s="35" t="s">
        <v>7</v>
      </c>
      <c r="B42" s="38" t="s">
        <v>8</v>
      </c>
      <c r="C42" s="32"/>
      <c r="D42" s="32"/>
      <c r="E42" s="32"/>
      <c r="F42" s="34"/>
      <c r="G42" s="32"/>
      <c r="H42" s="32"/>
    </row>
    <row r="43" spans="1:10" ht="15">
      <c r="A43" s="35" t="s">
        <v>9</v>
      </c>
      <c r="B43" s="39" t="s">
        <v>9</v>
      </c>
      <c r="C43" s="32"/>
      <c r="D43" s="32"/>
      <c r="E43" s="32"/>
      <c r="F43" s="34"/>
      <c r="G43" s="32"/>
      <c r="H43" s="32"/>
    </row>
    <row r="44" spans="1:10" ht="15.75">
      <c r="A44" s="40" t="s">
        <v>10</v>
      </c>
      <c r="B44" s="31"/>
      <c r="C44" s="40"/>
      <c r="D44" s="40"/>
      <c r="E44" s="40"/>
      <c r="F44" s="34"/>
      <c r="G44" s="40"/>
      <c r="H44" s="40"/>
    </row>
    <row r="45" spans="1:10" ht="15.75">
      <c r="A45" s="40" t="s">
        <v>11</v>
      </c>
      <c r="B45" s="40" t="s">
        <v>12</v>
      </c>
      <c r="C45" s="40" t="s">
        <v>6</v>
      </c>
      <c r="D45" s="40" t="s">
        <v>7</v>
      </c>
      <c r="E45" s="40" t="s">
        <v>9</v>
      </c>
      <c r="F45" s="41" t="s">
        <v>13</v>
      </c>
      <c r="G45" s="40" t="s">
        <v>14</v>
      </c>
      <c r="H45" s="40" t="s">
        <v>15</v>
      </c>
    </row>
    <row r="46" spans="1:10" ht="15">
      <c r="A46" s="39" t="str">
        <f>B39</f>
        <v>alubox (large + wipe)</v>
      </c>
      <c r="B46" s="42">
        <f>B40</f>
        <v>1</v>
      </c>
      <c r="C46" s="43" t="str">
        <f>B41</f>
        <v>ALW</v>
      </c>
      <c r="D46" s="32" t="s">
        <v>8</v>
      </c>
      <c r="E46" s="39" t="str">
        <f>B43</f>
        <v>unit</v>
      </c>
      <c r="F46" s="34"/>
      <c r="G46" s="32" t="s">
        <v>16</v>
      </c>
      <c r="H46" s="39" t="str">
        <f>$B$1</f>
        <v>case1_consq</v>
      </c>
      <c r="I46" s="298"/>
      <c r="J46" s="298"/>
    </row>
    <row r="47" spans="1:10" ht="15">
      <c r="A47" s="39" t="s">
        <v>19</v>
      </c>
      <c r="B47" s="42">
        <f>ev391apos!B47</f>
        <v>1</v>
      </c>
      <c r="C47" s="43" t="s">
        <v>20</v>
      </c>
      <c r="D47" s="39" t="s">
        <v>8</v>
      </c>
      <c r="E47" s="39" t="s">
        <v>9</v>
      </c>
      <c r="F47" s="34"/>
      <c r="G47" s="32" t="s">
        <v>18</v>
      </c>
      <c r="H47" s="39" t="str">
        <f>$B$1</f>
        <v>case1_consq</v>
      </c>
      <c r="I47" s="298"/>
      <c r="J47" s="298"/>
    </row>
    <row r="48" spans="1:10" ht="15">
      <c r="A48" s="39" t="str">
        <f>A240</f>
        <v>wet wipe</v>
      </c>
      <c r="B48" s="308">
        <f>ev391apos!B48</f>
        <v>2</v>
      </c>
      <c r="C48" s="39" t="str">
        <f>C240</f>
        <v>wet wipe</v>
      </c>
      <c r="D48" s="39" t="s">
        <v>8</v>
      </c>
      <c r="E48" s="39" t="s">
        <v>9</v>
      </c>
      <c r="F48" s="34"/>
      <c r="G48" s="32" t="s">
        <v>18</v>
      </c>
      <c r="H48" s="39" t="str">
        <f>$B$1</f>
        <v>case1_consq</v>
      </c>
    </row>
    <row r="49" spans="1:8" ht="15">
      <c r="A49" s="39" t="s">
        <v>22</v>
      </c>
      <c r="B49" s="308">
        <f>ev391apos!B49</f>
        <v>0.16666666666666666</v>
      </c>
      <c r="C49" s="43" t="s">
        <v>23</v>
      </c>
      <c r="D49" s="39" t="s">
        <v>8</v>
      </c>
      <c r="E49" s="39" t="s">
        <v>9</v>
      </c>
      <c r="F49" s="34"/>
      <c r="G49" s="32" t="s">
        <v>18</v>
      </c>
      <c r="H49" s="39" t="str">
        <f>$B$1</f>
        <v>case1_consq</v>
      </c>
    </row>
    <row r="50" spans="1:8" ht="15">
      <c r="A50" s="63" t="str">
        <f>A14</f>
        <v>aluminium scrap</v>
      </c>
      <c r="B50" s="308">
        <f>ev391apos!B50</f>
        <v>-7.5700000000000003E-3</v>
      </c>
      <c r="C50" s="63" t="str">
        <f>C14</f>
        <v>aluminium scrap</v>
      </c>
      <c r="D50" s="65" t="s">
        <v>26</v>
      </c>
      <c r="E50" s="65" t="s">
        <v>27</v>
      </c>
      <c r="F50" s="66"/>
      <c r="G50" s="65" t="s">
        <v>18</v>
      </c>
      <c r="H50" s="39" t="str">
        <f>$B$1</f>
        <v>case1_consq</v>
      </c>
    </row>
    <row r="51" spans="1:8" ht="15">
      <c r="A51" s="63" t="s">
        <v>29</v>
      </c>
      <c r="B51" s="308">
        <f>ev391apos!B51</f>
        <v>-7.1900000000000002E-3</v>
      </c>
      <c r="C51" s="63" t="s">
        <v>30</v>
      </c>
      <c r="D51" s="65" t="s">
        <v>8</v>
      </c>
      <c r="E51" s="65" t="s">
        <v>27</v>
      </c>
      <c r="F51" s="66"/>
      <c r="G51" s="65" t="s">
        <v>18</v>
      </c>
      <c r="H51" s="65" t="s">
        <v>127</v>
      </c>
    </row>
    <row r="52" spans="1:8" ht="15">
      <c r="A52" s="263" t="str">
        <f>A280</f>
        <v>waste plastic, mixture</v>
      </c>
      <c r="B52" s="308">
        <f>ev391apos!B52</f>
        <v>-1.5799999999999999E-4</v>
      </c>
      <c r="C52" s="263" t="str">
        <f>C280</f>
        <v>eol pastuer filter</v>
      </c>
      <c r="D52" s="63" t="s">
        <v>33</v>
      </c>
      <c r="E52" s="63" t="s">
        <v>27</v>
      </c>
      <c r="F52" s="66"/>
      <c r="G52" s="65" t="s">
        <v>18</v>
      </c>
      <c r="H52" s="205" t="str">
        <f>$B$1</f>
        <v>case1_consq</v>
      </c>
    </row>
    <row r="53" spans="1:8" ht="15">
      <c r="A53" s="67" t="s">
        <v>34</v>
      </c>
      <c r="B53" s="308">
        <f>ev391apos!B53</f>
        <v>-5.9100000000000005E-4</v>
      </c>
      <c r="C53" s="63" t="s">
        <v>35</v>
      </c>
      <c r="D53" s="66" t="s">
        <v>36</v>
      </c>
      <c r="E53" s="66" t="s">
        <v>27</v>
      </c>
      <c r="F53" s="66"/>
      <c r="G53" s="65" t="s">
        <v>18</v>
      </c>
      <c r="H53" s="65" t="s">
        <v>127</v>
      </c>
    </row>
    <row r="54" spans="1:8" ht="15">
      <c r="A54" s="64" t="str">
        <f>A316</f>
        <v>waste wipe incineration</v>
      </c>
      <c r="B54" s="308">
        <f>ev391apos!B54</f>
        <v>-2E-3</v>
      </c>
      <c r="C54" s="64" t="str">
        <f>C316</f>
        <v>wipe incineation</v>
      </c>
      <c r="D54" s="66" t="s">
        <v>33</v>
      </c>
      <c r="E54" s="66" t="s">
        <v>27</v>
      </c>
      <c r="F54" s="66"/>
      <c r="G54" s="65" t="s">
        <v>18</v>
      </c>
      <c r="H54" s="205" t="str">
        <f>$B$1</f>
        <v>case1_consq</v>
      </c>
    </row>
    <row r="55" spans="1:8" ht="15">
      <c r="A55" s="64" t="str">
        <f>A292</f>
        <v>waste polyethylene</v>
      </c>
      <c r="B55" s="308">
        <f>ev391apos!B55</f>
        <v>-1.09E-2</v>
      </c>
      <c r="C55" s="64" t="str">
        <f>C292</f>
        <v>waste polyethylene</v>
      </c>
      <c r="D55" s="66" t="s">
        <v>33</v>
      </c>
      <c r="E55" s="66" t="s">
        <v>27</v>
      </c>
      <c r="F55" s="66"/>
      <c r="G55" s="65" t="s">
        <v>18</v>
      </c>
      <c r="H55" s="205" t="str">
        <f>$B$1</f>
        <v>case1_consq</v>
      </c>
    </row>
    <row r="56" spans="1:8" ht="15">
      <c r="A56" s="63" t="s">
        <v>37</v>
      </c>
      <c r="B56" s="308">
        <f>ev391apos!B56</f>
        <v>-2.22398280701754E-2</v>
      </c>
      <c r="C56" s="63" t="s">
        <v>38</v>
      </c>
      <c r="D56" s="66" t="s">
        <v>39</v>
      </c>
      <c r="E56" s="66" t="s">
        <v>40</v>
      </c>
      <c r="F56" s="66"/>
      <c r="G56" s="65" t="s">
        <v>18</v>
      </c>
      <c r="H56" s="65" t="s">
        <v>127</v>
      </c>
    </row>
    <row r="57" spans="1:8" ht="15">
      <c r="A57" s="63" t="s">
        <v>129</v>
      </c>
      <c r="B57" s="308">
        <f>ev391apos!B57</f>
        <v>-0.400316905263158</v>
      </c>
      <c r="C57" s="63" t="s">
        <v>129</v>
      </c>
      <c r="D57" s="66" t="s">
        <v>8</v>
      </c>
      <c r="E57" s="66" t="s">
        <v>42</v>
      </c>
      <c r="F57" s="66"/>
      <c r="G57" s="65" t="s">
        <v>18</v>
      </c>
      <c r="H57" s="39" t="str">
        <f>$B$1</f>
        <v>case1_consq</v>
      </c>
    </row>
    <row r="59" spans="1:8" ht="15.75">
      <c r="A59" s="44" t="s">
        <v>4</v>
      </c>
      <c r="B59" s="45" t="s">
        <v>50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147</v>
      </c>
      <c r="C61" s="46"/>
      <c r="D61" s="46"/>
      <c r="E61" s="46"/>
      <c r="F61" s="48"/>
      <c r="G61" s="46"/>
      <c r="H61" s="46"/>
    </row>
    <row r="62" spans="1:8" ht="15">
      <c r="A62" s="49" t="s">
        <v>7</v>
      </c>
      <c r="B62" s="52" t="s">
        <v>8</v>
      </c>
      <c r="C62" s="46"/>
      <c r="D62" s="46"/>
      <c r="E62" s="46"/>
      <c r="F62" s="48"/>
      <c r="G62" s="46"/>
      <c r="H62" s="46"/>
    </row>
    <row r="63" spans="1:8" ht="15">
      <c r="A63" s="49" t="s">
        <v>9</v>
      </c>
      <c r="B63" s="53" t="s">
        <v>9</v>
      </c>
      <c r="C63" s="46"/>
      <c r="D63" s="46"/>
      <c r="E63" s="46"/>
      <c r="F63" s="48"/>
      <c r="G63" s="46"/>
      <c r="H63" s="46"/>
    </row>
    <row r="64" spans="1:8" ht="15.75">
      <c r="A64" s="54" t="s">
        <v>10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11</v>
      </c>
      <c r="B65" s="54" t="s">
        <v>12</v>
      </c>
      <c r="C65" s="54" t="s">
        <v>6</v>
      </c>
      <c r="D65" s="54" t="s">
        <v>7</v>
      </c>
      <c r="E65" s="54" t="s">
        <v>9</v>
      </c>
      <c r="F65" s="55" t="s">
        <v>13</v>
      </c>
      <c r="G65" s="54" t="s">
        <v>14</v>
      </c>
      <c r="H65" s="54" t="s">
        <v>15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ASW</v>
      </c>
      <c r="D66" s="53" t="str">
        <f>B62</f>
        <v>GLO</v>
      </c>
      <c r="E66" s="53" t="str">
        <f>B63</f>
        <v>unit</v>
      </c>
      <c r="F66" s="48"/>
      <c r="G66" s="46" t="s">
        <v>16</v>
      </c>
      <c r="H66" s="53" t="str">
        <f>$B$1</f>
        <v>case1_consq</v>
      </c>
    </row>
    <row r="67" spans="1:8" ht="15">
      <c r="A67" s="53" t="s">
        <v>45</v>
      </c>
      <c r="B67" s="302">
        <f>ev391apos!B67</f>
        <v>1</v>
      </c>
      <c r="C67" s="53" t="s">
        <v>44</v>
      </c>
      <c r="D67" s="53" t="s">
        <v>8</v>
      </c>
      <c r="E67" s="53" t="s">
        <v>9</v>
      </c>
      <c r="F67" s="48"/>
      <c r="G67" s="46" t="s">
        <v>18</v>
      </c>
      <c r="H67" s="53" t="str">
        <f>$B$1</f>
        <v>case1_consq</v>
      </c>
    </row>
    <row r="68" spans="1:8" ht="15">
      <c r="A68" s="53" t="str">
        <f>A48</f>
        <v>wet wipe</v>
      </c>
      <c r="B68" s="302">
        <f>ev391apos!B68</f>
        <v>2</v>
      </c>
      <c r="C68" s="53" t="str">
        <f>C48</f>
        <v>wet wipe</v>
      </c>
      <c r="D68" s="53" t="s">
        <v>8</v>
      </c>
      <c r="E68" s="53" t="s">
        <v>9</v>
      </c>
      <c r="F68" s="48"/>
      <c r="G68" s="46" t="s">
        <v>18</v>
      </c>
      <c r="H68" s="53" t="str">
        <f>$B$1</f>
        <v>case1_consq</v>
      </c>
    </row>
    <row r="69" spans="1:8" ht="15">
      <c r="A69" s="53" t="s">
        <v>22</v>
      </c>
      <c r="B69" s="302">
        <f>ev391apos!B69</f>
        <v>0.125</v>
      </c>
      <c r="C69" s="53" t="s">
        <v>23</v>
      </c>
      <c r="D69" s="53" t="s">
        <v>8</v>
      </c>
      <c r="E69" s="53" t="s">
        <v>9</v>
      </c>
      <c r="F69" s="48"/>
      <c r="G69" s="46" t="s">
        <v>18</v>
      </c>
      <c r="H69" s="53" t="str">
        <f>$B$1</f>
        <v>case1_consq</v>
      </c>
    </row>
    <row r="70" spans="1:8" ht="15">
      <c r="A70" s="57" t="str">
        <f>A14</f>
        <v>aluminium scrap</v>
      </c>
      <c r="B70" s="302">
        <f>ev391apos!B70</f>
        <v>-4.5199999999999997E-3</v>
      </c>
      <c r="C70" s="57" t="str">
        <f>C14</f>
        <v>aluminium scrap</v>
      </c>
      <c r="D70" s="59" t="s">
        <v>26</v>
      </c>
      <c r="E70" s="59" t="s">
        <v>27</v>
      </c>
      <c r="F70" s="60"/>
      <c r="G70" s="59" t="s">
        <v>18</v>
      </c>
      <c r="H70" s="58" t="str">
        <f>$B$1</f>
        <v>case1_consq</v>
      </c>
    </row>
    <row r="71" spans="1:8" ht="15">
      <c r="A71" s="57" t="s">
        <v>29</v>
      </c>
      <c r="B71" s="302">
        <f>ev391apos!B71</f>
        <v>-4.3E-3</v>
      </c>
      <c r="C71" s="59" t="s">
        <v>30</v>
      </c>
      <c r="D71" s="59" t="s">
        <v>8</v>
      </c>
      <c r="E71" s="59" t="s">
        <v>27</v>
      </c>
      <c r="F71" s="60"/>
      <c r="G71" s="59" t="s">
        <v>18</v>
      </c>
      <c r="H71" s="59" t="s">
        <v>127</v>
      </c>
    </row>
    <row r="72" spans="1:8" ht="15">
      <c r="A72" s="264" t="str">
        <f>A280</f>
        <v>waste plastic, mixture</v>
      </c>
      <c r="B72" s="302">
        <f>ev391apos!B72</f>
        <v>-3.1599999999999998E-4</v>
      </c>
      <c r="C72" s="264" t="str">
        <f>C280</f>
        <v>eol pastuer filter</v>
      </c>
      <c r="D72" s="57" t="s">
        <v>33</v>
      </c>
      <c r="E72" s="57" t="s">
        <v>27</v>
      </c>
      <c r="F72" s="60"/>
      <c r="G72" s="59" t="s">
        <v>18</v>
      </c>
      <c r="H72" s="58" t="str">
        <f>$B$1</f>
        <v>case1_consq</v>
      </c>
    </row>
    <row r="73" spans="1:8" ht="15">
      <c r="A73" s="60" t="s">
        <v>34</v>
      </c>
      <c r="B73" s="302">
        <f>ev391apos!B73</f>
        <v>-9.8899999999999995E-3</v>
      </c>
      <c r="C73" s="59" t="s">
        <v>35</v>
      </c>
      <c r="D73" s="60" t="s">
        <v>36</v>
      </c>
      <c r="E73" s="60" t="s">
        <v>27</v>
      </c>
      <c r="F73" s="60"/>
      <c r="G73" s="59" t="s">
        <v>18</v>
      </c>
      <c r="H73" s="59" t="s">
        <v>127</v>
      </c>
    </row>
    <row r="74" spans="1:8" ht="15">
      <c r="A74" s="265" t="str">
        <f>A316</f>
        <v>waste wipe incineration</v>
      </c>
      <c r="B74" s="302">
        <f>ev391apos!B74</f>
        <v>-2E-3</v>
      </c>
      <c r="C74" s="265" t="str">
        <f>C316</f>
        <v>wipe incineation</v>
      </c>
      <c r="D74" s="60" t="s">
        <v>33</v>
      </c>
      <c r="E74" s="60" t="s">
        <v>27</v>
      </c>
      <c r="F74" s="60"/>
      <c r="G74" s="59" t="s">
        <v>18</v>
      </c>
      <c r="H74" s="58" t="str">
        <f>$B$1</f>
        <v>case1_consq</v>
      </c>
    </row>
    <row r="75" spans="1:8" ht="15">
      <c r="A75" s="265" t="str">
        <f>A292</f>
        <v>waste polyethylene</v>
      </c>
      <c r="B75" s="302">
        <f>ev391apos!B75</f>
        <v>-1.09E-2</v>
      </c>
      <c r="C75" s="58" t="str">
        <f>A292</f>
        <v>waste polyethylene</v>
      </c>
      <c r="D75" s="60" t="s">
        <v>33</v>
      </c>
      <c r="E75" s="60" t="s">
        <v>27</v>
      </c>
      <c r="F75" s="60"/>
      <c r="G75" s="59" t="s">
        <v>18</v>
      </c>
      <c r="H75" s="58" t="str">
        <f>$B$1</f>
        <v>case1_consq</v>
      </c>
    </row>
    <row r="76" spans="1:8" ht="15">
      <c r="A76" s="60" t="s">
        <v>37</v>
      </c>
      <c r="B76" s="302">
        <f>ev391apos!B76</f>
        <v>-2.20546307017544E-2</v>
      </c>
      <c r="C76" s="59" t="s">
        <v>38</v>
      </c>
      <c r="D76" s="60" t="s">
        <v>39</v>
      </c>
      <c r="E76" s="60" t="s">
        <v>40</v>
      </c>
      <c r="F76" s="60"/>
      <c r="G76" s="59" t="s">
        <v>18</v>
      </c>
      <c r="H76" s="59" t="s">
        <v>127</v>
      </c>
    </row>
    <row r="77" spans="1:8" ht="15">
      <c r="A77" s="60" t="s">
        <v>129</v>
      </c>
      <c r="B77" s="302">
        <f>ev391apos!B77</f>
        <v>-0.39698335263157902</v>
      </c>
      <c r="C77" s="59" t="s">
        <v>129</v>
      </c>
      <c r="D77" s="60" t="s">
        <v>8</v>
      </c>
      <c r="E77" s="60" t="s">
        <v>42</v>
      </c>
      <c r="F77" s="60"/>
      <c r="G77" s="59" t="s">
        <v>18</v>
      </c>
      <c r="H77" s="53" t="str">
        <f>$B$1</f>
        <v>case1_consq</v>
      </c>
    </row>
    <row r="79" spans="1:8" ht="15.75">
      <c r="A79" s="80" t="s">
        <v>4</v>
      </c>
      <c r="B79" s="81" t="s">
        <v>51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148</v>
      </c>
      <c r="C81" s="82"/>
      <c r="D81" s="82"/>
      <c r="E81" s="82"/>
      <c r="F81" s="84"/>
      <c r="G81" s="82"/>
      <c r="H81" s="82"/>
    </row>
    <row r="82" spans="1:8" ht="15">
      <c r="A82" s="85" t="s">
        <v>7</v>
      </c>
      <c r="B82" s="88" t="s">
        <v>8</v>
      </c>
      <c r="C82" s="82"/>
      <c r="D82" s="82"/>
      <c r="E82" s="82"/>
      <c r="F82" s="84"/>
      <c r="G82" s="82"/>
      <c r="H82" s="82"/>
    </row>
    <row r="83" spans="1:8" ht="15">
      <c r="A83" s="85" t="s">
        <v>9</v>
      </c>
      <c r="B83" s="89" t="s">
        <v>9</v>
      </c>
      <c r="C83" s="82"/>
      <c r="D83" s="82"/>
      <c r="E83" s="82"/>
      <c r="F83" s="84"/>
      <c r="G83" s="82"/>
      <c r="H83" s="82"/>
    </row>
    <row r="84" spans="1:8" ht="15.75">
      <c r="A84" s="90" t="s">
        <v>10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11</v>
      </c>
      <c r="B85" s="90" t="s">
        <v>12</v>
      </c>
      <c r="C85" s="90" t="s">
        <v>6</v>
      </c>
      <c r="D85" s="90" t="s">
        <v>7</v>
      </c>
      <c r="E85" s="90" t="s">
        <v>9</v>
      </c>
      <c r="F85" s="91" t="s">
        <v>13</v>
      </c>
      <c r="G85" s="90" t="s">
        <v>14</v>
      </c>
      <c r="H85" s="90" t="s">
        <v>15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H2S</v>
      </c>
      <c r="D86" s="89" t="str">
        <f>B82</f>
        <v>GLO</v>
      </c>
      <c r="E86" s="89" t="str">
        <f>B83</f>
        <v>unit</v>
      </c>
      <c r="F86" s="84"/>
      <c r="G86" s="82" t="s">
        <v>16</v>
      </c>
      <c r="H86" s="89" t="str">
        <f>$B$1</f>
        <v>case1_consq</v>
      </c>
    </row>
    <row r="87" spans="1:8" ht="15">
      <c r="A87" s="89" t="s">
        <v>52</v>
      </c>
      <c r="B87" s="304">
        <f>ev391apos!B87</f>
        <v>1</v>
      </c>
      <c r="C87" s="89" t="s">
        <v>52</v>
      </c>
      <c r="D87" s="89" t="s">
        <v>8</v>
      </c>
      <c r="E87" s="89" t="s">
        <v>9</v>
      </c>
      <c r="F87" s="84"/>
      <c r="G87" s="82" t="s">
        <v>18</v>
      </c>
      <c r="H87" s="89" t="str">
        <f>$B$1</f>
        <v>case1_consq</v>
      </c>
    </row>
    <row r="88" spans="1:8" ht="15">
      <c r="A88" s="89" t="s">
        <v>22</v>
      </c>
      <c r="B88" s="304">
        <f>ev391apos!B88</f>
        <v>8.3333333333333329E-2</v>
      </c>
      <c r="C88" s="89" t="s">
        <v>23</v>
      </c>
      <c r="D88" s="89" t="s">
        <v>8</v>
      </c>
      <c r="E88" s="89" t="s">
        <v>9</v>
      </c>
      <c r="F88" s="84"/>
      <c r="G88" s="82" t="s">
        <v>18</v>
      </c>
      <c r="H88" s="89" t="str">
        <f>$B$1</f>
        <v>case1_consq</v>
      </c>
    </row>
    <row r="89" spans="1:8" ht="15">
      <c r="A89" s="267" t="str">
        <f>A304</f>
        <v>waste polypropylene</v>
      </c>
      <c r="B89" s="304">
        <f>ev391apos!B89</f>
        <v>-7.0999999999999994E-2</v>
      </c>
      <c r="C89" s="267" t="str">
        <f>C304</f>
        <v>waste polypropylene</v>
      </c>
      <c r="D89" s="94" t="s">
        <v>33</v>
      </c>
      <c r="E89" s="94" t="s">
        <v>27</v>
      </c>
      <c r="F89" s="94"/>
      <c r="G89" s="95" t="s">
        <v>18</v>
      </c>
      <c r="H89" s="96" t="str">
        <f>$B$1</f>
        <v>case1_consq</v>
      </c>
    </row>
    <row r="90" spans="1:8" ht="15">
      <c r="A90" s="96" t="str">
        <f>A292</f>
        <v>waste polyethylene</v>
      </c>
      <c r="B90" s="304">
        <f>ev391apos!B90</f>
        <v>-7.2700000000000004E-3</v>
      </c>
      <c r="C90" s="96" t="str">
        <f>C292</f>
        <v>waste polyethylene</v>
      </c>
      <c r="D90" s="94" t="s">
        <v>33</v>
      </c>
      <c r="E90" s="94" t="s">
        <v>27</v>
      </c>
      <c r="F90" s="94"/>
      <c r="G90" s="95" t="s">
        <v>18</v>
      </c>
      <c r="H90" s="96" t="str">
        <f>$B$1</f>
        <v>case1_consq</v>
      </c>
    </row>
    <row r="91" spans="1:8" ht="15">
      <c r="A91" s="96" t="s">
        <v>37</v>
      </c>
      <c r="B91" s="304">
        <f>ev391apos!B91</f>
        <v>-0.14709144573749999</v>
      </c>
      <c r="C91" s="95" t="s">
        <v>38</v>
      </c>
      <c r="D91" s="94" t="s">
        <v>39</v>
      </c>
      <c r="E91" s="94" t="s">
        <v>40</v>
      </c>
      <c r="F91" s="94"/>
      <c r="G91" s="95" t="s">
        <v>18</v>
      </c>
      <c r="H91" s="95" t="s">
        <v>127</v>
      </c>
    </row>
    <row r="92" spans="1:8" ht="15">
      <c r="A92" s="96" t="s">
        <v>129</v>
      </c>
      <c r="B92" s="304">
        <f>ev391apos!B92</f>
        <v>-2.6476460232750001</v>
      </c>
      <c r="C92" s="95" t="s">
        <v>129</v>
      </c>
      <c r="D92" s="94" t="s">
        <v>8</v>
      </c>
      <c r="E92" s="94" t="s">
        <v>42</v>
      </c>
      <c r="F92" s="94"/>
      <c r="G92" s="95" t="s">
        <v>18</v>
      </c>
      <c r="H92" s="89" t="str">
        <f>$B$1</f>
        <v>case1_consq</v>
      </c>
    </row>
    <row r="93" spans="1:8" ht="15">
      <c r="A93" s="96" t="s">
        <v>34</v>
      </c>
      <c r="B93" s="304">
        <f>ev391apos!B93</f>
        <v>-3.16E-3</v>
      </c>
      <c r="C93" s="95" t="s">
        <v>35</v>
      </c>
      <c r="D93" s="94" t="s">
        <v>36</v>
      </c>
      <c r="E93" s="94" t="s">
        <v>27</v>
      </c>
      <c r="F93" s="94"/>
      <c r="G93" s="95" t="s">
        <v>18</v>
      </c>
      <c r="H93" s="95" t="s">
        <v>127</v>
      </c>
    </row>
    <row r="95" spans="1:8" ht="15.75">
      <c r="A95" s="99" t="s">
        <v>4</v>
      </c>
      <c r="B95" s="100" t="s">
        <v>55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149</v>
      </c>
      <c r="C97" s="101"/>
      <c r="D97" s="101"/>
      <c r="E97" s="101"/>
      <c r="F97" s="103"/>
      <c r="G97" s="101"/>
      <c r="H97" s="101"/>
    </row>
    <row r="98" spans="1:8" ht="15">
      <c r="A98" s="104" t="s">
        <v>7</v>
      </c>
      <c r="B98" s="107" t="s">
        <v>8</v>
      </c>
      <c r="C98" s="101"/>
      <c r="D98" s="101"/>
      <c r="E98" s="101"/>
      <c r="F98" s="103"/>
      <c r="G98" s="101"/>
      <c r="H98" s="101"/>
    </row>
    <row r="99" spans="1:8" ht="15">
      <c r="A99" s="104" t="s">
        <v>9</v>
      </c>
      <c r="B99" s="108" t="s">
        <v>9</v>
      </c>
      <c r="C99" s="101"/>
      <c r="D99" s="101"/>
      <c r="E99" s="101"/>
      <c r="F99" s="103"/>
      <c r="G99" s="101"/>
      <c r="H99" s="101"/>
    </row>
    <row r="100" spans="1:8" ht="15.75">
      <c r="A100" s="109" t="s">
        <v>10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11</v>
      </c>
      <c r="B101" s="109" t="s">
        <v>12</v>
      </c>
      <c r="C101" s="109" t="s">
        <v>6</v>
      </c>
      <c r="D101" s="109" t="s">
        <v>7</v>
      </c>
      <c r="E101" s="109" t="s">
        <v>9</v>
      </c>
      <c r="F101" s="110" t="s">
        <v>13</v>
      </c>
      <c r="G101" s="109" t="s">
        <v>14</v>
      </c>
      <c r="H101" s="109" t="s">
        <v>15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H4S</v>
      </c>
      <c r="D102" s="108" t="str">
        <f>B98</f>
        <v>GLO</v>
      </c>
      <c r="E102" s="108" t="str">
        <f>B99</f>
        <v>unit</v>
      </c>
      <c r="F102" s="103"/>
      <c r="G102" s="101" t="s">
        <v>16</v>
      </c>
      <c r="H102" s="108" t="str">
        <f>$B$1</f>
        <v>case1_consq</v>
      </c>
    </row>
    <row r="103" spans="1:8" ht="15">
      <c r="A103" s="108" t="s">
        <v>65</v>
      </c>
      <c r="B103" s="305">
        <f>ev391apos!B103</f>
        <v>1</v>
      </c>
      <c r="C103" s="108" t="s">
        <v>65</v>
      </c>
      <c r="D103" s="108" t="s">
        <v>8</v>
      </c>
      <c r="E103" s="108" t="s">
        <v>9</v>
      </c>
      <c r="F103" s="103"/>
      <c r="G103" s="101" t="s">
        <v>18</v>
      </c>
      <c r="H103" s="108" t="str">
        <f>$B$1</f>
        <v>case1_consq</v>
      </c>
    </row>
    <row r="104" spans="1:8" ht="15">
      <c r="A104" s="108" t="s">
        <v>22</v>
      </c>
      <c r="B104" s="305">
        <f>ev391apos!B104</f>
        <v>0.1111111111111111</v>
      </c>
      <c r="C104" s="108" t="s">
        <v>23</v>
      </c>
      <c r="D104" s="108" t="s">
        <v>8</v>
      </c>
      <c r="E104" s="108" t="s">
        <v>9</v>
      </c>
      <c r="F104" s="103"/>
      <c r="G104" s="101" t="s">
        <v>18</v>
      </c>
      <c r="H104" s="108" t="str">
        <f>$B$1</f>
        <v>case1_consq</v>
      </c>
    </row>
    <row r="105" spans="1:8" ht="15">
      <c r="A105" s="266" t="str">
        <f>A304</f>
        <v>waste polypropylene</v>
      </c>
      <c r="B105" s="305">
        <f>ev391apos!B105</f>
        <v>-0.2</v>
      </c>
      <c r="C105" s="266" t="str">
        <f>C304</f>
        <v>waste polypropylene</v>
      </c>
      <c r="D105" s="113" t="s">
        <v>33</v>
      </c>
      <c r="E105" s="113" t="s">
        <v>27</v>
      </c>
      <c r="F105" s="113"/>
      <c r="G105" s="114" t="s">
        <v>18</v>
      </c>
      <c r="H105" s="115" t="str">
        <f>$B$1</f>
        <v>case1_consq</v>
      </c>
    </row>
    <row r="106" spans="1:8" ht="15">
      <c r="A106" s="115" t="str">
        <f>A292</f>
        <v>waste polyethylene</v>
      </c>
      <c r="B106" s="305">
        <f>ev391apos!B106</f>
        <v>-2.1899999999999999E-2</v>
      </c>
      <c r="C106" s="115" t="str">
        <f>C292</f>
        <v>waste polyethylene</v>
      </c>
      <c r="D106" s="113" t="s">
        <v>33</v>
      </c>
      <c r="E106" s="113" t="s">
        <v>27</v>
      </c>
      <c r="F106" s="113"/>
      <c r="G106" s="114" t="s">
        <v>18</v>
      </c>
      <c r="H106" s="115" t="str">
        <f>$B$1</f>
        <v>case1_consq</v>
      </c>
    </row>
    <row r="107" spans="1:8" ht="15">
      <c r="A107" s="115" t="s">
        <v>37</v>
      </c>
      <c r="B107" s="305">
        <f>ev391apos!B107</f>
        <v>-0.42082049689166701</v>
      </c>
      <c r="C107" s="114" t="s">
        <v>38</v>
      </c>
      <c r="D107" s="113" t="s">
        <v>39</v>
      </c>
      <c r="E107" s="113" t="s">
        <v>40</v>
      </c>
      <c r="F107" s="113"/>
      <c r="G107" s="114" t="s">
        <v>18</v>
      </c>
      <c r="H107" s="114" t="s">
        <v>127</v>
      </c>
    </row>
    <row r="108" spans="1:8" ht="15">
      <c r="A108" s="115" t="s">
        <v>129</v>
      </c>
      <c r="B108" s="305">
        <f>ev391apos!B108</f>
        <v>-7.5747689440499997</v>
      </c>
      <c r="C108" s="114" t="s">
        <v>129</v>
      </c>
      <c r="D108" s="113" t="s">
        <v>8</v>
      </c>
      <c r="E108" s="113" t="s">
        <v>42</v>
      </c>
      <c r="F108" s="113"/>
      <c r="G108" s="114" t="s">
        <v>18</v>
      </c>
      <c r="H108" s="108" t="str">
        <f>$B$1</f>
        <v>case1_consq</v>
      </c>
    </row>
    <row r="109" spans="1:8" ht="15">
      <c r="A109" s="115" t="s">
        <v>34</v>
      </c>
      <c r="B109" s="305">
        <f>ev391apos!B109</f>
        <v>-8.9899999999999997E-3</v>
      </c>
      <c r="C109" s="114" t="s">
        <v>35</v>
      </c>
      <c r="D109" s="113" t="s">
        <v>36</v>
      </c>
      <c r="E109" s="113" t="s">
        <v>27</v>
      </c>
      <c r="F109" s="113"/>
      <c r="G109" s="114" t="s">
        <v>18</v>
      </c>
      <c r="H109" s="114" t="s">
        <v>127</v>
      </c>
    </row>
    <row r="111" spans="1:8" ht="15.75">
      <c r="A111" s="117" t="s">
        <v>4</v>
      </c>
      <c r="B111" s="118" t="s">
        <v>124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150</v>
      </c>
      <c r="C113" s="119"/>
      <c r="D113" s="119"/>
      <c r="E113" s="119"/>
      <c r="F113" s="121"/>
      <c r="G113" s="119"/>
      <c r="H113" s="119"/>
    </row>
    <row r="114" spans="1:8" ht="15">
      <c r="A114" s="122" t="s">
        <v>7</v>
      </c>
      <c r="B114" s="125" t="s">
        <v>8</v>
      </c>
      <c r="C114" s="119"/>
      <c r="D114" s="119"/>
      <c r="E114" s="119"/>
      <c r="F114" s="121"/>
      <c r="G114" s="119"/>
      <c r="H114" s="119"/>
    </row>
    <row r="115" spans="1:8" ht="15">
      <c r="A115" s="122" t="s">
        <v>9</v>
      </c>
      <c r="B115" s="126" t="s">
        <v>9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10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11</v>
      </c>
      <c r="B117" s="127" t="s">
        <v>12</v>
      </c>
      <c r="C117" s="127" t="s">
        <v>6</v>
      </c>
      <c r="D117" s="127" t="s">
        <v>7</v>
      </c>
      <c r="E117" s="127" t="s">
        <v>9</v>
      </c>
      <c r="F117" s="128" t="s">
        <v>13</v>
      </c>
      <c r="G117" s="127" t="s">
        <v>14</v>
      </c>
      <c r="H117" s="127" t="s">
        <v>15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H2R</v>
      </c>
      <c r="D118" s="126" t="str">
        <f>B114</f>
        <v>GLO</v>
      </c>
      <c r="E118" s="126" t="str">
        <f>B115</f>
        <v>unit</v>
      </c>
      <c r="F118" s="121"/>
      <c r="G118" s="119" t="s">
        <v>16</v>
      </c>
      <c r="H118" s="126" t="str">
        <f>$B$1</f>
        <v>case1_consq</v>
      </c>
    </row>
    <row r="119" spans="1:8" ht="15">
      <c r="A119" s="126" t="s">
        <v>52</v>
      </c>
      <c r="B119" s="131">
        <f>ev391apos!B119</f>
        <v>1</v>
      </c>
      <c r="C119" s="126" t="s">
        <v>52</v>
      </c>
      <c r="D119" s="126" t="s">
        <v>8</v>
      </c>
      <c r="E119" s="126" t="s">
        <v>9</v>
      </c>
      <c r="F119" s="121"/>
      <c r="G119" s="119" t="s">
        <v>18</v>
      </c>
      <c r="H119" s="126" t="str">
        <f>$B$1</f>
        <v>case1_consq</v>
      </c>
    </row>
    <row r="120" spans="1:8" ht="15">
      <c r="A120" s="126" t="s">
        <v>22</v>
      </c>
      <c r="B120" s="131">
        <f>ev391apos!B120</f>
        <v>8.3333333333333329E-2</v>
      </c>
      <c r="C120" s="126" t="s">
        <v>23</v>
      </c>
      <c r="D120" s="126" t="s">
        <v>8</v>
      </c>
      <c r="E120" s="126" t="s">
        <v>9</v>
      </c>
      <c r="F120" s="121"/>
      <c r="G120" s="119" t="s">
        <v>18</v>
      </c>
      <c r="H120" s="126" t="str">
        <f>$B$1</f>
        <v>case1_consq</v>
      </c>
    </row>
    <row r="121" spans="1:8" ht="15">
      <c r="A121" s="126" t="str">
        <f>A304</f>
        <v>waste polypropylene</v>
      </c>
      <c r="B121" s="131">
        <f>ev391apos!B121</f>
        <v>-1.0699999999999999E-2</v>
      </c>
      <c r="C121" s="126" t="str">
        <f>C304</f>
        <v>waste polypropylene</v>
      </c>
      <c r="D121" s="121" t="s">
        <v>33</v>
      </c>
      <c r="E121" s="121" t="s">
        <v>27</v>
      </c>
      <c r="F121" s="121"/>
      <c r="G121" s="119" t="str">
        <f>[1]ev391cutoff!G108</f>
        <v>technosphere</v>
      </c>
      <c r="H121" s="126" t="str">
        <f>$B$1</f>
        <v>case1_consq</v>
      </c>
    </row>
    <row r="122" spans="1:8" ht="15">
      <c r="A122" s="126" t="str">
        <f>A292</f>
        <v>waste polyethylene</v>
      </c>
      <c r="B122" s="131">
        <f>ev391apos!B122</f>
        <v>-1.09E-2</v>
      </c>
      <c r="C122" s="126" t="str">
        <f>C292</f>
        <v>waste polyethylene</v>
      </c>
      <c r="D122" s="121" t="s">
        <v>33</v>
      </c>
      <c r="E122" s="121" t="s">
        <v>27</v>
      </c>
      <c r="F122" s="121"/>
      <c r="G122" s="119" t="str">
        <f>[1]ev391cutoff!G109</f>
        <v>technosphere</v>
      </c>
      <c r="H122" s="126" t="str">
        <f>$B$1</f>
        <v>case1_consq</v>
      </c>
    </row>
    <row r="123" spans="1:8" ht="15">
      <c r="A123" s="126" t="s">
        <v>37</v>
      </c>
      <c r="B123" s="131">
        <f>ev391apos!B123</f>
        <v>-2.2063716860624999E-2</v>
      </c>
      <c r="C123" s="119" t="s">
        <v>38</v>
      </c>
      <c r="D123" s="121" t="s">
        <v>39</v>
      </c>
      <c r="E123" s="121" t="s">
        <v>40</v>
      </c>
      <c r="F123" s="121"/>
      <c r="G123" s="119" t="s">
        <v>18</v>
      </c>
      <c r="H123" s="119" t="s">
        <v>127</v>
      </c>
    </row>
    <row r="124" spans="1:8" ht="15">
      <c r="A124" s="126" t="s">
        <v>129</v>
      </c>
      <c r="B124" s="131">
        <f>ev391apos!B124</f>
        <v>-0.39714690349124998</v>
      </c>
      <c r="C124" s="119" t="s">
        <v>129</v>
      </c>
      <c r="D124" s="121" t="s">
        <v>8</v>
      </c>
      <c r="E124" s="121" t="s">
        <v>42</v>
      </c>
      <c r="F124" s="121"/>
      <c r="G124" s="119" t="s">
        <v>18</v>
      </c>
      <c r="H124" s="126" t="str">
        <f>$B$1</f>
        <v>case1_consq</v>
      </c>
    </row>
    <row r="125" spans="1:8" ht="15">
      <c r="A125" s="126" t="s">
        <v>56</v>
      </c>
      <c r="B125" s="131">
        <f>ev391apos!B125</f>
        <v>-6.0400000000000002E-2</v>
      </c>
      <c r="C125" s="119" t="s">
        <v>57</v>
      </c>
      <c r="D125" s="121" t="s">
        <v>8</v>
      </c>
      <c r="E125" s="121" t="s">
        <v>27</v>
      </c>
      <c r="F125" s="121"/>
      <c r="G125" s="119" t="s">
        <v>18</v>
      </c>
      <c r="H125" s="119" t="s">
        <v>127</v>
      </c>
    </row>
    <row r="126" spans="1:8" ht="15">
      <c r="A126" s="126" t="s">
        <v>58</v>
      </c>
      <c r="B126" s="131">
        <f>ev391apos!B126</f>
        <v>-6.1799999999999997E-3</v>
      </c>
      <c r="C126" s="119" t="s">
        <v>62</v>
      </c>
      <c r="D126" s="121" t="s">
        <v>60</v>
      </c>
      <c r="E126" s="121" t="s">
        <v>27</v>
      </c>
      <c r="F126" s="121"/>
      <c r="G126" s="119" t="s">
        <v>18</v>
      </c>
      <c r="H126" s="119" t="s">
        <v>127</v>
      </c>
    </row>
    <row r="127" spans="1:8" ht="15">
      <c r="A127" s="126" t="str">
        <f>A339</f>
        <v>polyethylene recycling</v>
      </c>
      <c r="B127" s="131">
        <f>-ev391apos!B127</f>
        <v>-7.2700000000000004E-3</v>
      </c>
      <c r="C127" s="126" t="str">
        <f>C339</f>
        <v>polyethylene recycling</v>
      </c>
      <c r="D127" s="121" t="s">
        <v>60</v>
      </c>
      <c r="E127" s="121" t="s">
        <v>27</v>
      </c>
      <c r="F127" s="121"/>
      <c r="G127" s="119" t="s">
        <v>18</v>
      </c>
      <c r="H127" s="126" t="str">
        <f>$B$1</f>
        <v>case1_consq</v>
      </c>
    </row>
    <row r="128" spans="1:8" ht="15">
      <c r="A128" s="126" t="str">
        <f>A350</f>
        <v>polypropylene recycling</v>
      </c>
      <c r="B128" s="131">
        <f>-ev391apos!B128</f>
        <v>-7.0999999999999994E-2</v>
      </c>
      <c r="C128" s="126" t="str">
        <f>C350</f>
        <v>polypropylene recycling</v>
      </c>
      <c r="D128" s="121" t="s">
        <v>60</v>
      </c>
      <c r="E128" s="121" t="s">
        <v>27</v>
      </c>
      <c r="F128" s="121"/>
      <c r="G128" s="119" t="s">
        <v>18</v>
      </c>
      <c r="H128" s="126" t="str">
        <f>$B$1</f>
        <v>case1_consq</v>
      </c>
    </row>
    <row r="129" spans="1:8" ht="15">
      <c r="A129" s="126" t="s">
        <v>34</v>
      </c>
      <c r="B129" s="131">
        <f>ev391apos!B129</f>
        <v>-3.16E-3</v>
      </c>
      <c r="C129" s="119" t="s">
        <v>35</v>
      </c>
      <c r="D129" s="121" t="s">
        <v>36</v>
      </c>
      <c r="E129" s="121" t="s">
        <v>27</v>
      </c>
      <c r="F129" s="121"/>
      <c r="G129" s="119" t="s">
        <v>18</v>
      </c>
      <c r="H129" s="119" t="s">
        <v>127</v>
      </c>
    </row>
    <row r="131" spans="1:8" ht="15.75">
      <c r="A131" s="132" t="s">
        <v>4</v>
      </c>
      <c r="B131" s="133" t="s">
        <v>126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151</v>
      </c>
      <c r="C133" s="134"/>
      <c r="D133" s="134"/>
      <c r="E133" s="134"/>
      <c r="F133" s="136"/>
      <c r="G133" s="134"/>
      <c r="H133" s="134"/>
    </row>
    <row r="134" spans="1:8" ht="15">
      <c r="A134" s="137" t="s">
        <v>7</v>
      </c>
      <c r="B134" s="140" t="s">
        <v>8</v>
      </c>
      <c r="C134" s="134"/>
      <c r="D134" s="134"/>
      <c r="E134" s="134"/>
      <c r="F134" s="136"/>
      <c r="G134" s="134"/>
      <c r="H134" s="134"/>
    </row>
    <row r="135" spans="1:8" ht="15">
      <c r="A135" s="137" t="s">
        <v>9</v>
      </c>
      <c r="B135" s="141" t="s">
        <v>9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10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11</v>
      </c>
      <c r="B137" s="142" t="s">
        <v>12</v>
      </c>
      <c r="C137" s="142" t="s">
        <v>6</v>
      </c>
      <c r="D137" s="142" t="s">
        <v>7</v>
      </c>
      <c r="E137" s="142" t="s">
        <v>9</v>
      </c>
      <c r="F137" s="143" t="s">
        <v>13</v>
      </c>
      <c r="G137" s="142" t="s">
        <v>14</v>
      </c>
      <c r="H137" s="142" t="s">
        <v>15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H4R</v>
      </c>
      <c r="D138" s="141" t="str">
        <f>B134</f>
        <v>GLO</v>
      </c>
      <c r="E138" s="141" t="str">
        <f>B135</f>
        <v>unit</v>
      </c>
      <c r="F138" s="136"/>
      <c r="G138" s="134" t="s">
        <v>16</v>
      </c>
      <c r="H138" s="141" t="str">
        <f>$B$1</f>
        <v>case1_consq</v>
      </c>
    </row>
    <row r="139" spans="1:8" ht="15">
      <c r="A139" s="141" t="s">
        <v>65</v>
      </c>
      <c r="B139" s="296">
        <f>ev391apos!B139</f>
        <v>1</v>
      </c>
      <c r="C139" s="141" t="s">
        <v>65</v>
      </c>
      <c r="D139" s="141" t="s">
        <v>8</v>
      </c>
      <c r="E139" s="141" t="s">
        <v>9</v>
      </c>
      <c r="F139" s="136"/>
      <c r="G139" s="134" t="s">
        <v>18</v>
      </c>
      <c r="H139" s="141" t="str">
        <f>$B$1</f>
        <v>case1_consq</v>
      </c>
    </row>
    <row r="140" spans="1:8" ht="15">
      <c r="A140" s="141" t="s">
        <v>22</v>
      </c>
      <c r="B140" s="296">
        <f>ev391apos!B140</f>
        <v>0.1111111111111111</v>
      </c>
      <c r="C140" s="141" t="s">
        <v>23</v>
      </c>
      <c r="D140" s="141" t="s">
        <v>8</v>
      </c>
      <c r="E140" s="141" t="s">
        <v>9</v>
      </c>
      <c r="F140" s="136"/>
      <c r="G140" s="134" t="s">
        <v>18</v>
      </c>
      <c r="H140" s="141" t="str">
        <f>$B$1</f>
        <v>case1_consq</v>
      </c>
    </row>
    <row r="141" spans="1:8" ht="15">
      <c r="A141" s="141" t="str">
        <f>A304</f>
        <v>waste polypropylene</v>
      </c>
      <c r="B141" s="296">
        <f>ev391apos!B141</f>
        <v>-3.0300000000000001E-2</v>
      </c>
      <c r="C141" s="141" t="str">
        <f>C304</f>
        <v>waste polypropylene</v>
      </c>
      <c r="D141" s="136" t="s">
        <v>33</v>
      </c>
      <c r="E141" s="136" t="s">
        <v>27</v>
      </c>
      <c r="F141" s="136"/>
      <c r="G141" s="134" t="s">
        <v>18</v>
      </c>
      <c r="H141" s="141" t="str">
        <f>$B$1</f>
        <v>case1_consq</v>
      </c>
    </row>
    <row r="142" spans="1:8" ht="15">
      <c r="A142" s="141" t="str">
        <f>A292</f>
        <v>waste polyethylene</v>
      </c>
      <c r="B142" s="296">
        <f>ev391apos!B142</f>
        <v>-3.29E-3</v>
      </c>
      <c r="C142" s="141" t="str">
        <f>C292</f>
        <v>waste polyethylene</v>
      </c>
      <c r="D142" s="136" t="s">
        <v>33</v>
      </c>
      <c r="E142" s="136" t="str">
        <f>[1]ev391cutoff!E129</f>
        <v>kilogram</v>
      </c>
      <c r="F142" s="136"/>
      <c r="G142" s="134" t="s">
        <v>18</v>
      </c>
      <c r="H142" s="141" t="str">
        <f>$B$1</f>
        <v>case1_consq</v>
      </c>
    </row>
    <row r="143" spans="1:8" ht="15">
      <c r="A143" s="141" t="s">
        <v>37</v>
      </c>
      <c r="B143" s="296">
        <f>ev391apos!B143</f>
        <v>-6.3123074533750004E-2</v>
      </c>
      <c r="C143" s="134" t="s">
        <v>38</v>
      </c>
      <c r="D143" s="136" t="s">
        <v>39</v>
      </c>
      <c r="E143" s="136" t="s">
        <v>40</v>
      </c>
      <c r="F143" s="136"/>
      <c r="G143" s="134" t="s">
        <v>18</v>
      </c>
      <c r="H143" s="134" t="s">
        <v>127</v>
      </c>
    </row>
    <row r="144" spans="1:8" ht="15">
      <c r="A144" s="141" t="s">
        <v>129</v>
      </c>
      <c r="B144" s="296">
        <f>ev391apos!B144</f>
        <v>-1.1362153416075</v>
      </c>
      <c r="C144" s="134" t="s">
        <v>129</v>
      </c>
      <c r="D144" s="136" t="s">
        <v>8</v>
      </c>
      <c r="E144" s="136" t="s">
        <v>42</v>
      </c>
      <c r="F144" s="136"/>
      <c r="G144" s="134" t="s">
        <v>18</v>
      </c>
      <c r="H144" s="141" t="str">
        <f>$B$1</f>
        <v>case1_consq</v>
      </c>
    </row>
    <row r="145" spans="1:8" ht="15">
      <c r="A145" s="141" t="s">
        <v>56</v>
      </c>
      <c r="B145" s="296">
        <f>ev391apos!B145</f>
        <v>-0.17</v>
      </c>
      <c r="C145" s="134" t="s">
        <v>57</v>
      </c>
      <c r="D145" s="136" t="s">
        <v>8</v>
      </c>
      <c r="E145" s="136" t="s">
        <v>27</v>
      </c>
      <c r="F145" s="136"/>
      <c r="G145" s="134" t="s">
        <v>18</v>
      </c>
      <c r="H145" s="134" t="s">
        <v>127</v>
      </c>
    </row>
    <row r="146" spans="1:8" ht="15">
      <c r="A146" s="141" t="s">
        <v>58</v>
      </c>
      <c r="B146" s="296">
        <f>ev391apos!B146</f>
        <v>-1.8599999999999998E-2</v>
      </c>
      <c r="C146" s="134" t="s">
        <v>62</v>
      </c>
      <c r="D146" s="136" t="s">
        <v>60</v>
      </c>
      <c r="E146" s="136" t="s">
        <v>27</v>
      </c>
      <c r="F146" s="136"/>
      <c r="G146" s="134" t="s">
        <v>18</v>
      </c>
      <c r="H146" s="134" t="s">
        <v>127</v>
      </c>
    </row>
    <row r="147" spans="1:8" ht="15">
      <c r="A147" s="141" t="str">
        <f>A127</f>
        <v>polyethylene recycling</v>
      </c>
      <c r="B147" s="296">
        <f>-ev391apos!B147</f>
        <v>-2.1899999999999999E-2</v>
      </c>
      <c r="C147" s="141" t="str">
        <f>C127</f>
        <v>polyethylene recycling</v>
      </c>
      <c r="D147" s="136" t="s">
        <v>60</v>
      </c>
      <c r="E147" s="136" t="s">
        <v>27</v>
      </c>
      <c r="F147" s="136"/>
      <c r="G147" s="134" t="s">
        <v>18</v>
      </c>
      <c r="H147" s="141" t="str">
        <f>$B$1</f>
        <v>case1_consq</v>
      </c>
    </row>
    <row r="148" spans="1:8" ht="15">
      <c r="A148" s="141" t="str">
        <f>A128</f>
        <v>polypropylene recycling</v>
      </c>
      <c r="B148" s="296">
        <f>-ev391apos!B148</f>
        <v>-0.2</v>
      </c>
      <c r="C148" s="141" t="str">
        <f>C128</f>
        <v>polypropylene recycling</v>
      </c>
      <c r="D148" s="136" t="s">
        <v>60</v>
      </c>
      <c r="E148" s="136" t="s">
        <v>27</v>
      </c>
      <c r="F148" s="136"/>
      <c r="G148" s="134" t="s">
        <v>18</v>
      </c>
      <c r="H148" s="141" t="str">
        <f>$B$1</f>
        <v>case1_consq</v>
      </c>
    </row>
    <row r="149" spans="1:8" ht="15">
      <c r="A149" s="141" t="s">
        <v>34</v>
      </c>
      <c r="B149" s="296">
        <f>ev391apos!B149</f>
        <v>-8.9899999999999997E-3</v>
      </c>
      <c r="C149" s="134" t="s">
        <v>35</v>
      </c>
      <c r="D149" s="136" t="s">
        <v>36</v>
      </c>
      <c r="E149" s="136" t="s">
        <v>27</v>
      </c>
      <c r="F149" s="136"/>
      <c r="G149" s="134" t="s">
        <v>18</v>
      </c>
      <c r="H149" s="134" t="s">
        <v>127</v>
      </c>
    </row>
    <row r="151" spans="1:8" ht="15.75">
      <c r="A151" s="181" t="s">
        <v>4</v>
      </c>
      <c r="B151" s="182" t="s">
        <v>45</v>
      </c>
      <c r="C151" s="183"/>
      <c r="D151" s="184"/>
      <c r="E151" s="183"/>
      <c r="F151" s="183"/>
      <c r="G151" s="183"/>
    </row>
    <row r="152" spans="1:8" ht="15">
      <c r="A152" s="185" t="s">
        <v>5</v>
      </c>
      <c r="B152" s="186">
        <v>1</v>
      </c>
      <c r="C152" s="183"/>
      <c r="D152" s="183"/>
      <c r="E152" s="183"/>
      <c r="F152" s="183"/>
      <c r="G152" s="183"/>
    </row>
    <row r="153" spans="1:8" ht="15">
      <c r="A153" s="185" t="s">
        <v>6</v>
      </c>
      <c r="B153" s="187" t="s">
        <v>44</v>
      </c>
      <c r="C153" s="183"/>
      <c r="D153" s="183"/>
      <c r="E153" s="183"/>
      <c r="F153" s="183"/>
      <c r="G153" s="183"/>
    </row>
    <row r="154" spans="1:8" ht="15">
      <c r="A154" s="185" t="s">
        <v>7</v>
      </c>
      <c r="B154" s="188" t="s">
        <v>8</v>
      </c>
      <c r="C154" s="183"/>
      <c r="D154" s="183"/>
      <c r="E154" s="183"/>
      <c r="F154" s="183"/>
      <c r="G154" s="183"/>
    </row>
    <row r="155" spans="1:8" ht="15">
      <c r="A155" s="185" t="s">
        <v>9</v>
      </c>
      <c r="B155" s="189" t="s">
        <v>9</v>
      </c>
      <c r="C155" s="183"/>
      <c r="D155" s="183"/>
      <c r="E155" s="183"/>
      <c r="F155" s="183"/>
      <c r="G155" s="183"/>
    </row>
    <row r="156" spans="1:8" ht="15.75">
      <c r="A156" s="190" t="s">
        <v>10</v>
      </c>
      <c r="B156" s="182"/>
      <c r="C156" s="190"/>
      <c r="D156" s="190"/>
      <c r="E156" s="190"/>
      <c r="F156" s="190"/>
      <c r="G156" s="190"/>
    </row>
    <row r="157" spans="1:8" ht="15.75">
      <c r="A157" s="190" t="s">
        <v>11</v>
      </c>
      <c r="B157" s="190" t="s">
        <v>12</v>
      </c>
      <c r="C157" s="190" t="s">
        <v>6</v>
      </c>
      <c r="D157" s="190" t="s">
        <v>7</v>
      </c>
      <c r="E157" s="190" t="s">
        <v>9</v>
      </c>
      <c r="F157" s="190" t="s">
        <v>14</v>
      </c>
      <c r="G157" s="190" t="s">
        <v>15</v>
      </c>
    </row>
    <row r="158" spans="1:8" ht="15">
      <c r="A158" s="189" t="s">
        <v>45</v>
      </c>
      <c r="B158" s="191">
        <v>1</v>
      </c>
      <c r="C158" s="189" t="s">
        <v>44</v>
      </c>
      <c r="D158" s="189" t="s">
        <v>8</v>
      </c>
      <c r="E158" s="189" t="s">
        <v>9</v>
      </c>
      <c r="F158" s="183" t="s">
        <v>16</v>
      </c>
      <c r="G158" s="189" t="str">
        <f>B1</f>
        <v>case1_consq</v>
      </c>
    </row>
    <row r="159" spans="1:8" ht="15">
      <c r="A159" s="169" t="s">
        <v>153</v>
      </c>
      <c r="B159" s="169">
        <f>2.3205/513</f>
        <v>4.523391812865497E-3</v>
      </c>
      <c r="C159" s="169" t="s">
        <v>139</v>
      </c>
      <c r="D159" s="169" t="s">
        <v>8</v>
      </c>
      <c r="E159" s="169" t="s">
        <v>27</v>
      </c>
      <c r="F159" s="16" t="s">
        <v>18</v>
      </c>
      <c r="G159" s="183" t="s">
        <v>127</v>
      </c>
    </row>
    <row r="160" spans="1:8" ht="15">
      <c r="A160" s="183" t="s">
        <v>85</v>
      </c>
      <c r="B160" s="183">
        <v>9.3000000000000005E-4</v>
      </c>
      <c r="C160" s="183" t="s">
        <v>85</v>
      </c>
      <c r="D160" s="183" t="s">
        <v>26</v>
      </c>
      <c r="E160" s="183" t="s">
        <v>86</v>
      </c>
      <c r="F160" s="183" t="s">
        <v>18</v>
      </c>
      <c r="G160" s="183" t="s">
        <v>127</v>
      </c>
    </row>
    <row r="161" spans="1:7" ht="15">
      <c r="A161" s="183" t="s">
        <v>87</v>
      </c>
      <c r="B161" s="183">
        <v>4.5199999999999997E-3</v>
      </c>
      <c r="C161" s="183" t="s">
        <v>87</v>
      </c>
      <c r="D161" s="183" t="s">
        <v>26</v>
      </c>
      <c r="E161" s="183" t="s">
        <v>27</v>
      </c>
      <c r="F161" s="183" t="s">
        <v>18</v>
      </c>
      <c r="G161" s="183" t="s">
        <v>127</v>
      </c>
    </row>
    <row r="162" spans="1:7" ht="15">
      <c r="A162" s="183" t="s">
        <v>88</v>
      </c>
      <c r="B162" s="183">
        <v>4.5199999999999997E-3</v>
      </c>
      <c r="C162" s="183" t="s">
        <v>88</v>
      </c>
      <c r="D162" s="183" t="s">
        <v>26</v>
      </c>
      <c r="E162" s="183" t="s">
        <v>27</v>
      </c>
      <c r="F162" s="183" t="s">
        <v>18</v>
      </c>
      <c r="G162" s="183" t="s">
        <v>127</v>
      </c>
    </row>
    <row r="163" spans="1:7" ht="15">
      <c r="A163" s="183" t="s">
        <v>89</v>
      </c>
      <c r="B163" s="183">
        <v>1.5799999999999999E-4</v>
      </c>
      <c r="C163" s="183" t="s">
        <v>90</v>
      </c>
      <c r="D163" s="183" t="s">
        <v>8</v>
      </c>
      <c r="E163" s="183" t="s">
        <v>27</v>
      </c>
      <c r="F163" s="183" t="s">
        <v>18</v>
      </c>
      <c r="G163" s="183" t="s">
        <v>127</v>
      </c>
    </row>
    <row r="164" spans="1:7" ht="15">
      <c r="A164" s="183" t="s">
        <v>91</v>
      </c>
      <c r="B164" s="183">
        <v>5.13E-3</v>
      </c>
      <c r="C164" s="183" t="s">
        <v>92</v>
      </c>
      <c r="D164" s="183" t="s">
        <v>26</v>
      </c>
      <c r="E164" s="183" t="s">
        <v>93</v>
      </c>
      <c r="F164" s="183" t="s">
        <v>18</v>
      </c>
      <c r="G164" s="183" t="s">
        <v>127</v>
      </c>
    </row>
    <row r="165" spans="1:7" ht="15">
      <c r="A165" s="183" t="s">
        <v>94</v>
      </c>
      <c r="B165" s="183">
        <v>1.13E-4</v>
      </c>
      <c r="C165" s="183" t="s">
        <v>95</v>
      </c>
      <c r="D165" s="183" t="s">
        <v>8</v>
      </c>
      <c r="E165" s="183" t="s">
        <v>93</v>
      </c>
      <c r="F165" s="183" t="s">
        <v>18</v>
      </c>
      <c r="G165" s="183" t="s">
        <v>127</v>
      </c>
    </row>
    <row r="166" spans="1:7" ht="15">
      <c r="A166" s="183" t="s">
        <v>96</v>
      </c>
      <c r="B166" s="183">
        <v>5.9100000000000005E-4</v>
      </c>
      <c r="C166" s="183" t="s">
        <v>97</v>
      </c>
      <c r="D166" s="183" t="s">
        <v>26</v>
      </c>
      <c r="E166" s="183" t="s">
        <v>27</v>
      </c>
      <c r="F166" s="183" t="s">
        <v>18</v>
      </c>
      <c r="G166" s="183" t="s">
        <v>127</v>
      </c>
    </row>
    <row r="167" spans="1:7">
      <c r="A167" s="192"/>
      <c r="B167" s="192"/>
      <c r="C167" s="192"/>
      <c r="D167" s="192"/>
      <c r="E167" s="192"/>
      <c r="F167" s="192"/>
      <c r="G167" s="192"/>
    </row>
    <row r="168" spans="1:7" ht="15.75">
      <c r="A168" s="181" t="s">
        <v>4</v>
      </c>
      <c r="B168" s="182" t="s">
        <v>19</v>
      </c>
      <c r="C168" s="183"/>
      <c r="D168" s="184"/>
      <c r="E168" s="183"/>
      <c r="F168" s="183"/>
      <c r="G168" s="183"/>
    </row>
    <row r="169" spans="1:7" ht="15">
      <c r="A169" s="185" t="s">
        <v>5</v>
      </c>
      <c r="B169" s="186">
        <v>1</v>
      </c>
      <c r="C169" s="183"/>
      <c r="D169" s="183"/>
      <c r="E169" s="183"/>
      <c r="F169" s="183"/>
      <c r="G169" s="183"/>
    </row>
    <row r="170" spans="1:7" ht="15">
      <c r="A170" s="185" t="s">
        <v>6</v>
      </c>
      <c r="B170" s="187" t="s">
        <v>20</v>
      </c>
      <c r="C170" s="183"/>
      <c r="D170" s="183"/>
      <c r="E170" s="183"/>
      <c r="F170" s="183"/>
      <c r="G170" s="183"/>
    </row>
    <row r="171" spans="1:7" ht="15">
      <c r="A171" s="185" t="s">
        <v>7</v>
      </c>
      <c r="B171" s="188" t="s">
        <v>8</v>
      </c>
      <c r="C171" s="183"/>
      <c r="D171" s="183"/>
      <c r="E171" s="183"/>
      <c r="F171" s="183"/>
      <c r="G171" s="183"/>
    </row>
    <row r="172" spans="1:7" ht="15">
      <c r="A172" s="185" t="s">
        <v>9</v>
      </c>
      <c r="B172" s="189" t="s">
        <v>9</v>
      </c>
      <c r="C172" s="183"/>
      <c r="D172" s="183"/>
      <c r="E172" s="183"/>
      <c r="F172" s="183"/>
      <c r="G172" s="183"/>
    </row>
    <row r="173" spans="1:7" ht="15.75">
      <c r="A173" s="190" t="s">
        <v>10</v>
      </c>
      <c r="B173" s="182"/>
      <c r="C173" s="190"/>
      <c r="D173" s="190"/>
      <c r="E173" s="190"/>
      <c r="F173" s="190"/>
      <c r="G173" s="190"/>
    </row>
    <row r="174" spans="1:7" ht="15.75">
      <c r="A174" s="190" t="s">
        <v>11</v>
      </c>
      <c r="B174" s="190" t="s">
        <v>12</v>
      </c>
      <c r="C174" s="190" t="s">
        <v>6</v>
      </c>
      <c r="D174" s="190" t="s">
        <v>7</v>
      </c>
      <c r="E174" s="190" t="s">
        <v>9</v>
      </c>
      <c r="F174" s="190" t="s">
        <v>14</v>
      </c>
      <c r="G174" s="190" t="s">
        <v>15</v>
      </c>
    </row>
    <row r="175" spans="1:7" ht="15">
      <c r="A175" s="189" t="s">
        <v>19</v>
      </c>
      <c r="B175" s="191">
        <v>1</v>
      </c>
      <c r="C175" s="189" t="s">
        <v>20</v>
      </c>
      <c r="D175" s="189" t="s">
        <v>8</v>
      </c>
      <c r="E175" s="189" t="s">
        <v>9</v>
      </c>
      <c r="F175" s="183" t="s">
        <v>16</v>
      </c>
      <c r="G175" s="189" t="str">
        <f>$B$1</f>
        <v>case1_consq</v>
      </c>
    </row>
    <row r="176" spans="1:7" ht="15">
      <c r="A176" s="169" t="s">
        <v>153</v>
      </c>
      <c r="B176" s="169">
        <f>3.8835/513</f>
        <v>7.5701754385964918E-3</v>
      </c>
      <c r="C176" s="169" t="s">
        <v>139</v>
      </c>
      <c r="D176" s="169" t="s">
        <v>8</v>
      </c>
      <c r="E176" s="169" t="s">
        <v>27</v>
      </c>
      <c r="F176" s="16" t="s">
        <v>18</v>
      </c>
      <c r="G176" s="183" t="s">
        <v>127</v>
      </c>
    </row>
    <row r="177" spans="1:7" ht="15">
      <c r="A177" s="183" t="s">
        <v>85</v>
      </c>
      <c r="B177" s="183">
        <v>1.56E-3</v>
      </c>
      <c r="C177" s="183" t="s">
        <v>85</v>
      </c>
      <c r="D177" s="183" t="s">
        <v>26</v>
      </c>
      <c r="E177" s="183" t="s">
        <v>86</v>
      </c>
      <c r="F177" s="183" t="s">
        <v>18</v>
      </c>
      <c r="G177" s="183" t="s">
        <v>127</v>
      </c>
    </row>
    <row r="178" spans="1:7" ht="15">
      <c r="A178" s="183" t="s">
        <v>87</v>
      </c>
      <c r="B178" s="183">
        <v>7.5700000000000003E-3</v>
      </c>
      <c r="C178" s="183" t="s">
        <v>87</v>
      </c>
      <c r="D178" s="183" t="s">
        <v>26</v>
      </c>
      <c r="E178" s="183" t="s">
        <v>27</v>
      </c>
      <c r="F178" s="183" t="s">
        <v>18</v>
      </c>
      <c r="G178" s="183" t="s">
        <v>127</v>
      </c>
    </row>
    <row r="179" spans="1:7" ht="15">
      <c r="A179" s="183" t="s">
        <v>88</v>
      </c>
      <c r="B179" s="183">
        <v>7.5700000000000003E-3</v>
      </c>
      <c r="C179" s="183" t="s">
        <v>88</v>
      </c>
      <c r="D179" s="183" t="s">
        <v>26</v>
      </c>
      <c r="E179" s="183" t="s">
        <v>27</v>
      </c>
      <c r="F179" s="183" t="s">
        <v>18</v>
      </c>
      <c r="G179" s="183" t="s">
        <v>127</v>
      </c>
    </row>
    <row r="180" spans="1:7" ht="15">
      <c r="A180" s="183" t="s">
        <v>89</v>
      </c>
      <c r="B180" s="183">
        <v>3.1599999999999998E-4</v>
      </c>
      <c r="C180" s="183" t="s">
        <v>90</v>
      </c>
      <c r="D180" s="183" t="s">
        <v>8</v>
      </c>
      <c r="E180" s="183" t="s">
        <v>27</v>
      </c>
      <c r="F180" s="183" t="s">
        <v>18</v>
      </c>
      <c r="G180" s="183" t="s">
        <v>127</v>
      </c>
    </row>
    <row r="181" spans="1:7" ht="15">
      <c r="A181" s="183" t="s">
        <v>91</v>
      </c>
      <c r="B181" s="183">
        <v>8.5900000000000004E-3</v>
      </c>
      <c r="C181" s="183" t="s">
        <v>92</v>
      </c>
      <c r="D181" s="183" t="s">
        <v>26</v>
      </c>
      <c r="E181" s="183" t="s">
        <v>93</v>
      </c>
      <c r="F181" s="183" t="s">
        <v>18</v>
      </c>
      <c r="G181" s="183" t="s">
        <v>127</v>
      </c>
    </row>
    <row r="182" spans="1:7" ht="15">
      <c r="A182" s="183" t="s">
        <v>94</v>
      </c>
      <c r="B182" s="183">
        <v>1.9000000000000001E-4</v>
      </c>
      <c r="C182" s="183" t="s">
        <v>95</v>
      </c>
      <c r="D182" s="183" t="s">
        <v>8</v>
      </c>
      <c r="E182" s="183" t="s">
        <v>93</v>
      </c>
      <c r="F182" s="183" t="s">
        <v>18</v>
      </c>
      <c r="G182" s="183" t="s">
        <v>127</v>
      </c>
    </row>
    <row r="183" spans="1:7" ht="15">
      <c r="A183" s="183" t="s">
        <v>96</v>
      </c>
      <c r="B183" s="183">
        <v>9.8900000000000008E-4</v>
      </c>
      <c r="C183" s="183" t="s">
        <v>97</v>
      </c>
      <c r="D183" s="183" t="s">
        <v>26</v>
      </c>
      <c r="E183" s="183" t="s">
        <v>27</v>
      </c>
      <c r="F183" s="183" t="s">
        <v>18</v>
      </c>
      <c r="G183" s="183" t="s">
        <v>127</v>
      </c>
    </row>
    <row r="185" spans="1:7" ht="15.75">
      <c r="A185" s="181" t="s">
        <v>4</v>
      </c>
      <c r="B185" s="182" t="s">
        <v>52</v>
      </c>
      <c r="C185" s="183"/>
      <c r="D185" s="184"/>
      <c r="E185" s="183"/>
      <c r="F185" s="183"/>
      <c r="G185" s="183"/>
    </row>
    <row r="186" spans="1:7" ht="15">
      <c r="A186" s="185" t="s">
        <v>5</v>
      </c>
      <c r="B186" s="186">
        <v>1</v>
      </c>
      <c r="C186" s="183"/>
      <c r="D186" s="183"/>
      <c r="E186" s="183"/>
      <c r="F186" s="183"/>
      <c r="G186" s="183"/>
    </row>
    <row r="187" spans="1:7" ht="15">
      <c r="A187" s="185" t="s">
        <v>6</v>
      </c>
      <c r="B187" s="187" t="s">
        <v>52</v>
      </c>
      <c r="C187" s="183"/>
      <c r="D187" s="183"/>
      <c r="E187" s="183"/>
      <c r="F187" s="183"/>
      <c r="G187" s="183"/>
    </row>
    <row r="188" spans="1:7" ht="15">
      <c r="A188" s="185" t="s">
        <v>7</v>
      </c>
      <c r="B188" s="188" t="s">
        <v>8</v>
      </c>
      <c r="C188" s="183"/>
      <c r="D188" s="183"/>
      <c r="E188" s="183"/>
      <c r="F188" s="183"/>
      <c r="G188" s="183"/>
    </row>
    <row r="189" spans="1:7" ht="15">
      <c r="A189" s="185" t="s">
        <v>9</v>
      </c>
      <c r="B189" s="189" t="s">
        <v>9</v>
      </c>
      <c r="C189" s="183"/>
      <c r="D189" s="183"/>
      <c r="E189" s="183"/>
      <c r="F189" s="183"/>
      <c r="G189" s="183"/>
    </row>
    <row r="190" spans="1:7" ht="15.75">
      <c r="A190" s="190" t="s">
        <v>10</v>
      </c>
      <c r="B190" s="182"/>
      <c r="C190" s="190"/>
      <c r="D190" s="190"/>
      <c r="E190" s="190"/>
      <c r="F190" s="190"/>
      <c r="G190" s="190"/>
    </row>
    <row r="191" spans="1:7" ht="15.75">
      <c r="A191" s="190" t="s">
        <v>11</v>
      </c>
      <c r="B191" s="190" t="s">
        <v>12</v>
      </c>
      <c r="C191" s="190" t="s">
        <v>6</v>
      </c>
      <c r="D191" s="190" t="s">
        <v>7</v>
      </c>
      <c r="E191" s="190" t="s">
        <v>9</v>
      </c>
      <c r="F191" s="190" t="s">
        <v>14</v>
      </c>
      <c r="G191" s="190" t="s">
        <v>15</v>
      </c>
    </row>
    <row r="192" spans="1:7" ht="15">
      <c r="A192" s="189" t="s">
        <v>52</v>
      </c>
      <c r="B192" s="191">
        <v>1</v>
      </c>
      <c r="C192" s="189" t="s">
        <v>52</v>
      </c>
      <c r="D192" s="189" t="s">
        <v>8</v>
      </c>
      <c r="E192" s="189" t="s">
        <v>9</v>
      </c>
      <c r="F192" s="183" t="s">
        <v>16</v>
      </c>
      <c r="G192" s="189" t="str">
        <f>$B$1</f>
        <v>case1_consq</v>
      </c>
    </row>
    <row r="193" spans="1:7" ht="15">
      <c r="A193" s="183" t="s">
        <v>98</v>
      </c>
      <c r="B193" s="183">
        <v>6.3E-2</v>
      </c>
      <c r="C193" s="183" t="s">
        <v>99</v>
      </c>
      <c r="D193" s="183" t="s">
        <v>8</v>
      </c>
      <c r="E193" s="183" t="s">
        <v>27</v>
      </c>
      <c r="F193" s="183" t="s">
        <v>18</v>
      </c>
      <c r="G193" s="183" t="s">
        <v>127</v>
      </c>
    </row>
    <row r="194" spans="1:7" ht="15">
      <c r="A194" s="183" t="s">
        <v>98</v>
      </c>
      <c r="B194" s="183">
        <v>8.0000000000000002E-3</v>
      </c>
      <c r="C194" s="183" t="s">
        <v>99</v>
      </c>
      <c r="D194" s="183" t="s">
        <v>8</v>
      </c>
      <c r="E194" s="183" t="s">
        <v>27</v>
      </c>
      <c r="F194" s="183" t="s">
        <v>18</v>
      </c>
      <c r="G194" s="183" t="s">
        <v>127</v>
      </c>
    </row>
    <row r="195" spans="1:7" ht="15">
      <c r="A195" s="183" t="s">
        <v>100</v>
      </c>
      <c r="B195" s="183">
        <v>7.2700000000000004E-3</v>
      </c>
      <c r="C195" s="183" t="s">
        <v>101</v>
      </c>
      <c r="D195" s="183" t="s">
        <v>26</v>
      </c>
      <c r="E195" s="183" t="s">
        <v>27</v>
      </c>
      <c r="F195" s="183" t="s">
        <v>18</v>
      </c>
      <c r="G195" s="183" t="s">
        <v>127</v>
      </c>
    </row>
    <row r="196" spans="1:7" ht="15">
      <c r="A196" s="183" t="s">
        <v>96</v>
      </c>
      <c r="B196" s="183">
        <v>2.8E-3</v>
      </c>
      <c r="C196" s="183" t="s">
        <v>97</v>
      </c>
      <c r="D196" s="183" t="s">
        <v>26</v>
      </c>
      <c r="E196" s="183" t="s">
        <v>27</v>
      </c>
      <c r="F196" s="183" t="s">
        <v>18</v>
      </c>
      <c r="G196" s="183" t="s">
        <v>127</v>
      </c>
    </row>
    <row r="197" spans="1:7" ht="15">
      <c r="A197" s="183" t="s">
        <v>91</v>
      </c>
      <c r="B197" s="183">
        <v>2.5999999999999998E-5</v>
      </c>
      <c r="C197" s="183" t="s">
        <v>92</v>
      </c>
      <c r="D197" s="183" t="s">
        <v>26</v>
      </c>
      <c r="E197" s="183" t="s">
        <v>93</v>
      </c>
      <c r="F197" s="183" t="s">
        <v>18</v>
      </c>
      <c r="G197" s="183" t="s">
        <v>127</v>
      </c>
    </row>
    <row r="198" spans="1:7" ht="15">
      <c r="A198" s="183" t="s">
        <v>102</v>
      </c>
      <c r="B198" s="183">
        <v>1.8100000000000001E-4</v>
      </c>
      <c r="C198" s="183" t="s">
        <v>103</v>
      </c>
      <c r="D198" s="183" t="s">
        <v>104</v>
      </c>
      <c r="E198" s="183" t="s">
        <v>93</v>
      </c>
      <c r="F198" s="183" t="s">
        <v>18</v>
      </c>
      <c r="G198" s="183" t="s">
        <v>127</v>
      </c>
    </row>
    <row r="199" spans="1:7" ht="15">
      <c r="A199" s="183" t="s">
        <v>94</v>
      </c>
      <c r="B199" s="183">
        <v>3.3300000000000001E-3</v>
      </c>
      <c r="C199" s="183" t="s">
        <v>95</v>
      </c>
      <c r="D199" s="183" t="s">
        <v>8</v>
      </c>
      <c r="E199" s="183" t="s">
        <v>93</v>
      </c>
      <c r="F199" s="183" t="s">
        <v>18</v>
      </c>
      <c r="G199" s="183" t="s">
        <v>127</v>
      </c>
    </row>
    <row r="200" spans="1:7" ht="15">
      <c r="A200" s="183" t="s">
        <v>91</v>
      </c>
      <c r="B200" s="183">
        <v>4.1300000000000001E-5</v>
      </c>
      <c r="C200" s="183" t="s">
        <v>92</v>
      </c>
      <c r="D200" s="183" t="s">
        <v>26</v>
      </c>
      <c r="E200" s="183" t="s">
        <v>93</v>
      </c>
      <c r="F200" s="183" t="s">
        <v>18</v>
      </c>
      <c r="G200" s="183" t="s">
        <v>127</v>
      </c>
    </row>
    <row r="201" spans="1:7">
      <c r="A201" s="192"/>
      <c r="B201" s="192"/>
      <c r="C201" s="192"/>
      <c r="D201" s="192"/>
      <c r="E201" s="192"/>
      <c r="F201" s="192"/>
      <c r="G201" s="192"/>
    </row>
    <row r="202" spans="1:7" ht="15.75">
      <c r="A202" s="181" t="s">
        <v>4</v>
      </c>
      <c r="B202" s="182" t="s">
        <v>65</v>
      </c>
      <c r="C202" s="183"/>
      <c r="D202" s="184"/>
      <c r="E202" s="183"/>
      <c r="F202" s="183"/>
      <c r="G202" s="183"/>
    </row>
    <row r="203" spans="1:7" ht="15">
      <c r="A203" s="185" t="s">
        <v>5</v>
      </c>
      <c r="B203" s="186">
        <v>1</v>
      </c>
      <c r="C203" s="183"/>
      <c r="D203" s="183"/>
      <c r="E203" s="183"/>
      <c r="F203" s="183"/>
      <c r="G203" s="183"/>
    </row>
    <row r="204" spans="1:7" ht="15">
      <c r="A204" s="185" t="s">
        <v>6</v>
      </c>
      <c r="B204" s="187" t="s">
        <v>65</v>
      </c>
      <c r="C204" s="183"/>
      <c r="D204" s="183"/>
      <c r="E204" s="183"/>
      <c r="F204" s="183"/>
      <c r="G204" s="183"/>
    </row>
    <row r="205" spans="1:7" ht="15">
      <c r="A205" s="185" t="s">
        <v>7</v>
      </c>
      <c r="B205" s="188" t="s">
        <v>8</v>
      </c>
      <c r="C205" s="183"/>
      <c r="D205" s="183"/>
      <c r="E205" s="183"/>
      <c r="F205" s="183"/>
      <c r="G205" s="183"/>
    </row>
    <row r="206" spans="1:7" ht="15">
      <c r="A206" s="185" t="s">
        <v>9</v>
      </c>
      <c r="B206" s="189" t="s">
        <v>9</v>
      </c>
      <c r="C206" s="183"/>
      <c r="D206" s="183"/>
      <c r="E206" s="183"/>
      <c r="F206" s="183"/>
      <c r="G206" s="183"/>
    </row>
    <row r="207" spans="1:7" ht="15.75">
      <c r="A207" s="190" t="s">
        <v>10</v>
      </c>
      <c r="B207" s="182"/>
      <c r="C207" s="190"/>
      <c r="D207" s="190"/>
      <c r="E207" s="190"/>
      <c r="F207" s="190"/>
      <c r="G207" s="190"/>
    </row>
    <row r="208" spans="1:7" ht="15.75">
      <c r="A208" s="190" t="s">
        <v>11</v>
      </c>
      <c r="B208" s="190" t="s">
        <v>12</v>
      </c>
      <c r="C208" s="190" t="s">
        <v>6</v>
      </c>
      <c r="D208" s="190" t="s">
        <v>7</v>
      </c>
      <c r="E208" s="190" t="s">
        <v>9</v>
      </c>
      <c r="F208" s="190" t="s">
        <v>14</v>
      </c>
      <c r="G208" s="190" t="s">
        <v>15</v>
      </c>
    </row>
    <row r="209" spans="1:8" ht="15">
      <c r="A209" s="189" t="s">
        <v>65</v>
      </c>
      <c r="B209" s="191">
        <v>1</v>
      </c>
      <c r="C209" s="189" t="s">
        <v>65</v>
      </c>
      <c r="D209" s="189" t="s">
        <v>8</v>
      </c>
      <c r="E209" s="189" t="s">
        <v>9</v>
      </c>
      <c r="F209" s="183" t="s">
        <v>16</v>
      </c>
      <c r="G209" s="189" t="str">
        <f>$B$1</f>
        <v>case1_consq</v>
      </c>
    </row>
    <row r="210" spans="1:8" ht="15">
      <c r="A210" s="183" t="s">
        <v>98</v>
      </c>
      <c r="B210" s="183">
        <v>0.19</v>
      </c>
      <c r="C210" s="183" t="s">
        <v>99</v>
      </c>
      <c r="D210" s="183" t="s">
        <v>8</v>
      </c>
      <c r="E210" s="183" t="s">
        <v>27</v>
      </c>
      <c r="F210" s="183" t="s">
        <v>18</v>
      </c>
      <c r="G210" s="183" t="s">
        <v>127</v>
      </c>
    </row>
    <row r="211" spans="1:8" ht="15">
      <c r="A211" s="183" t="s">
        <v>98</v>
      </c>
      <c r="B211" s="183">
        <v>1.2E-2</v>
      </c>
      <c r="C211" s="183" t="s">
        <v>99</v>
      </c>
      <c r="D211" s="183" t="s">
        <v>8</v>
      </c>
      <c r="E211" s="183" t="s">
        <v>27</v>
      </c>
      <c r="F211" s="183" t="s">
        <v>18</v>
      </c>
      <c r="G211" s="183" t="s">
        <v>127</v>
      </c>
    </row>
    <row r="212" spans="1:8" ht="15">
      <c r="A212" s="183" t="s">
        <v>100</v>
      </c>
      <c r="B212" s="183">
        <v>2.1899999999999999E-2</v>
      </c>
      <c r="C212" s="183" t="s">
        <v>101</v>
      </c>
      <c r="D212" s="183" t="s">
        <v>26</v>
      </c>
      <c r="E212" s="183" t="s">
        <v>27</v>
      </c>
      <c r="F212" s="183" t="s">
        <v>18</v>
      </c>
      <c r="G212" s="183" t="s">
        <v>127</v>
      </c>
    </row>
    <row r="213" spans="1:8" ht="15">
      <c r="A213" s="183" t="s">
        <v>96</v>
      </c>
      <c r="B213" s="183">
        <v>8.4499999999999992E-3</v>
      </c>
      <c r="C213" s="183" t="s">
        <v>97</v>
      </c>
      <c r="D213" s="183" t="s">
        <v>26</v>
      </c>
      <c r="E213" s="183" t="s">
        <v>27</v>
      </c>
      <c r="F213" s="183" t="s">
        <v>18</v>
      </c>
      <c r="G213" s="183" t="s">
        <v>127</v>
      </c>
    </row>
    <row r="214" spans="1:8" ht="15">
      <c r="A214" s="183" t="s">
        <v>91</v>
      </c>
      <c r="B214" s="183">
        <v>7.8399999999999995E-5</v>
      </c>
      <c r="C214" s="183" t="s">
        <v>92</v>
      </c>
      <c r="D214" s="183" t="s">
        <v>26</v>
      </c>
      <c r="E214" s="183" t="s">
        <v>93</v>
      </c>
      <c r="F214" s="183" t="s">
        <v>18</v>
      </c>
      <c r="G214" s="183" t="s">
        <v>127</v>
      </c>
    </row>
    <row r="215" spans="1:8" ht="15">
      <c r="A215" s="183" t="s">
        <v>102</v>
      </c>
      <c r="B215" s="183">
        <v>5.4600000000000004E-4</v>
      </c>
      <c r="C215" s="183" t="s">
        <v>103</v>
      </c>
      <c r="D215" s="183" t="s">
        <v>104</v>
      </c>
      <c r="E215" s="183" t="s">
        <v>93</v>
      </c>
      <c r="F215" s="183" t="s">
        <v>18</v>
      </c>
      <c r="G215" s="183" t="s">
        <v>127</v>
      </c>
    </row>
    <row r="216" spans="1:8" ht="15">
      <c r="A216" s="183" t="s">
        <v>94</v>
      </c>
      <c r="B216" s="183">
        <v>1.01E-2</v>
      </c>
      <c r="C216" s="183" t="s">
        <v>95</v>
      </c>
      <c r="D216" s="183" t="s">
        <v>8</v>
      </c>
      <c r="E216" s="183" t="s">
        <v>93</v>
      </c>
      <c r="F216" s="183" t="s">
        <v>18</v>
      </c>
      <c r="G216" s="183" t="s">
        <v>127</v>
      </c>
    </row>
    <row r="217" spans="1:8" ht="15">
      <c r="A217" s="183" t="s">
        <v>91</v>
      </c>
      <c r="B217" s="183">
        <v>1.2400000000000001E-4</v>
      </c>
      <c r="C217" s="183" t="s">
        <v>92</v>
      </c>
      <c r="D217" s="183" t="s">
        <v>26</v>
      </c>
      <c r="E217" s="183" t="s">
        <v>93</v>
      </c>
      <c r="F217" s="183" t="s">
        <v>18</v>
      </c>
      <c r="G217" s="183" t="s">
        <v>127</v>
      </c>
    </row>
    <row r="219" spans="1:8" ht="15.75">
      <c r="A219" s="181" t="s">
        <v>4</v>
      </c>
      <c r="B219" s="182" t="s">
        <v>21</v>
      </c>
      <c r="C219" s="183"/>
      <c r="D219" s="184"/>
      <c r="E219" s="183"/>
      <c r="F219" s="183"/>
      <c r="G219" s="183"/>
      <c r="H219" s="192"/>
    </row>
    <row r="220" spans="1:8" ht="15">
      <c r="A220" s="185" t="s">
        <v>5</v>
      </c>
      <c r="B220" s="186">
        <v>1</v>
      </c>
      <c r="C220" s="183"/>
      <c r="D220" s="183"/>
      <c r="E220" s="183"/>
      <c r="F220" s="183"/>
      <c r="G220" s="183"/>
      <c r="H220" s="192"/>
    </row>
    <row r="221" spans="1:8" ht="15">
      <c r="A221" s="185" t="s">
        <v>6</v>
      </c>
      <c r="B221" s="187" t="s">
        <v>158</v>
      </c>
      <c r="C221" s="183"/>
      <c r="D221" s="183"/>
      <c r="E221" s="183"/>
      <c r="F221" s="183"/>
      <c r="G221" s="183"/>
      <c r="H221" s="192"/>
    </row>
    <row r="222" spans="1:8" ht="15">
      <c r="A222" s="185" t="s">
        <v>7</v>
      </c>
      <c r="B222" s="188" t="s">
        <v>8</v>
      </c>
      <c r="C222" s="183"/>
      <c r="D222" s="183"/>
      <c r="E222" s="183"/>
      <c r="F222" s="183"/>
      <c r="G222" s="183"/>
      <c r="H222" s="192"/>
    </row>
    <row r="223" spans="1:8" ht="15">
      <c r="A223" s="185" t="s">
        <v>9</v>
      </c>
      <c r="B223" s="189" t="s">
        <v>9</v>
      </c>
      <c r="C223" s="183"/>
      <c r="D223" s="183"/>
      <c r="E223" s="183"/>
      <c r="F223" s="183"/>
      <c r="G223" s="183"/>
      <c r="H223" s="192"/>
    </row>
    <row r="224" spans="1:8" ht="15.75">
      <c r="A224" s="190" t="s">
        <v>10</v>
      </c>
      <c r="B224" s="182"/>
      <c r="C224" s="190"/>
      <c r="D224" s="190"/>
      <c r="E224" s="190"/>
      <c r="F224" s="190"/>
      <c r="G224" s="190"/>
      <c r="H224" s="192"/>
    </row>
    <row r="225" spans="1:8" ht="15.75">
      <c r="A225" s="190" t="s">
        <v>11</v>
      </c>
      <c r="B225" s="190" t="s">
        <v>12</v>
      </c>
      <c r="C225" s="190" t="s">
        <v>6</v>
      </c>
      <c r="D225" s="190" t="s">
        <v>7</v>
      </c>
      <c r="E225" s="190" t="s">
        <v>9</v>
      </c>
      <c r="F225" s="190" t="s">
        <v>14</v>
      </c>
      <c r="G225" s="190" t="s">
        <v>15</v>
      </c>
      <c r="H225" s="192"/>
    </row>
    <row r="226" spans="1:8" ht="15">
      <c r="A226" s="189" t="s">
        <v>21</v>
      </c>
      <c r="B226" s="191">
        <v>1</v>
      </c>
      <c r="C226" s="189" t="s">
        <v>158</v>
      </c>
      <c r="D226" s="189" t="s">
        <v>8</v>
      </c>
      <c r="E226" s="189" t="s">
        <v>9</v>
      </c>
      <c r="F226" s="183" t="s">
        <v>16</v>
      </c>
      <c r="G226" s="189" t="str">
        <f>$B$1</f>
        <v>case1_consq</v>
      </c>
      <c r="H226" s="192"/>
    </row>
    <row r="227" spans="1:8" ht="15">
      <c r="A227" s="183" t="s">
        <v>105</v>
      </c>
      <c r="B227" s="183">
        <v>5.1999999999999998E-3</v>
      </c>
      <c r="C227" s="183" t="s">
        <v>106</v>
      </c>
      <c r="D227" s="183" t="s">
        <v>26</v>
      </c>
      <c r="E227" s="183" t="s">
        <v>27</v>
      </c>
      <c r="F227" s="183" t="s">
        <v>18</v>
      </c>
      <c r="G227" s="183" t="s">
        <v>127</v>
      </c>
      <c r="H227" s="192"/>
    </row>
    <row r="228" spans="1:8" ht="15">
      <c r="A228" s="183" t="s">
        <v>73</v>
      </c>
      <c r="B228" s="183">
        <v>15</v>
      </c>
      <c r="C228" s="183" t="s">
        <v>74</v>
      </c>
      <c r="D228" s="183" t="s">
        <v>39</v>
      </c>
      <c r="E228" s="183" t="s">
        <v>40</v>
      </c>
      <c r="F228" s="183" t="s">
        <v>18</v>
      </c>
      <c r="G228" s="183" t="s">
        <v>127</v>
      </c>
      <c r="H228" s="192"/>
    </row>
    <row r="229" spans="1:8" ht="15">
      <c r="A229" s="183" t="s">
        <v>107</v>
      </c>
      <c r="B229" s="183">
        <v>70</v>
      </c>
      <c r="C229" s="183" t="s">
        <v>108</v>
      </c>
      <c r="D229" s="183" t="s">
        <v>60</v>
      </c>
      <c r="E229" s="183" t="s">
        <v>27</v>
      </c>
      <c r="F229" s="183" t="s">
        <v>18</v>
      </c>
      <c r="G229" s="183" t="s">
        <v>127</v>
      </c>
      <c r="H229" s="192"/>
    </row>
    <row r="230" spans="1:8" ht="15">
      <c r="A230" s="183" t="s">
        <v>109</v>
      </c>
      <c r="B230" s="183">
        <v>140</v>
      </c>
      <c r="C230" s="183" t="s">
        <v>110</v>
      </c>
      <c r="D230" s="183" t="s">
        <v>26</v>
      </c>
      <c r="E230" s="183" t="s">
        <v>27</v>
      </c>
      <c r="F230" s="183" t="s">
        <v>18</v>
      </c>
      <c r="G230" s="183" t="s">
        <v>127</v>
      </c>
      <c r="H230" s="192"/>
    </row>
    <row r="231" spans="1:8" ht="15">
      <c r="A231" s="183" t="s">
        <v>111</v>
      </c>
      <c r="B231" s="183">
        <v>-0.21</v>
      </c>
      <c r="C231" s="183" t="s">
        <v>112</v>
      </c>
      <c r="D231" s="183" t="s">
        <v>60</v>
      </c>
      <c r="E231" s="183" t="s">
        <v>113</v>
      </c>
      <c r="F231" s="183" t="s">
        <v>18</v>
      </c>
      <c r="G231" s="183" t="s">
        <v>127</v>
      </c>
      <c r="H231" s="192"/>
    </row>
    <row r="232" spans="1:8">
      <c r="A232" s="192"/>
      <c r="B232" s="192"/>
      <c r="C232" s="192"/>
      <c r="D232" s="192"/>
      <c r="E232" s="192"/>
      <c r="F232" s="192"/>
      <c r="G232" s="192"/>
      <c r="H232" s="192"/>
    </row>
    <row r="233" spans="1:8" ht="15.75">
      <c r="A233" s="181" t="s">
        <v>4</v>
      </c>
      <c r="B233" s="182" t="s">
        <v>114</v>
      </c>
      <c r="C233" s="183"/>
      <c r="D233" s="184"/>
      <c r="E233" s="183"/>
      <c r="F233" s="198"/>
      <c r="G233" s="183"/>
      <c r="H233" s="183"/>
    </row>
    <row r="234" spans="1:8" ht="15">
      <c r="A234" s="185" t="s">
        <v>5</v>
      </c>
      <c r="B234" s="186">
        <v>1</v>
      </c>
      <c r="C234" s="183"/>
      <c r="D234" s="183"/>
      <c r="E234" s="183"/>
      <c r="F234" s="198"/>
      <c r="G234" s="183"/>
      <c r="H234" s="183"/>
    </row>
    <row r="235" spans="1:8" ht="15">
      <c r="A235" s="185" t="s">
        <v>6</v>
      </c>
      <c r="B235" s="187" t="s">
        <v>114</v>
      </c>
      <c r="C235" s="183"/>
      <c r="D235" s="183"/>
      <c r="E235" s="183"/>
      <c r="F235" s="198"/>
      <c r="G235" s="183"/>
      <c r="H235" s="183"/>
    </row>
    <row r="236" spans="1:8" ht="15">
      <c r="A236" s="185" t="s">
        <v>7</v>
      </c>
      <c r="B236" s="188" t="s">
        <v>8</v>
      </c>
      <c r="C236" s="183"/>
      <c r="D236" s="183"/>
      <c r="E236" s="183"/>
      <c r="F236" s="198"/>
      <c r="G236" s="183"/>
      <c r="H236" s="183"/>
    </row>
    <row r="237" spans="1:8" ht="15">
      <c r="A237" s="185" t="s">
        <v>9</v>
      </c>
      <c r="B237" s="189" t="s">
        <v>9</v>
      </c>
      <c r="C237" s="183"/>
      <c r="D237" s="183"/>
      <c r="E237" s="183"/>
      <c r="F237" s="198"/>
      <c r="G237" s="183"/>
      <c r="H237" s="183"/>
    </row>
    <row r="238" spans="1:8" ht="15.75">
      <c r="A238" s="190" t="s">
        <v>10</v>
      </c>
      <c r="B238" s="182"/>
      <c r="C238" s="190"/>
      <c r="D238" s="190"/>
      <c r="E238" s="190"/>
      <c r="F238" s="198"/>
      <c r="G238" s="190"/>
      <c r="H238" s="190"/>
    </row>
    <row r="239" spans="1:8" ht="15.75">
      <c r="A239" s="190" t="s">
        <v>11</v>
      </c>
      <c r="B239" s="190" t="s">
        <v>12</v>
      </c>
      <c r="C239" s="190" t="s">
        <v>6</v>
      </c>
      <c r="D239" s="190" t="s">
        <v>7</v>
      </c>
      <c r="E239" s="190" t="s">
        <v>9</v>
      </c>
      <c r="F239" s="199" t="s">
        <v>13</v>
      </c>
      <c r="G239" s="190" t="s">
        <v>14</v>
      </c>
      <c r="H239" s="190" t="s">
        <v>15</v>
      </c>
    </row>
    <row r="240" spans="1:8" ht="15">
      <c r="A240" s="189" t="s">
        <v>114</v>
      </c>
      <c r="B240" s="191">
        <v>1</v>
      </c>
      <c r="C240" s="189" t="s">
        <v>114</v>
      </c>
      <c r="D240" s="189" t="s">
        <v>8</v>
      </c>
      <c r="E240" s="189" t="s">
        <v>9</v>
      </c>
      <c r="F240" s="198"/>
      <c r="G240" s="183" t="s">
        <v>16</v>
      </c>
      <c r="H240" s="189" t="str">
        <f>$B$1</f>
        <v>case1_consq</v>
      </c>
    </row>
    <row r="241" spans="1:8" ht="15">
      <c r="A241" s="183" t="s">
        <v>115</v>
      </c>
      <c r="B241" s="189">
        <v>1E-3</v>
      </c>
      <c r="C241" s="193" t="s">
        <v>116</v>
      </c>
      <c r="D241" s="183" t="s">
        <v>8</v>
      </c>
      <c r="E241" s="183" t="s">
        <v>27</v>
      </c>
      <c r="F241" s="198"/>
      <c r="G241" s="183" t="s">
        <v>18</v>
      </c>
      <c r="H241" s="183" t="s">
        <v>127</v>
      </c>
    </row>
    <row r="242" spans="1:8" ht="15">
      <c r="A242" s="194" t="s">
        <v>117</v>
      </c>
      <c r="B242" s="189">
        <v>2E-3</v>
      </c>
      <c r="C242" s="193" t="s">
        <v>118</v>
      </c>
      <c r="D242" s="183" t="s">
        <v>26</v>
      </c>
      <c r="E242" s="183" t="s">
        <v>27</v>
      </c>
      <c r="F242" s="198"/>
      <c r="G242" s="183" t="s">
        <v>18</v>
      </c>
      <c r="H242" s="183" t="s">
        <v>127</v>
      </c>
    </row>
    <row r="243" spans="1:8" ht="15">
      <c r="A243" s="194" t="s">
        <v>119</v>
      </c>
      <c r="B243" s="187">
        <v>2.8E-3</v>
      </c>
      <c r="C243" s="183" t="s">
        <v>120</v>
      </c>
      <c r="D243" s="194" t="s">
        <v>26</v>
      </c>
      <c r="E243" s="194" t="s">
        <v>27</v>
      </c>
      <c r="F243" s="198"/>
      <c r="G243" s="183" t="s">
        <v>18</v>
      </c>
      <c r="H243" s="183" t="s">
        <v>127</v>
      </c>
    </row>
    <row r="244" spans="1:8" ht="15">
      <c r="A244" s="196" t="s">
        <v>100</v>
      </c>
      <c r="B244" s="200">
        <v>5.4299999999999999E-3</v>
      </c>
      <c r="C244" s="183" t="s">
        <v>101</v>
      </c>
      <c r="D244" s="196" t="s">
        <v>26</v>
      </c>
      <c r="E244" s="194" t="s">
        <v>27</v>
      </c>
      <c r="F244" s="198"/>
      <c r="G244" s="183" t="s">
        <v>18</v>
      </c>
      <c r="H244" s="183" t="s">
        <v>127</v>
      </c>
    </row>
    <row r="245" spans="1:8" ht="15">
      <c r="A245" s="194" t="s">
        <v>121</v>
      </c>
      <c r="B245" s="187">
        <v>2.8E-3</v>
      </c>
      <c r="C245" s="194"/>
      <c r="D245" s="194"/>
      <c r="E245" s="194" t="s">
        <v>27</v>
      </c>
      <c r="F245" s="194" t="s">
        <v>122</v>
      </c>
      <c r="G245" s="194" t="s">
        <v>69</v>
      </c>
      <c r="H245" s="194" t="s">
        <v>70</v>
      </c>
    </row>
    <row r="246" spans="1:8" ht="15">
      <c r="A246" s="194" t="s">
        <v>123</v>
      </c>
      <c r="B246" s="189">
        <v>2E-3</v>
      </c>
      <c r="C246" s="194"/>
      <c r="D246" s="194"/>
      <c r="E246" s="194" t="s">
        <v>27</v>
      </c>
      <c r="F246" s="194" t="s">
        <v>122</v>
      </c>
      <c r="G246" s="194" t="s">
        <v>69</v>
      </c>
      <c r="H246" s="194" t="s">
        <v>70</v>
      </c>
    </row>
    <row r="247" spans="1:8">
      <c r="A247" s="192"/>
      <c r="B247" s="192"/>
      <c r="C247" s="192"/>
      <c r="D247" s="192"/>
      <c r="E247" s="192"/>
      <c r="F247" s="192"/>
      <c r="G247" s="192"/>
      <c r="H247" s="192"/>
    </row>
    <row r="248" spans="1:8" ht="15.75">
      <c r="A248" s="181" t="s">
        <v>4</v>
      </c>
      <c r="B248" s="182" t="s">
        <v>22</v>
      </c>
      <c r="C248" s="183"/>
      <c r="D248" s="184"/>
      <c r="E248" s="183"/>
      <c r="F248" s="198"/>
      <c r="G248" s="183"/>
      <c r="H248" s="183"/>
    </row>
    <row r="249" spans="1:8" ht="15">
      <c r="A249" s="185" t="s">
        <v>5</v>
      </c>
      <c r="B249" s="186">
        <v>1</v>
      </c>
      <c r="C249" s="183"/>
      <c r="D249" s="183"/>
      <c r="E249" s="183"/>
      <c r="F249" s="198"/>
      <c r="G249" s="183"/>
      <c r="H249" s="183"/>
    </row>
    <row r="250" spans="1:8" ht="15">
      <c r="A250" s="185" t="s">
        <v>6</v>
      </c>
      <c r="B250" s="187" t="s">
        <v>23</v>
      </c>
      <c r="C250" s="183"/>
      <c r="D250" s="183"/>
      <c r="E250" s="183"/>
      <c r="F250" s="198"/>
      <c r="G250" s="183"/>
      <c r="H250" s="183"/>
    </row>
    <row r="251" spans="1:8" ht="15">
      <c r="A251" s="185" t="s">
        <v>7</v>
      </c>
      <c r="B251" s="188" t="s">
        <v>8</v>
      </c>
      <c r="C251" s="183"/>
      <c r="D251" s="183"/>
      <c r="E251" s="183"/>
      <c r="F251" s="198"/>
      <c r="G251" s="183"/>
      <c r="H251" s="183"/>
    </row>
    <row r="252" spans="1:8" ht="15">
      <c r="A252" s="185" t="s">
        <v>9</v>
      </c>
      <c r="B252" s="189" t="s">
        <v>9</v>
      </c>
      <c r="C252" s="183"/>
      <c r="D252" s="183"/>
      <c r="E252" s="183"/>
      <c r="F252" s="198"/>
      <c r="G252" s="183"/>
      <c r="H252" s="183"/>
    </row>
    <row r="253" spans="1:8" ht="15.75">
      <c r="A253" s="190" t="s">
        <v>10</v>
      </c>
      <c r="B253" s="182"/>
      <c r="C253" s="190"/>
      <c r="D253" s="190"/>
      <c r="E253" s="190"/>
      <c r="F253" s="198"/>
      <c r="G253" s="190"/>
      <c r="H253" s="190"/>
    </row>
    <row r="254" spans="1:8" ht="15.75">
      <c r="A254" s="190" t="s">
        <v>11</v>
      </c>
      <c r="B254" s="190" t="s">
        <v>12</v>
      </c>
      <c r="C254" s="190" t="s">
        <v>6</v>
      </c>
      <c r="D254" s="190" t="s">
        <v>7</v>
      </c>
      <c r="E254" s="190" t="s">
        <v>9</v>
      </c>
      <c r="F254" s="199" t="s">
        <v>13</v>
      </c>
      <c r="G254" s="190" t="s">
        <v>14</v>
      </c>
      <c r="H254" s="190" t="s">
        <v>15</v>
      </c>
    </row>
    <row r="255" spans="1:8" ht="15">
      <c r="A255" s="189" t="s">
        <v>22</v>
      </c>
      <c r="B255" s="191">
        <v>1</v>
      </c>
      <c r="C255" s="189" t="s">
        <v>23</v>
      </c>
      <c r="D255" s="189" t="s">
        <v>8</v>
      </c>
      <c r="E255" s="189" t="s">
        <v>9</v>
      </c>
      <c r="F255" s="198"/>
      <c r="G255" s="183" t="s">
        <v>16</v>
      </c>
      <c r="H255" s="189" t="str">
        <f>$B$1</f>
        <v>case1_consq</v>
      </c>
    </row>
    <row r="256" spans="1:8" ht="15">
      <c r="A256" s="183" t="s">
        <v>73</v>
      </c>
      <c r="B256" s="183">
        <v>10.9</v>
      </c>
      <c r="C256" s="183" t="s">
        <v>74</v>
      </c>
      <c r="D256" s="183" t="s">
        <v>39</v>
      </c>
      <c r="E256" s="183" t="s">
        <v>40</v>
      </c>
      <c r="F256" s="183"/>
      <c r="G256" s="183" t="s">
        <v>18</v>
      </c>
      <c r="H256" s="183" t="s">
        <v>127</v>
      </c>
    </row>
    <row r="257" spans="1:8" ht="15">
      <c r="A257" s="183" t="s">
        <v>107</v>
      </c>
      <c r="B257" s="183">
        <v>280</v>
      </c>
      <c r="C257" s="183" t="s">
        <v>108</v>
      </c>
      <c r="D257" s="183" t="s">
        <v>60</v>
      </c>
      <c r="E257" s="183" t="s">
        <v>27</v>
      </c>
      <c r="F257" s="183"/>
      <c r="G257" s="183" t="s">
        <v>18</v>
      </c>
      <c r="H257" s="183" t="s">
        <v>127</v>
      </c>
    </row>
    <row r="258" spans="1:8" ht="15">
      <c r="A258" s="183" t="s">
        <v>111</v>
      </c>
      <c r="B258" s="183">
        <v>-0.28000000000000003</v>
      </c>
      <c r="C258" s="183" t="s">
        <v>112</v>
      </c>
      <c r="D258" s="183" t="s">
        <v>60</v>
      </c>
      <c r="E258" s="183" t="s">
        <v>113</v>
      </c>
      <c r="F258" s="183"/>
      <c r="G258" s="183" t="s">
        <v>18</v>
      </c>
      <c r="H258" s="183" t="s">
        <v>127</v>
      </c>
    </row>
    <row r="260" spans="1:8" ht="15.75">
      <c r="A260" s="206" t="s">
        <v>4</v>
      </c>
      <c r="B260" s="207" t="s">
        <v>129</v>
      </c>
      <c r="C260" s="208"/>
      <c r="D260" s="208"/>
      <c r="E260" s="208"/>
      <c r="F260" s="208"/>
      <c r="G260" s="208"/>
      <c r="H260" s="208"/>
    </row>
    <row r="261" spans="1:8" ht="15">
      <c r="A261" s="208" t="s">
        <v>5</v>
      </c>
      <c r="B261" s="209">
        <v>1</v>
      </c>
      <c r="C261" s="208"/>
      <c r="D261" s="208"/>
      <c r="E261" s="208"/>
      <c r="F261" s="208"/>
      <c r="G261" s="208"/>
      <c r="H261" s="208"/>
    </row>
    <row r="262" spans="1:8" ht="15">
      <c r="A262" s="208" t="s">
        <v>6</v>
      </c>
      <c r="B262" s="210" t="s">
        <v>129</v>
      </c>
      <c r="C262" s="208"/>
      <c r="D262" s="208"/>
      <c r="E262" s="208"/>
      <c r="F262" s="208"/>
      <c r="G262" s="208"/>
      <c r="H262" s="208"/>
    </row>
    <row r="263" spans="1:8" ht="15">
      <c r="A263" s="208" t="s">
        <v>7</v>
      </c>
      <c r="B263" s="210" t="s">
        <v>8</v>
      </c>
      <c r="C263" s="208"/>
      <c r="D263" s="208"/>
      <c r="E263" s="208"/>
      <c r="F263" s="208"/>
      <c r="G263" s="208"/>
      <c r="H263" s="208"/>
    </row>
    <row r="264" spans="1:8" ht="15">
      <c r="A264" s="208" t="s">
        <v>9</v>
      </c>
      <c r="B264" s="210" t="s">
        <v>42</v>
      </c>
      <c r="C264" s="208"/>
      <c r="D264" s="208"/>
      <c r="E264" s="208"/>
      <c r="F264" s="208"/>
      <c r="G264" s="208"/>
      <c r="H264" s="208"/>
    </row>
    <row r="265" spans="1:8" ht="15.75">
      <c r="A265" s="206" t="s">
        <v>10</v>
      </c>
      <c r="B265" s="210"/>
      <c r="C265" s="208"/>
      <c r="D265" s="208"/>
      <c r="E265" s="208"/>
      <c r="F265" s="208"/>
      <c r="G265" s="208"/>
      <c r="H265" s="208"/>
    </row>
    <row r="266" spans="1:8" ht="15.75">
      <c r="A266" s="211" t="s">
        <v>11</v>
      </c>
      <c r="B266" s="212" t="s">
        <v>12</v>
      </c>
      <c r="C266" s="211" t="s">
        <v>6</v>
      </c>
      <c r="D266" s="211" t="s">
        <v>7</v>
      </c>
      <c r="E266" s="211" t="s">
        <v>9</v>
      </c>
      <c r="F266" s="213" t="s">
        <v>13</v>
      </c>
      <c r="G266" s="211" t="s">
        <v>14</v>
      </c>
      <c r="H266" s="211" t="s">
        <v>15</v>
      </c>
    </row>
    <row r="267" spans="1:8" ht="15">
      <c r="A267" s="208" t="s">
        <v>129</v>
      </c>
      <c r="B267" s="214">
        <v>1</v>
      </c>
      <c r="C267" s="208" t="s">
        <v>129</v>
      </c>
      <c r="D267" s="208" t="s">
        <v>8</v>
      </c>
      <c r="E267" s="208" t="s">
        <v>42</v>
      </c>
      <c r="F267" s="208"/>
      <c r="G267" s="208" t="s">
        <v>16</v>
      </c>
      <c r="H267" s="210" t="str">
        <f>$B$1</f>
        <v>case1_consq</v>
      </c>
    </row>
    <row r="268" spans="1:8" ht="15">
      <c r="A268" s="208" t="s">
        <v>132</v>
      </c>
      <c r="B268" s="214">
        <v>0.36499999999999999</v>
      </c>
      <c r="C268" s="208" t="s">
        <v>133</v>
      </c>
      <c r="D268" s="208" t="s">
        <v>60</v>
      </c>
      <c r="E268" s="208" t="s">
        <v>42</v>
      </c>
      <c r="F268" s="208"/>
      <c r="G268" s="208" t="s">
        <v>18</v>
      </c>
      <c r="H268" s="208" t="s">
        <v>127</v>
      </c>
    </row>
    <row r="269" spans="1:8" ht="15">
      <c r="A269" s="208" t="s">
        <v>134</v>
      </c>
      <c r="B269" s="214">
        <v>0.13500000000000001</v>
      </c>
      <c r="C269" s="208" t="s">
        <v>78</v>
      </c>
      <c r="D269" s="208" t="s">
        <v>33</v>
      </c>
      <c r="E269" s="208" t="s">
        <v>42</v>
      </c>
      <c r="F269" s="208"/>
      <c r="G269" s="208" t="s">
        <v>18</v>
      </c>
      <c r="H269" s="208" t="s">
        <v>127</v>
      </c>
    </row>
    <row r="270" spans="1:8" ht="15">
      <c r="A270" s="208" t="s">
        <v>159</v>
      </c>
      <c r="B270" s="214">
        <v>0.36499999999999999</v>
      </c>
      <c r="C270" s="208" t="s">
        <v>83</v>
      </c>
      <c r="D270" s="208" t="s">
        <v>39</v>
      </c>
      <c r="E270" s="208" t="s">
        <v>42</v>
      </c>
      <c r="F270" s="208"/>
      <c r="G270" s="208" t="s">
        <v>18</v>
      </c>
      <c r="H270" s="210" t="str">
        <f>$B$1</f>
        <v>case1_consq</v>
      </c>
    </row>
    <row r="271" spans="1:8" ht="15">
      <c r="A271" s="208" t="s">
        <v>82</v>
      </c>
      <c r="B271" s="214">
        <v>0.13500000000000001</v>
      </c>
      <c r="C271" s="208" t="s">
        <v>83</v>
      </c>
      <c r="D271" s="208" t="s">
        <v>33</v>
      </c>
      <c r="E271" s="208" t="s">
        <v>42</v>
      </c>
      <c r="F271" s="208"/>
      <c r="G271" s="208" t="s">
        <v>18</v>
      </c>
      <c r="H271" s="208" t="s">
        <v>127</v>
      </c>
    </row>
    <row r="273" spans="1:8" ht="15.75">
      <c r="A273" s="268" t="s">
        <v>4</v>
      </c>
      <c r="B273" s="291" t="s">
        <v>32</v>
      </c>
      <c r="C273" s="270"/>
      <c r="D273" s="271"/>
      <c r="E273" s="270"/>
      <c r="F273" s="272"/>
      <c r="G273" s="270"/>
      <c r="H273" s="270"/>
    </row>
    <row r="274" spans="1:8" ht="15">
      <c r="A274" s="273" t="s">
        <v>5</v>
      </c>
      <c r="B274" s="274">
        <v>1</v>
      </c>
      <c r="C274" s="270"/>
      <c r="D274" s="270"/>
      <c r="E274" s="270"/>
      <c r="F274" s="272"/>
      <c r="G274" s="270"/>
      <c r="H274" s="270"/>
    </row>
    <row r="275" spans="1:8" ht="15">
      <c r="A275" s="273" t="s">
        <v>6</v>
      </c>
      <c r="B275" s="275" t="s">
        <v>140</v>
      </c>
      <c r="C275" s="270"/>
      <c r="D275" s="270"/>
      <c r="E275" s="270"/>
      <c r="F275" s="272"/>
      <c r="G275" s="270"/>
      <c r="H275" s="270"/>
    </row>
    <row r="276" spans="1:8" ht="15">
      <c r="A276" s="273" t="s">
        <v>7</v>
      </c>
      <c r="B276" s="276" t="s">
        <v>33</v>
      </c>
      <c r="C276" s="270"/>
      <c r="D276" s="270"/>
      <c r="E276" s="270"/>
      <c r="F276" s="272"/>
      <c r="G276" s="270"/>
      <c r="H276" s="270"/>
    </row>
    <row r="277" spans="1:8" ht="15">
      <c r="A277" s="273" t="s">
        <v>9</v>
      </c>
      <c r="B277" s="277" t="s">
        <v>27</v>
      </c>
      <c r="C277" s="270"/>
      <c r="D277" s="270"/>
      <c r="E277" s="270"/>
      <c r="F277" s="272"/>
      <c r="G277" s="270"/>
      <c r="H277" s="270"/>
    </row>
    <row r="278" spans="1:8" ht="15.75">
      <c r="A278" s="278" t="s">
        <v>10</v>
      </c>
      <c r="B278" s="279"/>
      <c r="C278" s="278"/>
      <c r="D278" s="278"/>
      <c r="E278" s="278"/>
      <c r="F278" s="272"/>
      <c r="G278" s="278"/>
      <c r="H278" s="278"/>
    </row>
    <row r="279" spans="1:8" ht="15.75">
      <c r="A279" s="278" t="s">
        <v>11</v>
      </c>
      <c r="B279" s="278" t="s">
        <v>12</v>
      </c>
      <c r="C279" s="278" t="s">
        <v>6</v>
      </c>
      <c r="D279" s="278" t="s">
        <v>7</v>
      </c>
      <c r="E279" s="278" t="s">
        <v>9</v>
      </c>
      <c r="F279" s="280" t="s">
        <v>13</v>
      </c>
      <c r="G279" s="278" t="s">
        <v>14</v>
      </c>
      <c r="H279" s="278" t="s">
        <v>15</v>
      </c>
    </row>
    <row r="280" spans="1:8" ht="15">
      <c r="A280" s="277" t="str">
        <f>B273</f>
        <v>waste plastic, mixture</v>
      </c>
      <c r="B280" s="281">
        <f>B274</f>
        <v>1</v>
      </c>
      <c r="C280" s="277" t="str">
        <f>B275</f>
        <v>eol pastuer filter</v>
      </c>
      <c r="D280" s="277" t="str">
        <f>B276</f>
        <v>CH</v>
      </c>
      <c r="E280" s="277" t="str">
        <f>B277</f>
        <v>kilogram</v>
      </c>
      <c r="F280" s="272"/>
      <c r="G280" s="270" t="s">
        <v>16</v>
      </c>
      <c r="H280" s="277" t="str">
        <f>$B$1</f>
        <v>case1_consq</v>
      </c>
    </row>
    <row r="281" spans="1:8" ht="15">
      <c r="A281" s="282" t="s">
        <v>31</v>
      </c>
      <c r="B281" s="283">
        <v>1</v>
      </c>
      <c r="C281" s="269" t="s">
        <v>32</v>
      </c>
      <c r="D281" s="284" t="s">
        <v>33</v>
      </c>
      <c r="E281" s="284" t="s">
        <v>27</v>
      </c>
      <c r="F281" s="285"/>
      <c r="G281" s="269" t="s">
        <v>18</v>
      </c>
      <c r="H281" s="269" t="s">
        <v>127</v>
      </c>
    </row>
    <row r="282" spans="1:8" ht="15">
      <c r="A282" s="272" t="s">
        <v>135</v>
      </c>
      <c r="B282" s="272">
        <v>-1.0929</v>
      </c>
      <c r="C282" s="272" t="s">
        <v>136</v>
      </c>
      <c r="D282" s="272" t="s">
        <v>33</v>
      </c>
      <c r="E282" s="272" t="s">
        <v>40</v>
      </c>
      <c r="F282" s="272"/>
      <c r="G282" s="272" t="s">
        <v>18</v>
      </c>
      <c r="H282" s="272" t="s">
        <v>127</v>
      </c>
    </row>
    <row r="283" spans="1:8" ht="15">
      <c r="A283" s="272" t="s">
        <v>137</v>
      </c>
      <c r="B283" s="272">
        <v>-7.6600999999999999</v>
      </c>
      <c r="C283" s="272" t="s">
        <v>138</v>
      </c>
      <c r="D283" s="272" t="s">
        <v>33</v>
      </c>
      <c r="E283" s="272" t="s">
        <v>42</v>
      </c>
      <c r="F283" s="272"/>
      <c r="G283" s="272" t="s">
        <v>18</v>
      </c>
      <c r="H283" s="272" t="s">
        <v>127</v>
      </c>
    </row>
    <row r="285" spans="1:8" ht="15.75">
      <c r="A285" s="231" t="s">
        <v>4</v>
      </c>
      <c r="B285" s="292" t="s">
        <v>49</v>
      </c>
      <c r="C285" s="233"/>
      <c r="D285" s="234"/>
      <c r="E285" s="233"/>
      <c r="F285" s="235"/>
      <c r="G285" s="233"/>
      <c r="H285" s="233"/>
    </row>
    <row r="286" spans="1:8" ht="15">
      <c r="A286" s="236" t="s">
        <v>5</v>
      </c>
      <c r="B286" s="237">
        <v>1</v>
      </c>
      <c r="C286" s="233"/>
      <c r="D286" s="233"/>
      <c r="E286" s="233"/>
      <c r="F286" s="235"/>
      <c r="G286" s="233"/>
      <c r="H286" s="233"/>
    </row>
    <row r="287" spans="1:8" ht="15">
      <c r="A287" s="236" t="s">
        <v>6</v>
      </c>
      <c r="B287" s="238" t="s">
        <v>49</v>
      </c>
      <c r="C287" s="233"/>
      <c r="D287" s="233"/>
      <c r="E287" s="233"/>
      <c r="F287" s="235"/>
      <c r="G287" s="233"/>
      <c r="H287" s="233"/>
    </row>
    <row r="288" spans="1:8" ht="15">
      <c r="A288" s="236" t="s">
        <v>7</v>
      </c>
      <c r="B288" s="239" t="s">
        <v>33</v>
      </c>
      <c r="C288" s="233"/>
      <c r="D288" s="233"/>
      <c r="E288" s="233"/>
      <c r="F288" s="235"/>
      <c r="G288" s="233"/>
      <c r="H288" s="233"/>
    </row>
    <row r="289" spans="1:8" ht="15">
      <c r="A289" s="236" t="s">
        <v>9</v>
      </c>
      <c r="B289" s="240" t="s">
        <v>27</v>
      </c>
      <c r="C289" s="233"/>
      <c r="D289" s="233"/>
      <c r="E289" s="233"/>
      <c r="F289" s="235"/>
      <c r="G289" s="233"/>
      <c r="H289" s="233"/>
    </row>
    <row r="290" spans="1:8" ht="15.75">
      <c r="A290" s="241" t="s">
        <v>10</v>
      </c>
      <c r="B290" s="242"/>
      <c r="C290" s="241"/>
      <c r="D290" s="241"/>
      <c r="E290" s="241"/>
      <c r="F290" s="235"/>
      <c r="G290" s="241"/>
      <c r="H290" s="241"/>
    </row>
    <row r="291" spans="1:8" ht="15.75">
      <c r="A291" s="241" t="s">
        <v>11</v>
      </c>
      <c r="B291" s="241" t="s">
        <v>12</v>
      </c>
      <c r="C291" s="241" t="s">
        <v>6</v>
      </c>
      <c r="D291" s="241" t="s">
        <v>7</v>
      </c>
      <c r="E291" s="241" t="s">
        <v>9</v>
      </c>
      <c r="F291" s="243" t="s">
        <v>13</v>
      </c>
      <c r="G291" s="241" t="s">
        <v>14</v>
      </c>
      <c r="H291" s="241" t="s">
        <v>15</v>
      </c>
    </row>
    <row r="292" spans="1:8" ht="15">
      <c r="A292" s="240" t="str">
        <f>B285</f>
        <v>waste polyethylene</v>
      </c>
      <c r="B292" s="244">
        <f>B286</f>
        <v>1</v>
      </c>
      <c r="C292" s="240" t="str">
        <f>B287</f>
        <v>waste polyethylene</v>
      </c>
      <c r="D292" s="240" t="str">
        <f>B288</f>
        <v>CH</v>
      </c>
      <c r="E292" s="240" t="str">
        <f>B289</f>
        <v>kilogram</v>
      </c>
      <c r="F292" s="235"/>
      <c r="G292" s="233" t="s">
        <v>16</v>
      </c>
      <c r="H292" s="240" t="str">
        <f>$B$1</f>
        <v>case1_consq</v>
      </c>
    </row>
    <row r="293" spans="1:8" ht="15">
      <c r="A293" s="245" t="s">
        <v>48</v>
      </c>
      <c r="B293" s="246">
        <v>1</v>
      </c>
      <c r="C293" s="232" t="s">
        <v>49</v>
      </c>
      <c r="D293" s="247" t="s">
        <v>33</v>
      </c>
      <c r="E293" s="247" t="s">
        <v>27</v>
      </c>
      <c r="F293" s="247"/>
      <c r="G293" s="232" t="s">
        <v>18</v>
      </c>
      <c r="H293" s="232" t="s">
        <v>127</v>
      </c>
    </row>
    <row r="294" spans="1:8" ht="15">
      <c r="A294" s="235" t="s">
        <v>135</v>
      </c>
      <c r="B294" s="235">
        <v>-1.5427999999999999</v>
      </c>
      <c r="C294" s="235" t="s">
        <v>136</v>
      </c>
      <c r="D294" s="235" t="s">
        <v>33</v>
      </c>
      <c r="E294" s="235" t="s">
        <v>40</v>
      </c>
      <c r="F294" s="235"/>
      <c r="G294" s="235" t="s">
        <v>18</v>
      </c>
      <c r="H294" s="235" t="s">
        <v>127</v>
      </c>
    </row>
    <row r="295" spans="1:8" ht="15">
      <c r="A295" s="235" t="s">
        <v>137</v>
      </c>
      <c r="B295" s="235">
        <v>-10.694000000000001</v>
      </c>
      <c r="C295" s="235" t="s">
        <v>138</v>
      </c>
      <c r="D295" s="235" t="s">
        <v>33</v>
      </c>
      <c r="E295" s="235" t="s">
        <v>42</v>
      </c>
      <c r="F295" s="235"/>
      <c r="G295" s="235" t="s">
        <v>18</v>
      </c>
      <c r="H295" s="235" t="s">
        <v>127</v>
      </c>
    </row>
    <row r="297" spans="1:8" ht="15.75">
      <c r="A297" s="248" t="s">
        <v>4</v>
      </c>
      <c r="B297" s="293" t="s">
        <v>54</v>
      </c>
      <c r="C297" s="250"/>
      <c r="D297" s="251"/>
      <c r="E297" s="250"/>
      <c r="F297" s="158"/>
      <c r="G297" s="250"/>
      <c r="H297" s="250"/>
    </row>
    <row r="298" spans="1:8" ht="15">
      <c r="A298" s="252" t="s">
        <v>5</v>
      </c>
      <c r="B298" s="253">
        <v>1</v>
      </c>
      <c r="C298" s="250"/>
      <c r="D298" s="250"/>
      <c r="E298" s="250"/>
      <c r="F298" s="158"/>
      <c r="G298" s="250"/>
      <c r="H298" s="250"/>
    </row>
    <row r="299" spans="1:8" ht="15">
      <c r="A299" s="252" t="s">
        <v>6</v>
      </c>
      <c r="B299" s="249" t="s">
        <v>54</v>
      </c>
      <c r="C299" s="250"/>
      <c r="D299" s="250"/>
      <c r="E299" s="250"/>
      <c r="F299" s="158"/>
      <c r="G299" s="250"/>
      <c r="H299" s="250"/>
    </row>
    <row r="300" spans="1:8" ht="15">
      <c r="A300" s="252" t="s">
        <v>7</v>
      </c>
      <c r="B300" s="254" t="s">
        <v>33</v>
      </c>
      <c r="C300" s="250"/>
      <c r="D300" s="250"/>
      <c r="E300" s="250"/>
      <c r="F300" s="158"/>
      <c r="G300" s="250"/>
      <c r="H300" s="250"/>
    </row>
    <row r="301" spans="1:8" ht="15">
      <c r="A301" s="252" t="s">
        <v>9</v>
      </c>
      <c r="B301" s="255" t="s">
        <v>27</v>
      </c>
      <c r="C301" s="250"/>
      <c r="D301" s="250"/>
      <c r="E301" s="250"/>
      <c r="F301" s="158"/>
      <c r="G301" s="250"/>
      <c r="H301" s="250"/>
    </row>
    <row r="302" spans="1:8" ht="15.75">
      <c r="A302" s="160" t="s">
        <v>10</v>
      </c>
      <c r="B302" s="256"/>
      <c r="C302" s="160"/>
      <c r="D302" s="160"/>
      <c r="E302" s="160"/>
      <c r="F302" s="158"/>
      <c r="G302" s="160"/>
      <c r="H302" s="160"/>
    </row>
    <row r="303" spans="1:8" ht="15.75">
      <c r="A303" s="160" t="s">
        <v>11</v>
      </c>
      <c r="B303" s="160" t="s">
        <v>12</v>
      </c>
      <c r="C303" s="160" t="s">
        <v>6</v>
      </c>
      <c r="D303" s="160" t="s">
        <v>7</v>
      </c>
      <c r="E303" s="160" t="s">
        <v>9</v>
      </c>
      <c r="F303" s="161" t="s">
        <v>13</v>
      </c>
      <c r="G303" s="160" t="s">
        <v>14</v>
      </c>
      <c r="H303" s="160" t="s">
        <v>15</v>
      </c>
    </row>
    <row r="304" spans="1:8" ht="15">
      <c r="A304" s="255" t="str">
        <f>B297</f>
        <v>waste polypropylene</v>
      </c>
      <c r="B304" s="257">
        <f>B298</f>
        <v>1</v>
      </c>
      <c r="C304" s="255" t="str">
        <f>B299</f>
        <v>waste polypropylene</v>
      </c>
      <c r="D304" s="255" t="str">
        <f>B300</f>
        <v>CH</v>
      </c>
      <c r="E304" s="255" t="str">
        <f>B301</f>
        <v>kilogram</v>
      </c>
      <c r="F304" s="158"/>
      <c r="G304" s="250" t="s">
        <v>16</v>
      </c>
      <c r="H304" s="255" t="str">
        <f>$B$1</f>
        <v>case1_consq</v>
      </c>
    </row>
    <row r="305" spans="1:8" ht="15">
      <c r="A305" s="258" t="s">
        <v>53</v>
      </c>
      <c r="B305" s="259">
        <v>1</v>
      </c>
      <c r="C305" s="260" t="s">
        <v>54</v>
      </c>
      <c r="D305" s="226" t="s">
        <v>33</v>
      </c>
      <c r="E305" s="226" t="s">
        <v>27</v>
      </c>
      <c r="F305" s="226"/>
      <c r="G305" s="260" t="s">
        <v>18</v>
      </c>
      <c r="H305" s="260" t="s">
        <v>127</v>
      </c>
    </row>
    <row r="306" spans="1:8" ht="15">
      <c r="A306" s="158" t="s">
        <v>135</v>
      </c>
      <c r="B306" s="158">
        <v>-1.1687000000000001</v>
      </c>
      <c r="C306" s="158" t="s">
        <v>136</v>
      </c>
      <c r="D306" s="158" t="s">
        <v>33</v>
      </c>
      <c r="E306" s="158" t="s">
        <v>40</v>
      </c>
      <c r="F306" s="158"/>
      <c r="G306" s="158" t="s">
        <v>18</v>
      </c>
      <c r="H306" s="158" t="s">
        <v>127</v>
      </c>
    </row>
    <row r="307" spans="1:8" ht="15">
      <c r="A307" s="158" t="s">
        <v>137</v>
      </c>
      <c r="B307" s="158">
        <v>-8.1515000000000004</v>
      </c>
      <c r="C307" s="158" t="s">
        <v>138</v>
      </c>
      <c r="D307" s="158" t="s">
        <v>33</v>
      </c>
      <c r="E307" s="158" t="s">
        <v>42</v>
      </c>
      <c r="F307" s="158"/>
      <c r="G307" s="158" t="s">
        <v>18</v>
      </c>
      <c r="H307" s="158" t="s">
        <v>127</v>
      </c>
    </row>
    <row r="309" spans="1:8" ht="15.75">
      <c r="A309" s="80" t="s">
        <v>4</v>
      </c>
      <c r="B309" s="294" t="s">
        <v>141</v>
      </c>
      <c r="C309" s="82"/>
      <c r="D309" s="83"/>
      <c r="E309" s="82"/>
      <c r="F309" s="84"/>
      <c r="G309" s="82"/>
      <c r="H309" s="82"/>
    </row>
    <row r="310" spans="1:8" ht="15">
      <c r="A310" s="85" t="s">
        <v>5</v>
      </c>
      <c r="B310" s="86">
        <v>1</v>
      </c>
      <c r="C310" s="82"/>
      <c r="D310" s="82"/>
      <c r="E310" s="82"/>
      <c r="F310" s="84"/>
      <c r="G310" s="82"/>
      <c r="H310" s="82"/>
    </row>
    <row r="311" spans="1:8" ht="15">
      <c r="A311" s="85" t="s">
        <v>6</v>
      </c>
      <c r="B311" s="286" t="s">
        <v>142</v>
      </c>
      <c r="C311" s="82"/>
      <c r="D311" s="82"/>
      <c r="E311" s="82"/>
      <c r="F311" s="84"/>
      <c r="G311" s="82"/>
      <c r="H311" s="82"/>
    </row>
    <row r="312" spans="1:8" ht="15">
      <c r="A312" s="85" t="s">
        <v>7</v>
      </c>
      <c r="B312" s="88" t="s">
        <v>33</v>
      </c>
      <c r="C312" s="82"/>
      <c r="D312" s="82"/>
      <c r="E312" s="82"/>
      <c r="F312" s="84"/>
      <c r="G312" s="82"/>
      <c r="H312" s="82"/>
    </row>
    <row r="313" spans="1:8" ht="15">
      <c r="A313" s="85" t="s">
        <v>9</v>
      </c>
      <c r="B313" s="89" t="s">
        <v>27</v>
      </c>
      <c r="C313" s="82"/>
      <c r="D313" s="82"/>
      <c r="E313" s="82"/>
      <c r="F313" s="84"/>
      <c r="G313" s="82"/>
      <c r="H313" s="82"/>
    </row>
    <row r="314" spans="1:8" ht="15.75">
      <c r="A314" s="90" t="s">
        <v>10</v>
      </c>
      <c r="B314" s="81"/>
      <c r="C314" s="90"/>
      <c r="D314" s="90"/>
      <c r="E314" s="90"/>
      <c r="F314" s="84"/>
      <c r="G314" s="90"/>
      <c r="H314" s="90"/>
    </row>
    <row r="315" spans="1:8" ht="15.75">
      <c r="A315" s="90" t="s">
        <v>11</v>
      </c>
      <c r="B315" s="90" t="s">
        <v>12</v>
      </c>
      <c r="C315" s="90" t="s">
        <v>6</v>
      </c>
      <c r="D315" s="90" t="s">
        <v>7</v>
      </c>
      <c r="E315" s="90" t="s">
        <v>9</v>
      </c>
      <c r="F315" s="91" t="s">
        <v>13</v>
      </c>
      <c r="G315" s="90" t="s">
        <v>14</v>
      </c>
      <c r="H315" s="90" t="s">
        <v>15</v>
      </c>
    </row>
    <row r="316" spans="1:8" ht="15">
      <c r="A316" s="89" t="str">
        <f>B309</f>
        <v>waste wipe incineration</v>
      </c>
      <c r="B316" s="92">
        <f>B310</f>
        <v>1</v>
      </c>
      <c r="C316" s="89" t="str">
        <f>B311</f>
        <v>wipe incineation</v>
      </c>
      <c r="D316" s="89" t="str">
        <f>B312</f>
        <v>CH</v>
      </c>
      <c r="E316" s="89" t="str">
        <f>B313</f>
        <v>kilogram</v>
      </c>
      <c r="F316" s="84"/>
      <c r="G316" s="82" t="s">
        <v>16</v>
      </c>
      <c r="H316" s="89" t="str">
        <f>$B$1</f>
        <v>case1_consq</v>
      </c>
    </row>
    <row r="317" spans="1:8" ht="15">
      <c r="A317" s="287" t="s">
        <v>46</v>
      </c>
      <c r="B317" s="288">
        <v>1</v>
      </c>
      <c r="C317" s="289" t="s">
        <v>47</v>
      </c>
      <c r="D317" s="290" t="s">
        <v>33</v>
      </c>
      <c r="E317" s="290" t="s">
        <v>27</v>
      </c>
      <c r="F317" s="290"/>
      <c r="G317" s="289" t="s">
        <v>18</v>
      </c>
      <c r="H317" s="289" t="s">
        <v>127</v>
      </c>
    </row>
    <row r="318" spans="1:8" ht="15">
      <c r="A318" s="84" t="s">
        <v>135</v>
      </c>
      <c r="B318" s="84">
        <v>-0.49508999999999997</v>
      </c>
      <c r="C318" s="84" t="s">
        <v>136</v>
      </c>
      <c r="D318" s="84" t="s">
        <v>33</v>
      </c>
      <c r="E318" s="84" t="s">
        <v>40</v>
      </c>
      <c r="F318" s="84"/>
      <c r="G318" s="84" t="s">
        <v>18</v>
      </c>
      <c r="H318" s="84" t="s">
        <v>127</v>
      </c>
    </row>
    <row r="319" spans="1:8" ht="15">
      <c r="A319" s="84" t="s">
        <v>137</v>
      </c>
      <c r="B319" s="84">
        <v>-3.5777999999999999</v>
      </c>
      <c r="C319" s="84" t="s">
        <v>138</v>
      </c>
      <c r="D319" s="84" t="s">
        <v>33</v>
      </c>
      <c r="E319" s="84" t="s">
        <v>42</v>
      </c>
      <c r="F319" s="84"/>
      <c r="G319" s="84" t="s">
        <v>18</v>
      </c>
      <c r="H319" s="84" t="s">
        <v>127</v>
      </c>
    </row>
    <row r="321" spans="1:8" ht="15.75">
      <c r="A321" s="80" t="s">
        <v>4</v>
      </c>
      <c r="B321" s="294" t="s">
        <v>152</v>
      </c>
      <c r="C321" s="82"/>
      <c r="D321" s="83"/>
      <c r="E321" s="82"/>
      <c r="F321" s="84"/>
      <c r="G321" s="82"/>
      <c r="H321" s="82"/>
    </row>
    <row r="322" spans="1:8" ht="15">
      <c r="A322" s="85" t="s">
        <v>5</v>
      </c>
      <c r="B322" s="86">
        <v>1</v>
      </c>
      <c r="C322" s="82"/>
      <c r="D322" s="82"/>
      <c r="E322" s="82"/>
      <c r="F322" s="84"/>
      <c r="G322" s="82"/>
      <c r="H322" s="82"/>
    </row>
    <row r="323" spans="1:8" ht="15">
      <c r="A323" s="85" t="s">
        <v>6</v>
      </c>
      <c r="B323" s="286" t="s">
        <v>152</v>
      </c>
      <c r="C323" s="82"/>
      <c r="D323" s="82"/>
      <c r="E323" s="82"/>
      <c r="F323" s="84"/>
      <c r="G323" s="82"/>
      <c r="H323" s="82"/>
    </row>
    <row r="324" spans="1:8" ht="15">
      <c r="A324" s="85" t="s">
        <v>7</v>
      </c>
      <c r="B324" s="88" t="s">
        <v>26</v>
      </c>
      <c r="C324" s="82"/>
      <c r="D324" s="82"/>
      <c r="E324" s="82"/>
      <c r="F324" s="84"/>
      <c r="G324" s="82"/>
      <c r="H324" s="82"/>
    </row>
    <row r="325" spans="1:8" ht="15">
      <c r="A325" s="85" t="s">
        <v>9</v>
      </c>
      <c r="B325" s="89" t="s">
        <v>27</v>
      </c>
      <c r="C325" s="82"/>
      <c r="D325" s="82"/>
      <c r="E325" s="82"/>
      <c r="F325" s="84"/>
      <c r="G325" s="82"/>
      <c r="H325" s="82"/>
    </row>
    <row r="326" spans="1:8" ht="15.75">
      <c r="A326" s="90" t="s">
        <v>10</v>
      </c>
      <c r="B326" s="81"/>
      <c r="C326" s="90"/>
      <c r="D326" s="90"/>
      <c r="E326" s="90"/>
      <c r="F326" s="84"/>
      <c r="G326" s="90"/>
      <c r="H326" s="90"/>
    </row>
    <row r="327" spans="1:8" ht="15.75">
      <c r="A327" s="90" t="s">
        <v>11</v>
      </c>
      <c r="B327" s="90" t="s">
        <v>12</v>
      </c>
      <c r="C327" s="90" t="s">
        <v>6</v>
      </c>
      <c r="D327" s="90" t="s">
        <v>7</v>
      </c>
      <c r="E327" s="90" t="s">
        <v>9</v>
      </c>
      <c r="F327" s="91" t="s">
        <v>13</v>
      </c>
      <c r="G327" s="90" t="s">
        <v>14</v>
      </c>
      <c r="H327" s="90" t="s">
        <v>15</v>
      </c>
    </row>
    <row r="328" spans="1:8" ht="15">
      <c r="A328" s="89" t="str">
        <f>B321</f>
        <v>aluminium scrap</v>
      </c>
      <c r="B328" s="92">
        <f>B322</f>
        <v>1</v>
      </c>
      <c r="C328" s="89" t="str">
        <f>B323</f>
        <v>aluminium scrap</v>
      </c>
      <c r="D328" s="89" t="str">
        <f>B324</f>
        <v>RER</v>
      </c>
      <c r="E328" s="89" t="str">
        <f>B325</f>
        <v>kilogram</v>
      </c>
      <c r="F328" s="84"/>
      <c r="G328" s="82" t="s">
        <v>16</v>
      </c>
      <c r="H328" s="89" t="str">
        <f>$B$1</f>
        <v>case1_consq</v>
      </c>
    </row>
    <row r="329" spans="1:8" ht="15">
      <c r="A329" s="287" t="s">
        <v>24</v>
      </c>
      <c r="B329" s="288">
        <v>1</v>
      </c>
      <c r="C329" s="289" t="s">
        <v>25</v>
      </c>
      <c r="D329" s="290" t="s">
        <v>26</v>
      </c>
      <c r="E329" s="290" t="s">
        <v>27</v>
      </c>
      <c r="F329" s="290"/>
      <c r="G329" s="289" t="s">
        <v>18</v>
      </c>
      <c r="H329" s="289" t="s">
        <v>127</v>
      </c>
    </row>
    <row r="330" spans="1:8" ht="15">
      <c r="A330" s="84" t="s">
        <v>153</v>
      </c>
      <c r="B330" s="84">
        <v>-0.99109999999999998</v>
      </c>
      <c r="C330" s="84" t="s">
        <v>139</v>
      </c>
      <c r="D330" s="84" t="s">
        <v>8</v>
      </c>
      <c r="E330" s="290" t="s">
        <v>27</v>
      </c>
      <c r="F330" s="84"/>
      <c r="G330" s="84" t="s">
        <v>18</v>
      </c>
      <c r="H330" s="84" t="s">
        <v>127</v>
      </c>
    </row>
    <row r="332" spans="1:8" ht="15.75">
      <c r="A332" s="80" t="s">
        <v>4</v>
      </c>
      <c r="B332" s="294" t="s">
        <v>154</v>
      </c>
      <c r="C332" s="82"/>
      <c r="D332" s="83"/>
      <c r="E332" s="82"/>
      <c r="F332" s="84"/>
      <c r="G332" s="82"/>
      <c r="H332" s="82"/>
    </row>
    <row r="333" spans="1:8" ht="15">
      <c r="A333" s="85" t="s">
        <v>5</v>
      </c>
      <c r="B333" s="86">
        <v>1</v>
      </c>
      <c r="C333" s="82"/>
      <c r="D333" s="82"/>
      <c r="E333" s="82"/>
      <c r="F333" s="84"/>
      <c r="G333" s="82"/>
      <c r="H333" s="82"/>
    </row>
    <row r="334" spans="1:8" ht="15">
      <c r="A334" s="85" t="s">
        <v>6</v>
      </c>
      <c r="B334" s="286" t="s">
        <v>154</v>
      </c>
      <c r="C334" s="82"/>
      <c r="D334" s="82"/>
      <c r="E334" s="82"/>
      <c r="F334" s="84"/>
      <c r="G334" s="82"/>
      <c r="H334" s="82"/>
    </row>
    <row r="335" spans="1:8" ht="15">
      <c r="A335" s="85" t="s">
        <v>7</v>
      </c>
      <c r="B335" s="88" t="s">
        <v>60</v>
      </c>
      <c r="C335" s="82"/>
      <c r="D335" s="82"/>
      <c r="E335" s="82"/>
      <c r="F335" s="84"/>
      <c r="G335" s="82"/>
      <c r="H335" s="82"/>
    </row>
    <row r="336" spans="1:8" ht="15">
      <c r="A336" s="85" t="s">
        <v>9</v>
      </c>
      <c r="B336" s="89" t="s">
        <v>27</v>
      </c>
      <c r="C336" s="82"/>
      <c r="D336" s="82"/>
      <c r="E336" s="82"/>
      <c r="F336" s="84"/>
      <c r="G336" s="82"/>
      <c r="H336" s="82"/>
    </row>
    <row r="337" spans="1:8" ht="15.75">
      <c r="A337" s="90" t="s">
        <v>10</v>
      </c>
      <c r="B337" s="81"/>
      <c r="C337" s="90"/>
      <c r="D337" s="90"/>
      <c r="E337" s="90"/>
      <c r="F337" s="84"/>
      <c r="G337" s="90"/>
      <c r="H337" s="90"/>
    </row>
    <row r="338" spans="1:8" ht="15.75">
      <c r="A338" s="90" t="s">
        <v>11</v>
      </c>
      <c r="B338" s="90" t="s">
        <v>12</v>
      </c>
      <c r="C338" s="90" t="s">
        <v>6</v>
      </c>
      <c r="D338" s="90" t="s">
        <v>7</v>
      </c>
      <c r="E338" s="90" t="s">
        <v>9</v>
      </c>
      <c r="F338" s="91" t="s">
        <v>13</v>
      </c>
      <c r="G338" s="90" t="s">
        <v>14</v>
      </c>
      <c r="H338" s="90" t="s">
        <v>15</v>
      </c>
    </row>
    <row r="339" spans="1:8" ht="15">
      <c r="A339" s="89" t="str">
        <f>B332</f>
        <v>polyethylene recycling</v>
      </c>
      <c r="B339" s="92">
        <f>B333</f>
        <v>1</v>
      </c>
      <c r="C339" s="89" t="str">
        <f>B334</f>
        <v>polyethylene recycling</v>
      </c>
      <c r="D339" s="89" t="s">
        <v>60</v>
      </c>
      <c r="E339" s="89" t="str">
        <f>B336</f>
        <v>kilogram</v>
      </c>
      <c r="F339" s="84"/>
      <c r="G339" s="82" t="s">
        <v>16</v>
      </c>
      <c r="H339" s="89" t="str">
        <f>$B$1</f>
        <v>case1_consq</v>
      </c>
    </row>
    <row r="340" spans="1:8" ht="15">
      <c r="A340" s="287" t="s">
        <v>61</v>
      </c>
      <c r="B340" s="288">
        <v>1</v>
      </c>
      <c r="C340" s="289" t="s">
        <v>130</v>
      </c>
      <c r="D340" s="290" t="s">
        <v>60</v>
      </c>
      <c r="E340" s="290" t="s">
        <v>27</v>
      </c>
      <c r="F340" s="290"/>
      <c r="G340" s="289" t="s">
        <v>18</v>
      </c>
      <c r="H340" s="289" t="s">
        <v>127</v>
      </c>
    </row>
    <row r="341" spans="1:8" ht="15">
      <c r="A341" s="84" t="s">
        <v>155</v>
      </c>
      <c r="B341" s="84">
        <v>-0.94473311289560702</v>
      </c>
      <c r="C341" s="84" t="s">
        <v>62</v>
      </c>
      <c r="D341" s="84" t="s">
        <v>60</v>
      </c>
      <c r="E341" s="290" t="s">
        <v>27</v>
      </c>
      <c r="F341" s="84"/>
      <c r="G341" s="84" t="s">
        <v>18</v>
      </c>
      <c r="H341" s="84" t="s">
        <v>127</v>
      </c>
    </row>
    <row r="343" spans="1:8" ht="15.75">
      <c r="A343" s="80" t="s">
        <v>4</v>
      </c>
      <c r="B343" s="294" t="s">
        <v>156</v>
      </c>
      <c r="C343" s="82"/>
      <c r="D343" s="83"/>
      <c r="E343" s="82"/>
      <c r="F343" s="84"/>
      <c r="G343" s="82"/>
      <c r="H343" s="82"/>
    </row>
    <row r="344" spans="1:8" ht="15">
      <c r="A344" s="85" t="s">
        <v>5</v>
      </c>
      <c r="B344" s="86">
        <v>1</v>
      </c>
      <c r="C344" s="82"/>
      <c r="D344" s="82"/>
      <c r="E344" s="82"/>
      <c r="F344" s="84"/>
      <c r="G344" s="82"/>
      <c r="H344" s="82"/>
    </row>
    <row r="345" spans="1:8" ht="15">
      <c r="A345" s="85" t="s">
        <v>6</v>
      </c>
      <c r="B345" s="286" t="s">
        <v>156</v>
      </c>
      <c r="C345" s="82"/>
      <c r="D345" s="82"/>
      <c r="E345" s="82"/>
      <c r="F345" s="84"/>
      <c r="G345" s="82"/>
      <c r="H345" s="82"/>
    </row>
    <row r="346" spans="1:8" ht="15">
      <c r="A346" s="85" t="s">
        <v>7</v>
      </c>
      <c r="B346" s="88" t="s">
        <v>60</v>
      </c>
      <c r="C346" s="82"/>
      <c r="D346" s="82"/>
      <c r="E346" s="82"/>
      <c r="F346" s="84"/>
      <c r="G346" s="82"/>
      <c r="H346" s="82"/>
    </row>
    <row r="347" spans="1:8" ht="15">
      <c r="A347" s="85" t="s">
        <v>9</v>
      </c>
      <c r="B347" s="89" t="s">
        <v>27</v>
      </c>
      <c r="C347" s="82"/>
      <c r="D347" s="82"/>
      <c r="E347" s="82"/>
      <c r="F347" s="84"/>
      <c r="G347" s="82"/>
      <c r="H347" s="82"/>
    </row>
    <row r="348" spans="1:8" ht="15.75">
      <c r="A348" s="90" t="s">
        <v>10</v>
      </c>
      <c r="B348" s="81"/>
      <c r="C348" s="90"/>
      <c r="D348" s="90"/>
      <c r="E348" s="90"/>
      <c r="F348" s="84"/>
      <c r="G348" s="90"/>
      <c r="H348" s="90"/>
    </row>
    <row r="349" spans="1:8" ht="15.75">
      <c r="A349" s="90" t="s">
        <v>11</v>
      </c>
      <c r="B349" s="90" t="s">
        <v>12</v>
      </c>
      <c r="C349" s="90" t="s">
        <v>6</v>
      </c>
      <c r="D349" s="90" t="s">
        <v>7</v>
      </c>
      <c r="E349" s="90" t="s">
        <v>9</v>
      </c>
      <c r="F349" s="91" t="s">
        <v>13</v>
      </c>
      <c r="G349" s="90" t="s">
        <v>14</v>
      </c>
      <c r="H349" s="90" t="s">
        <v>15</v>
      </c>
    </row>
    <row r="350" spans="1:8" ht="15">
      <c r="A350" s="89" t="str">
        <f>B343</f>
        <v>polypropylene recycling</v>
      </c>
      <c r="B350" s="92">
        <f>B344</f>
        <v>1</v>
      </c>
      <c r="C350" s="89" t="str">
        <f>B345</f>
        <v>polypropylene recycling</v>
      </c>
      <c r="D350" s="89" t="s">
        <v>60</v>
      </c>
      <c r="E350" s="89" t="str">
        <f>B347</f>
        <v>kilogram</v>
      </c>
      <c r="F350" s="84"/>
      <c r="G350" s="82" t="s">
        <v>16</v>
      </c>
      <c r="H350" s="89" t="str">
        <f>$B$1</f>
        <v>case1_consq</v>
      </c>
    </row>
    <row r="351" spans="1:8" ht="15">
      <c r="A351" s="287" t="s">
        <v>63</v>
      </c>
      <c r="B351" s="288">
        <v>1</v>
      </c>
      <c r="C351" s="289" t="s">
        <v>131</v>
      </c>
      <c r="D351" s="290" t="s">
        <v>60</v>
      </c>
      <c r="E351" s="290" t="s">
        <v>27</v>
      </c>
      <c r="F351" s="290"/>
      <c r="G351" s="289" t="s">
        <v>18</v>
      </c>
      <c r="H351" s="289" t="s">
        <v>127</v>
      </c>
    </row>
    <row r="352" spans="1:8" ht="15">
      <c r="A352" s="84" t="s">
        <v>157</v>
      </c>
      <c r="B352" s="84">
        <v>-0.8</v>
      </c>
      <c r="C352" s="84" t="s">
        <v>64</v>
      </c>
      <c r="D352" s="84" t="s">
        <v>60</v>
      </c>
      <c r="E352" s="290" t="s">
        <v>27</v>
      </c>
      <c r="F352" s="84"/>
      <c r="G352" s="84" t="s">
        <v>18</v>
      </c>
      <c r="H352" s="84" t="s">
        <v>127</v>
      </c>
    </row>
    <row r="354" spans="1:8" ht="15.75">
      <c r="A354" s="312" t="s">
        <v>4</v>
      </c>
      <c r="B354" s="313" t="s">
        <v>159</v>
      </c>
      <c r="C354" s="314"/>
      <c r="D354" s="315"/>
      <c r="E354" s="314"/>
      <c r="F354" s="316"/>
      <c r="G354" s="314"/>
      <c r="H354" s="314"/>
    </row>
    <row r="355" spans="1:8" ht="15">
      <c r="A355" s="317" t="s">
        <v>5</v>
      </c>
      <c r="B355" s="318">
        <v>1</v>
      </c>
      <c r="C355" s="314"/>
      <c r="D355" s="314"/>
      <c r="E355" s="314"/>
      <c r="F355" s="316"/>
      <c r="G355" s="314"/>
      <c r="H355" s="314"/>
    </row>
    <row r="356" spans="1:8" ht="15">
      <c r="A356" s="317" t="s">
        <v>6</v>
      </c>
      <c r="B356" s="319" t="s">
        <v>83</v>
      </c>
      <c r="C356" s="314"/>
      <c r="D356" s="314"/>
      <c r="E356" s="314"/>
      <c r="F356" s="316"/>
      <c r="G356" s="314"/>
      <c r="H356" s="314"/>
    </row>
    <row r="357" spans="1:8" ht="15">
      <c r="A357" s="317" t="s">
        <v>7</v>
      </c>
      <c r="B357" s="320" t="s">
        <v>39</v>
      </c>
      <c r="C357" s="314"/>
      <c r="D357" s="314"/>
      <c r="E357" s="314"/>
      <c r="F357" s="316"/>
      <c r="G357" s="314"/>
      <c r="H357" s="314"/>
    </row>
    <row r="358" spans="1:8" ht="15">
      <c r="A358" s="317" t="s">
        <v>9</v>
      </c>
      <c r="B358" s="321" t="s">
        <v>42</v>
      </c>
      <c r="C358" s="314"/>
      <c r="D358" s="314"/>
      <c r="E358" s="314"/>
      <c r="F358" s="316"/>
      <c r="G358" s="314"/>
      <c r="H358" s="314"/>
    </row>
    <row r="359" spans="1:8" ht="15.75">
      <c r="A359" s="322" t="s">
        <v>10</v>
      </c>
      <c r="B359" s="323"/>
      <c r="C359" s="322"/>
      <c r="D359" s="322"/>
      <c r="E359" s="322"/>
      <c r="F359" s="316"/>
      <c r="G359" s="322"/>
      <c r="H359" s="322"/>
    </row>
    <row r="360" spans="1:8" ht="15.75">
      <c r="A360" s="322" t="s">
        <v>11</v>
      </c>
      <c r="B360" s="322" t="s">
        <v>12</v>
      </c>
      <c r="C360" s="322" t="s">
        <v>6</v>
      </c>
      <c r="D360" s="322" t="s">
        <v>7</v>
      </c>
      <c r="E360" s="322" t="s">
        <v>9</v>
      </c>
      <c r="F360" s="324" t="s">
        <v>13</v>
      </c>
      <c r="G360" s="322" t="s">
        <v>14</v>
      </c>
      <c r="H360" s="322" t="s">
        <v>15</v>
      </c>
    </row>
    <row r="361" spans="1:8" ht="15">
      <c r="A361" s="321" t="str">
        <f>B354</f>
        <v>heat production, at heat pump 30kW, allocation exergy</v>
      </c>
      <c r="B361" s="325">
        <f>B355</f>
        <v>1</v>
      </c>
      <c r="C361" s="321" t="str">
        <f>B356</f>
        <v>heat, central or small-scale, other than natural gas</v>
      </c>
      <c r="D361" s="321" t="str">
        <f>B357</f>
        <v>DK</v>
      </c>
      <c r="E361" s="321" t="str">
        <f>B358</f>
        <v>megajoule</v>
      </c>
      <c r="F361" s="316"/>
      <c r="G361" s="314" t="s">
        <v>16</v>
      </c>
      <c r="H361" s="321" t="str">
        <f>$B$1</f>
        <v>case1_consq</v>
      </c>
    </row>
    <row r="362" spans="1:8" ht="15">
      <c r="A362" s="326" t="s">
        <v>73</v>
      </c>
      <c r="B362" s="327">
        <v>6.1699999999999998E-2</v>
      </c>
      <c r="C362" s="328" t="s">
        <v>74</v>
      </c>
      <c r="D362" s="329" t="s">
        <v>39</v>
      </c>
      <c r="E362" s="329" t="s">
        <v>40</v>
      </c>
      <c r="F362" s="329"/>
      <c r="G362" s="328" t="s">
        <v>18</v>
      </c>
      <c r="H362" s="328" t="s">
        <v>127</v>
      </c>
    </row>
    <row r="363" spans="1:8" ht="15">
      <c r="A363" s="316" t="s">
        <v>161</v>
      </c>
      <c r="B363" s="330">
        <v>3.47E-8</v>
      </c>
      <c r="C363" s="316" t="s">
        <v>160</v>
      </c>
      <c r="D363" s="316" t="s">
        <v>8</v>
      </c>
      <c r="E363" s="329" t="s">
        <v>9</v>
      </c>
      <c r="F363" s="316"/>
      <c r="G363" s="316" t="s">
        <v>18</v>
      </c>
      <c r="H363" s="316" t="s">
        <v>127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E469-2788-4B6C-A900-7850E4852EEB}">
  <dimension ref="A1:H287"/>
  <sheetViews>
    <sheetView topLeftCell="A239" zoomScaleNormal="100" workbookViewId="0">
      <selection activeCell="B71" sqref="B71"/>
    </sheetView>
  </sheetViews>
  <sheetFormatPr defaultRowHeight="14.25"/>
  <cols>
    <col min="1" max="1" width="83.375" bestFit="1" customWidth="1"/>
    <col min="2" max="2" width="32.625" bestFit="1" customWidth="1"/>
    <col min="3" max="3" width="64.375" bestFit="1" customWidth="1"/>
    <col min="4" max="4" width="24.875" bestFit="1" customWidth="1"/>
    <col min="5" max="5" width="12.625" bestFit="1" customWidth="1"/>
    <col min="6" max="6" width="20.5" bestFit="1" customWidth="1"/>
    <col min="7" max="8" width="13.5" bestFit="1" customWidth="1"/>
  </cols>
  <sheetData>
    <row r="1" spans="1:8" ht="15.75">
      <c r="A1" s="1" t="s">
        <v>0</v>
      </c>
      <c r="B1" s="2" t="s">
        <v>3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144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case1_cut_off</v>
      </c>
    </row>
    <row r="11" spans="1:8" ht="15">
      <c r="A11" s="12" t="s">
        <v>19</v>
      </c>
      <c r="B11" s="299">
        <f>ev391apos!B11</f>
        <v>1</v>
      </c>
      <c r="C11" s="12" t="s">
        <v>20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case1_cut_off</v>
      </c>
    </row>
    <row r="12" spans="1:8" ht="15">
      <c r="A12" s="12" t="s">
        <v>21</v>
      </c>
      <c r="B12" s="299">
        <f>ev391apos!B12</f>
        <v>6.25E-2</v>
      </c>
      <c r="C12" s="12" t="s">
        <v>158</v>
      </c>
      <c r="D12" s="12" t="s">
        <v>8</v>
      </c>
      <c r="E12" s="12" t="s">
        <v>9</v>
      </c>
      <c r="F12" s="7"/>
      <c r="G12" s="5" t="s">
        <v>18</v>
      </c>
      <c r="H12" s="12" t="str">
        <f>$B$1</f>
        <v>case1_cut_off</v>
      </c>
    </row>
    <row r="13" spans="1:8" ht="15">
      <c r="A13" s="12" t="str">
        <f>A255</f>
        <v>autoclave</v>
      </c>
      <c r="B13" s="299">
        <f>ev391apos!B13</f>
        <v>0.16666666666666666</v>
      </c>
      <c r="C13" s="12" t="str">
        <f>C255</f>
        <v>autoclave cycle</v>
      </c>
      <c r="D13" s="12" t="s">
        <v>8</v>
      </c>
      <c r="E13" s="12" t="s">
        <v>9</v>
      </c>
      <c r="F13" s="7"/>
      <c r="G13" s="5" t="s">
        <v>18</v>
      </c>
      <c r="H13" s="12" t="str">
        <f>$B$1</f>
        <v>case1_cut_off</v>
      </c>
    </row>
    <row r="14" spans="1:8" ht="15">
      <c r="A14" s="74" t="s">
        <v>24</v>
      </c>
      <c r="B14" s="299">
        <f>-ev391apos!B14</f>
        <v>7.5700000000000003E-3</v>
      </c>
      <c r="C14" s="76" t="s">
        <v>139</v>
      </c>
      <c r="D14" s="77" t="s">
        <v>26</v>
      </c>
      <c r="E14" s="77" t="s">
        <v>27</v>
      </c>
      <c r="F14" s="78"/>
      <c r="G14" s="77" t="s">
        <v>18</v>
      </c>
      <c r="H14" s="77" t="s">
        <v>128</v>
      </c>
    </row>
    <row r="15" spans="1:8" ht="15">
      <c r="A15" s="74" t="s">
        <v>29</v>
      </c>
      <c r="B15" s="299">
        <f>ev391apos!B15</f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128</v>
      </c>
    </row>
    <row r="16" spans="1:8" ht="15">
      <c r="A16" s="79" t="s">
        <v>31</v>
      </c>
      <c r="B16" s="299">
        <f>ev391apos!B16</f>
        <v>-1.5799999999999999E-4</v>
      </c>
      <c r="C16" s="77" t="s">
        <v>32</v>
      </c>
      <c r="D16" s="74" t="s">
        <v>33</v>
      </c>
      <c r="E16" s="74" t="s">
        <v>27</v>
      </c>
      <c r="F16" s="78"/>
      <c r="G16" s="77" t="s">
        <v>18</v>
      </c>
      <c r="H16" s="77" t="s">
        <v>128</v>
      </c>
    </row>
    <row r="17" spans="1:8" ht="15">
      <c r="A17" s="78" t="s">
        <v>34</v>
      </c>
      <c r="B17" s="299">
        <f>ev391apos!B17</f>
        <v>-5.9100000000000005E-4</v>
      </c>
      <c r="C17" s="78" t="s">
        <v>143</v>
      </c>
      <c r="D17" s="78" t="s">
        <v>36</v>
      </c>
      <c r="E17" s="78" t="s">
        <v>27</v>
      </c>
      <c r="F17" s="78"/>
      <c r="G17" s="77" t="s">
        <v>18</v>
      </c>
      <c r="H17" s="77" t="s">
        <v>128</v>
      </c>
    </row>
    <row r="18" spans="1:8" ht="15">
      <c r="A18" s="78" t="s">
        <v>37</v>
      </c>
      <c r="B18" s="299">
        <f>ev391apos!B18</f>
        <v>-3.7039473684210498E-4</v>
      </c>
      <c r="C18" s="78" t="s">
        <v>38</v>
      </c>
      <c r="D18" s="78" t="s">
        <v>39</v>
      </c>
      <c r="E18" s="78" t="s">
        <v>40</v>
      </c>
      <c r="F18" s="78"/>
      <c r="G18" s="77" t="s">
        <v>18</v>
      </c>
      <c r="H18" s="77" t="s">
        <v>128</v>
      </c>
    </row>
    <row r="19" spans="1:8" ht="15">
      <c r="A19" s="78" t="s">
        <v>41</v>
      </c>
      <c r="B19" s="299">
        <f>ev391apos!B19</f>
        <v>-6.6671052631578796E-3</v>
      </c>
      <c r="C19" s="78" t="s">
        <v>41</v>
      </c>
      <c r="D19" s="78" t="s">
        <v>8</v>
      </c>
      <c r="E19" s="78" t="s">
        <v>42</v>
      </c>
      <c r="F19" s="78"/>
      <c r="G19" s="77" t="s">
        <v>18</v>
      </c>
      <c r="H19" s="12" t="str">
        <f>$B$1</f>
        <v>case1_cut_off</v>
      </c>
    </row>
    <row r="21" spans="1:8" ht="15.75">
      <c r="A21" s="17" t="s">
        <v>4</v>
      </c>
      <c r="B21" s="18" t="s">
        <v>43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145</v>
      </c>
      <c r="C23" s="19"/>
      <c r="D23" s="19"/>
      <c r="E23" s="19"/>
      <c r="F23" s="21"/>
      <c r="G23" s="19"/>
      <c r="H23" s="19"/>
    </row>
    <row r="24" spans="1:8" ht="15">
      <c r="A24" s="22" t="s">
        <v>7</v>
      </c>
      <c r="B24" s="25" t="s">
        <v>8</v>
      </c>
      <c r="C24" s="19"/>
      <c r="D24" s="19"/>
      <c r="E24" s="19"/>
      <c r="F24" s="21"/>
      <c r="G24" s="19"/>
      <c r="H24" s="19"/>
    </row>
    <row r="25" spans="1:8" ht="15">
      <c r="A25" s="22" t="s">
        <v>9</v>
      </c>
      <c r="B25" s="26" t="s">
        <v>9</v>
      </c>
      <c r="C25" s="19"/>
      <c r="D25" s="19"/>
      <c r="E25" s="19"/>
      <c r="F25" s="21"/>
      <c r="G25" s="19"/>
      <c r="H25" s="19"/>
    </row>
    <row r="26" spans="1:8" ht="15.75">
      <c r="A26" s="27" t="s">
        <v>10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11</v>
      </c>
      <c r="B27" s="27" t="s">
        <v>12</v>
      </c>
      <c r="C27" s="27" t="s">
        <v>6</v>
      </c>
      <c r="D27" s="27" t="s">
        <v>7</v>
      </c>
      <c r="E27" s="27" t="s">
        <v>9</v>
      </c>
      <c r="F27" s="28" t="s">
        <v>13</v>
      </c>
      <c r="G27" s="27" t="s">
        <v>14</v>
      </c>
      <c r="H27" s="27" t="s">
        <v>15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ASC</v>
      </c>
      <c r="D28" s="26" t="str">
        <f>B24</f>
        <v>GLO</v>
      </c>
      <c r="E28" s="26" t="str">
        <f>B25</f>
        <v>unit</v>
      </c>
      <c r="F28" s="21"/>
      <c r="G28" s="19" t="s">
        <v>16</v>
      </c>
      <c r="H28" s="26" t="str">
        <f>$B$1</f>
        <v>case1_cut_off</v>
      </c>
    </row>
    <row r="29" spans="1:8" ht="15">
      <c r="A29" s="26" t="s">
        <v>45</v>
      </c>
      <c r="B29" s="29">
        <f>ev391apos!B29</f>
        <v>1</v>
      </c>
      <c r="C29" s="26" t="s">
        <v>44</v>
      </c>
      <c r="D29" s="26" t="s">
        <v>8</v>
      </c>
      <c r="E29" s="26" t="s">
        <v>9</v>
      </c>
      <c r="F29" s="21"/>
      <c r="G29" s="19" t="s">
        <v>18</v>
      </c>
      <c r="H29" s="26" t="str">
        <f>$B$1</f>
        <v>case1_cut_off</v>
      </c>
    </row>
    <row r="30" spans="1:8" ht="15">
      <c r="A30" s="26" t="s">
        <v>21</v>
      </c>
      <c r="B30" s="29">
        <f>ev391apos!B30</f>
        <v>3.125E-2</v>
      </c>
      <c r="C30" s="26" t="s">
        <v>158</v>
      </c>
      <c r="D30" s="26" t="s">
        <v>8</v>
      </c>
      <c r="E30" s="26" t="s">
        <v>9</v>
      </c>
      <c r="F30" s="21"/>
      <c r="G30" s="19" t="s">
        <v>18</v>
      </c>
      <c r="H30" s="26" t="str">
        <f>$B$1</f>
        <v>case1_cut_off</v>
      </c>
    </row>
    <row r="31" spans="1:8" ht="15">
      <c r="A31" s="26" t="str">
        <f>A255</f>
        <v>autoclave</v>
      </c>
      <c r="B31" s="29">
        <f>ev391apos!B31</f>
        <v>0.125</v>
      </c>
      <c r="C31" s="26" t="str">
        <f>C255</f>
        <v>autoclave cycle</v>
      </c>
      <c r="D31" s="26" t="s">
        <v>8</v>
      </c>
      <c r="E31" s="26" t="s">
        <v>9</v>
      </c>
      <c r="F31" s="21"/>
      <c r="G31" s="19" t="s">
        <v>18</v>
      </c>
      <c r="H31" s="26" t="str">
        <f>$B$1</f>
        <v>case1_cut_off</v>
      </c>
    </row>
    <row r="32" spans="1:8" ht="15">
      <c r="A32" s="68" t="s">
        <v>24</v>
      </c>
      <c r="B32" s="310">
        <f>-ev391apos!B32</f>
        <v>4.5199999999999997E-3</v>
      </c>
      <c r="C32" s="70" t="s">
        <v>139</v>
      </c>
      <c r="D32" s="71" t="s">
        <v>26</v>
      </c>
      <c r="E32" s="71" t="s">
        <v>27</v>
      </c>
      <c r="F32" s="72"/>
      <c r="G32" s="71" t="s">
        <v>18</v>
      </c>
      <c r="H32" s="71" t="s">
        <v>128</v>
      </c>
    </row>
    <row r="33" spans="1:8" ht="15">
      <c r="A33" s="68" t="s">
        <v>29</v>
      </c>
      <c r="B33" s="310">
        <f>ev391apos!B33</f>
        <v>-4.3E-3</v>
      </c>
      <c r="C33" s="71" t="s">
        <v>30</v>
      </c>
      <c r="D33" s="71" t="s">
        <v>8</v>
      </c>
      <c r="E33" s="71" t="s">
        <v>27</v>
      </c>
      <c r="F33" s="72"/>
      <c r="G33" s="71" t="s">
        <v>18</v>
      </c>
      <c r="H33" s="71" t="s">
        <v>128</v>
      </c>
    </row>
    <row r="34" spans="1:8" ht="15">
      <c r="A34" s="73" t="s">
        <v>31</v>
      </c>
      <c r="B34" s="310">
        <f>ev391apos!B34</f>
        <v>-3.1599999999999998E-4</v>
      </c>
      <c r="C34" s="71" t="s">
        <v>32</v>
      </c>
      <c r="D34" s="68" t="s">
        <v>33</v>
      </c>
      <c r="E34" s="68" t="s">
        <v>27</v>
      </c>
      <c r="F34" s="72"/>
      <c r="G34" s="71" t="s">
        <v>18</v>
      </c>
      <c r="H34" s="71" t="s">
        <v>128</v>
      </c>
    </row>
    <row r="35" spans="1:8" ht="15">
      <c r="A35" s="72" t="s">
        <v>34</v>
      </c>
      <c r="B35" s="310">
        <f>ev391apos!B35</f>
        <v>-9.8900000000000008E-4</v>
      </c>
      <c r="C35" s="72" t="s">
        <v>143</v>
      </c>
      <c r="D35" s="72" t="s">
        <v>36</v>
      </c>
      <c r="E35" s="72" t="s">
        <v>27</v>
      </c>
      <c r="F35" s="72"/>
      <c r="G35" s="71" t="s">
        <v>18</v>
      </c>
      <c r="H35" s="71" t="s">
        <v>128</v>
      </c>
    </row>
    <row r="36" spans="1:8" ht="15">
      <c r="A36" s="72" t="s">
        <v>37</v>
      </c>
      <c r="B36" s="310">
        <f>ev391apos!B36</f>
        <v>-1.85197368421052E-4</v>
      </c>
      <c r="C36" s="72" t="s">
        <v>38</v>
      </c>
      <c r="D36" s="72" t="s">
        <v>39</v>
      </c>
      <c r="E36" s="72" t="s">
        <v>40</v>
      </c>
      <c r="F36" s="72"/>
      <c r="G36" s="71" t="s">
        <v>18</v>
      </c>
      <c r="H36" s="71" t="s">
        <v>128</v>
      </c>
    </row>
    <row r="37" spans="1:8" ht="15">
      <c r="A37" s="72" t="s">
        <v>41</v>
      </c>
      <c r="B37" s="310">
        <f>ev391apos!B37</f>
        <v>-3.3335526315789398E-3</v>
      </c>
      <c r="C37" s="72" t="s">
        <v>41</v>
      </c>
      <c r="D37" s="72" t="s">
        <v>8</v>
      </c>
      <c r="E37" s="72" t="s">
        <v>42</v>
      </c>
      <c r="F37" s="72"/>
      <c r="G37" s="71" t="s">
        <v>18</v>
      </c>
      <c r="H37" s="26" t="str">
        <f>$B$1</f>
        <v>case1_cut_off</v>
      </c>
    </row>
    <row r="39" spans="1:8" ht="15.75">
      <c r="A39" s="30" t="s">
        <v>4</v>
      </c>
      <c r="B39" s="31" t="s">
        <v>125</v>
      </c>
      <c r="C39" s="32"/>
      <c r="D39" s="33"/>
      <c r="E39" s="32"/>
      <c r="F39" s="34"/>
      <c r="G39" s="32"/>
      <c r="H39" s="32"/>
    </row>
    <row r="40" spans="1:8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8" ht="15">
      <c r="A41" s="35" t="s">
        <v>6</v>
      </c>
      <c r="B41" s="37" t="s">
        <v>146</v>
      </c>
      <c r="C41" s="32"/>
      <c r="D41" s="32"/>
      <c r="E41" s="32"/>
      <c r="F41" s="34"/>
      <c r="G41" s="32"/>
      <c r="H41" s="32"/>
    </row>
    <row r="42" spans="1:8" ht="15">
      <c r="A42" s="35" t="s">
        <v>7</v>
      </c>
      <c r="B42" s="38" t="s">
        <v>8</v>
      </c>
      <c r="C42" s="32"/>
      <c r="D42" s="32"/>
      <c r="E42" s="32"/>
      <c r="F42" s="34"/>
      <c r="G42" s="32"/>
      <c r="H42" s="32"/>
    </row>
    <row r="43" spans="1:8" ht="15">
      <c r="A43" s="35" t="s">
        <v>9</v>
      </c>
      <c r="B43" s="39" t="s">
        <v>9</v>
      </c>
      <c r="C43" s="32"/>
      <c r="D43" s="32"/>
      <c r="E43" s="32"/>
      <c r="F43" s="34"/>
      <c r="G43" s="32"/>
      <c r="H43" s="32"/>
    </row>
    <row r="44" spans="1:8" ht="15.75">
      <c r="A44" s="40" t="s">
        <v>10</v>
      </c>
      <c r="B44" s="31"/>
      <c r="C44" s="40"/>
      <c r="D44" s="40"/>
      <c r="E44" s="40"/>
      <c r="F44" s="34"/>
      <c r="G44" s="40"/>
      <c r="H44" s="40"/>
    </row>
    <row r="45" spans="1:8" ht="15.75">
      <c r="A45" s="40" t="s">
        <v>11</v>
      </c>
      <c r="B45" s="40" t="s">
        <v>12</v>
      </c>
      <c r="C45" s="40" t="s">
        <v>6</v>
      </c>
      <c r="D45" s="40" t="s">
        <v>7</v>
      </c>
      <c r="E45" s="40" t="s">
        <v>9</v>
      </c>
      <c r="F45" s="41" t="s">
        <v>13</v>
      </c>
      <c r="G45" s="40" t="s">
        <v>14</v>
      </c>
      <c r="H45" s="40" t="s">
        <v>15</v>
      </c>
    </row>
    <row r="46" spans="1:8" ht="15">
      <c r="A46" s="39" t="str">
        <f>B39</f>
        <v>alubox (large + wipe)</v>
      </c>
      <c r="B46" s="42">
        <f>B40</f>
        <v>1</v>
      </c>
      <c r="C46" s="43" t="str">
        <f>B41</f>
        <v>ALW</v>
      </c>
      <c r="D46" s="39" t="str">
        <f>B42</f>
        <v>GLO</v>
      </c>
      <c r="E46" s="39" t="str">
        <f>B43</f>
        <v>unit</v>
      </c>
      <c r="F46" s="34"/>
      <c r="G46" s="32" t="s">
        <v>16</v>
      </c>
      <c r="H46" s="39" t="str">
        <f>$B$1</f>
        <v>case1_cut_off</v>
      </c>
    </row>
    <row r="47" spans="1:8" ht="15">
      <c r="A47" s="39" t="s">
        <v>19</v>
      </c>
      <c r="B47" s="42">
        <f>ev391apos!B47</f>
        <v>1</v>
      </c>
      <c r="C47" s="43" t="s">
        <v>20</v>
      </c>
      <c r="D47" s="39" t="s">
        <v>8</v>
      </c>
      <c r="E47" s="39" t="s">
        <v>9</v>
      </c>
      <c r="F47" s="34"/>
      <c r="G47" s="32" t="s">
        <v>18</v>
      </c>
      <c r="H47" s="39" t="str">
        <f>$B$1</f>
        <v>case1_cut_off</v>
      </c>
    </row>
    <row r="48" spans="1:8" ht="15">
      <c r="A48" s="39" t="str">
        <f>A240</f>
        <v>wet wipe</v>
      </c>
      <c r="B48" s="42">
        <f>ev391apos!B48</f>
        <v>2</v>
      </c>
      <c r="C48" s="39" t="str">
        <f>C240</f>
        <v>wet wipe</v>
      </c>
      <c r="D48" s="39" t="s">
        <v>8</v>
      </c>
      <c r="E48" s="39" t="s">
        <v>9</v>
      </c>
      <c r="F48" s="34"/>
      <c r="G48" s="32" t="s">
        <v>18</v>
      </c>
      <c r="H48" s="39" t="str">
        <f>$B$1</f>
        <v>case1_cut_off</v>
      </c>
    </row>
    <row r="49" spans="1:8" ht="15">
      <c r="A49" s="39" t="str">
        <f>A255</f>
        <v>autoclave</v>
      </c>
      <c r="B49" s="42">
        <f>ev391apos!B49</f>
        <v>0.16666666666666666</v>
      </c>
      <c r="C49" s="37" t="str">
        <f>C255</f>
        <v>autoclave cycle</v>
      </c>
      <c r="D49" s="39" t="s">
        <v>8</v>
      </c>
      <c r="E49" s="39" t="s">
        <v>9</v>
      </c>
      <c r="F49" s="34"/>
      <c r="G49" s="32" t="s">
        <v>18</v>
      </c>
      <c r="H49" s="39" t="str">
        <f>$B$1</f>
        <v>case1_cut_off</v>
      </c>
    </row>
    <row r="50" spans="1:8" ht="15">
      <c r="A50" s="63" t="s">
        <v>24</v>
      </c>
      <c r="B50" s="308">
        <f>-ev391apos!B50</f>
        <v>7.5700000000000003E-3</v>
      </c>
      <c r="C50" s="63" t="s">
        <v>139</v>
      </c>
      <c r="D50" s="65" t="s">
        <v>26</v>
      </c>
      <c r="E50" s="65" t="s">
        <v>27</v>
      </c>
      <c r="F50" s="66"/>
      <c r="G50" s="65" t="s">
        <v>18</v>
      </c>
      <c r="H50" s="65" t="s">
        <v>128</v>
      </c>
    </row>
    <row r="51" spans="1:8" ht="15">
      <c r="A51" s="63" t="s">
        <v>29</v>
      </c>
      <c r="B51" s="42">
        <f>ev391apos!B51</f>
        <v>-7.1900000000000002E-3</v>
      </c>
      <c r="C51" s="63" t="s">
        <v>30</v>
      </c>
      <c r="D51" s="65" t="s">
        <v>8</v>
      </c>
      <c r="E51" s="65" t="s">
        <v>27</v>
      </c>
      <c r="F51" s="66"/>
      <c r="G51" s="65" t="s">
        <v>18</v>
      </c>
      <c r="H51" s="65" t="s">
        <v>128</v>
      </c>
    </row>
    <row r="52" spans="1:8" ht="15">
      <c r="A52" s="67" t="s">
        <v>31</v>
      </c>
      <c r="B52" s="309">
        <f>ev391apos!B52</f>
        <v>-1.5799999999999999E-4</v>
      </c>
      <c r="C52" s="63" t="s">
        <v>32</v>
      </c>
      <c r="D52" s="63" t="s">
        <v>33</v>
      </c>
      <c r="E52" s="63" t="s">
        <v>27</v>
      </c>
      <c r="F52" s="66"/>
      <c r="G52" s="65" t="s">
        <v>18</v>
      </c>
      <c r="H52" s="65" t="s">
        <v>128</v>
      </c>
    </row>
    <row r="53" spans="1:8" ht="15">
      <c r="A53" s="67" t="s">
        <v>34</v>
      </c>
      <c r="B53" s="309">
        <f>ev391apos!B53</f>
        <v>-5.9100000000000005E-4</v>
      </c>
      <c r="C53" s="63" t="s">
        <v>143</v>
      </c>
      <c r="D53" s="66" t="s">
        <v>36</v>
      </c>
      <c r="E53" s="66" t="s">
        <v>27</v>
      </c>
      <c r="F53" s="66"/>
      <c r="G53" s="65" t="s">
        <v>18</v>
      </c>
      <c r="H53" s="65" t="s">
        <v>128</v>
      </c>
    </row>
    <row r="54" spans="1:8" ht="15">
      <c r="A54" s="66" t="s">
        <v>46</v>
      </c>
      <c r="B54" s="309">
        <f>ev391apos!B54</f>
        <v>-2E-3</v>
      </c>
      <c r="C54" s="63" t="s">
        <v>47</v>
      </c>
      <c r="D54" s="66" t="s">
        <v>33</v>
      </c>
      <c r="E54" s="66" t="s">
        <v>27</v>
      </c>
      <c r="F54" s="66"/>
      <c r="G54" s="65" t="s">
        <v>18</v>
      </c>
      <c r="H54" s="65" t="s">
        <v>128</v>
      </c>
    </row>
    <row r="55" spans="1:8" ht="15">
      <c r="A55" s="66" t="s">
        <v>48</v>
      </c>
      <c r="B55" s="42">
        <f>ev391apos!B55</f>
        <v>-1.09E-2</v>
      </c>
      <c r="C55" s="63" t="s">
        <v>49</v>
      </c>
      <c r="D55" s="66" t="s">
        <v>33</v>
      </c>
      <c r="E55" s="66" t="s">
        <v>27</v>
      </c>
      <c r="F55" s="66"/>
      <c r="G55" s="65" t="s">
        <v>18</v>
      </c>
      <c r="H55" s="65" t="s">
        <v>128</v>
      </c>
    </row>
    <row r="56" spans="1:8" ht="15">
      <c r="A56" s="63" t="s">
        <v>37</v>
      </c>
      <c r="B56" s="42">
        <f>ev391apos!B56</f>
        <v>-2.22398280701754E-2</v>
      </c>
      <c r="C56" s="63" t="s">
        <v>38</v>
      </c>
      <c r="D56" s="66" t="s">
        <v>39</v>
      </c>
      <c r="E56" s="66" t="s">
        <v>40</v>
      </c>
      <c r="F56" s="66"/>
      <c r="G56" s="65" t="s">
        <v>18</v>
      </c>
      <c r="H56" s="65" t="s">
        <v>128</v>
      </c>
    </row>
    <row r="57" spans="1:8" ht="15">
      <c r="A57" s="63" t="s">
        <v>41</v>
      </c>
      <c r="B57" s="42">
        <f>ev391apos!B57</f>
        <v>-0.400316905263158</v>
      </c>
      <c r="C57" s="63" t="s">
        <v>41</v>
      </c>
      <c r="D57" s="66" t="s">
        <v>8</v>
      </c>
      <c r="E57" s="66" t="s">
        <v>42</v>
      </c>
      <c r="F57" s="66"/>
      <c r="G57" s="65" t="s">
        <v>18</v>
      </c>
      <c r="H57" s="39" t="str">
        <f>$B$1</f>
        <v>case1_cut_off</v>
      </c>
    </row>
    <row r="59" spans="1:8" ht="15.75">
      <c r="A59" s="44" t="s">
        <v>4</v>
      </c>
      <c r="B59" s="45" t="s">
        <v>50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147</v>
      </c>
      <c r="C61" s="46"/>
      <c r="D61" s="46"/>
      <c r="E61" s="46"/>
      <c r="F61" s="48"/>
      <c r="G61" s="46"/>
      <c r="H61" s="46"/>
    </row>
    <row r="62" spans="1:8" ht="15">
      <c r="A62" s="49" t="s">
        <v>7</v>
      </c>
      <c r="B62" s="52" t="s">
        <v>8</v>
      </c>
      <c r="C62" s="46"/>
      <c r="D62" s="46"/>
      <c r="E62" s="46"/>
      <c r="F62" s="48"/>
      <c r="G62" s="46"/>
      <c r="H62" s="46"/>
    </row>
    <row r="63" spans="1:8" ht="15">
      <c r="A63" s="49" t="s">
        <v>9</v>
      </c>
      <c r="B63" s="53" t="s">
        <v>9</v>
      </c>
      <c r="C63" s="46"/>
      <c r="D63" s="46"/>
      <c r="E63" s="46"/>
      <c r="F63" s="48"/>
      <c r="G63" s="46"/>
      <c r="H63" s="46"/>
    </row>
    <row r="64" spans="1:8" ht="15.75">
      <c r="A64" s="54" t="s">
        <v>10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11</v>
      </c>
      <c r="B65" s="54" t="s">
        <v>12</v>
      </c>
      <c r="C65" s="54" t="s">
        <v>6</v>
      </c>
      <c r="D65" s="54" t="s">
        <v>7</v>
      </c>
      <c r="E65" s="54" t="s">
        <v>9</v>
      </c>
      <c r="F65" s="55" t="s">
        <v>13</v>
      </c>
      <c r="G65" s="54" t="s">
        <v>14</v>
      </c>
      <c r="H65" s="54" t="s">
        <v>15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ASW</v>
      </c>
      <c r="D66" s="53" t="str">
        <f>B62</f>
        <v>GLO</v>
      </c>
      <c r="E66" s="53" t="str">
        <f>B63</f>
        <v>unit</v>
      </c>
      <c r="F66" s="48"/>
      <c r="G66" s="46" t="s">
        <v>16</v>
      </c>
      <c r="H66" s="53" t="str">
        <f>$B$1</f>
        <v>case1_cut_off</v>
      </c>
    </row>
    <row r="67" spans="1:8" ht="15">
      <c r="A67" s="53" t="s">
        <v>45</v>
      </c>
      <c r="B67" s="301">
        <f>ev391apos!B67</f>
        <v>1</v>
      </c>
      <c r="C67" s="53" t="s">
        <v>44</v>
      </c>
      <c r="D67" s="53" t="s">
        <v>8</v>
      </c>
      <c r="E67" s="53" t="s">
        <v>9</v>
      </c>
      <c r="F67" s="48"/>
      <c r="G67" s="46" t="s">
        <v>18</v>
      </c>
      <c r="H67" s="53" t="str">
        <f>$B$1</f>
        <v>case1_cut_off</v>
      </c>
    </row>
    <row r="68" spans="1:8" ht="15">
      <c r="A68" s="53" t="str">
        <f>A48</f>
        <v>wet wipe</v>
      </c>
      <c r="B68" s="301">
        <f>ev391apos!B68</f>
        <v>2</v>
      </c>
      <c r="C68" s="53" t="str">
        <f>C48</f>
        <v>wet wipe</v>
      </c>
      <c r="D68" s="53" t="s">
        <v>8</v>
      </c>
      <c r="E68" s="53" t="s">
        <v>9</v>
      </c>
      <c r="F68" s="48"/>
      <c r="G68" s="46" t="s">
        <v>18</v>
      </c>
      <c r="H68" s="53" t="str">
        <f>$B$1</f>
        <v>case1_cut_off</v>
      </c>
    </row>
    <row r="69" spans="1:8" ht="15">
      <c r="A69" s="53" t="str">
        <f>A255</f>
        <v>autoclave</v>
      </c>
      <c r="B69" s="301">
        <f>ev391apos!B69</f>
        <v>0.125</v>
      </c>
      <c r="C69" s="53" t="str">
        <f>C255</f>
        <v>autoclave cycle</v>
      </c>
      <c r="D69" s="53" t="s">
        <v>8</v>
      </c>
      <c r="E69" s="53" t="s">
        <v>9</v>
      </c>
      <c r="F69" s="48"/>
      <c r="G69" s="46" t="s">
        <v>18</v>
      </c>
      <c r="H69" s="53" t="str">
        <f>$B$1</f>
        <v>case1_cut_off</v>
      </c>
    </row>
    <row r="70" spans="1:8" ht="15">
      <c r="A70" s="57" t="s">
        <v>24</v>
      </c>
      <c r="B70" s="301">
        <f>-ev391apos!B70</f>
        <v>4.5199999999999997E-3</v>
      </c>
      <c r="C70" s="59" t="s">
        <v>139</v>
      </c>
      <c r="D70" s="59" t="s">
        <v>26</v>
      </c>
      <c r="E70" s="59" t="s">
        <v>27</v>
      </c>
      <c r="F70" s="60"/>
      <c r="G70" s="59" t="s">
        <v>18</v>
      </c>
      <c r="H70" s="59" t="s">
        <v>128</v>
      </c>
    </row>
    <row r="71" spans="1:8" ht="15">
      <c r="A71" s="57" t="s">
        <v>29</v>
      </c>
      <c r="B71" s="301">
        <f>ev391apos!B71</f>
        <v>-4.3E-3</v>
      </c>
      <c r="C71" s="59" t="s">
        <v>30</v>
      </c>
      <c r="D71" s="59" t="s">
        <v>8</v>
      </c>
      <c r="E71" s="59" t="s">
        <v>27</v>
      </c>
      <c r="F71" s="60"/>
      <c r="G71" s="59" t="s">
        <v>18</v>
      </c>
      <c r="H71" s="59" t="s">
        <v>128</v>
      </c>
    </row>
    <row r="72" spans="1:8" ht="15">
      <c r="A72" s="61" t="s">
        <v>31</v>
      </c>
      <c r="B72" s="301">
        <f>ev391apos!B72</f>
        <v>-3.1599999999999998E-4</v>
      </c>
      <c r="C72" s="59" t="s">
        <v>32</v>
      </c>
      <c r="D72" s="57" t="s">
        <v>33</v>
      </c>
      <c r="E72" s="57" t="s">
        <v>27</v>
      </c>
      <c r="F72" s="60"/>
      <c r="G72" s="59" t="s">
        <v>18</v>
      </c>
      <c r="H72" s="59" t="s">
        <v>128</v>
      </c>
    </row>
    <row r="73" spans="1:8" ht="15">
      <c r="A73" s="60" t="s">
        <v>34</v>
      </c>
      <c r="B73" s="301">
        <f>ev391apos!B73</f>
        <v>-9.8899999999999995E-3</v>
      </c>
      <c r="C73" s="59" t="s">
        <v>143</v>
      </c>
      <c r="D73" s="60" t="s">
        <v>36</v>
      </c>
      <c r="E73" s="60" t="s">
        <v>27</v>
      </c>
      <c r="F73" s="60"/>
      <c r="G73" s="59" t="s">
        <v>18</v>
      </c>
      <c r="H73" s="59" t="s">
        <v>128</v>
      </c>
    </row>
    <row r="74" spans="1:8" ht="15">
      <c r="A74" s="60" t="s">
        <v>46</v>
      </c>
      <c r="B74" s="301">
        <f>ev391apos!B74</f>
        <v>-2E-3</v>
      </c>
      <c r="C74" s="59" t="s">
        <v>47</v>
      </c>
      <c r="D74" s="60" t="s">
        <v>33</v>
      </c>
      <c r="E74" s="60" t="s">
        <v>27</v>
      </c>
      <c r="F74" s="60"/>
      <c r="G74" s="59" t="s">
        <v>18</v>
      </c>
      <c r="H74" s="59" t="s">
        <v>128</v>
      </c>
    </row>
    <row r="75" spans="1:8" ht="15">
      <c r="A75" s="60" t="s">
        <v>48</v>
      </c>
      <c r="B75" s="301">
        <f>ev391apos!B75</f>
        <v>-1.09E-2</v>
      </c>
      <c r="C75" s="59" t="s">
        <v>49</v>
      </c>
      <c r="D75" s="60" t="s">
        <v>33</v>
      </c>
      <c r="E75" s="60" t="s">
        <v>27</v>
      </c>
      <c r="F75" s="60"/>
      <c r="G75" s="59" t="s">
        <v>18</v>
      </c>
      <c r="H75" s="59" t="s">
        <v>128</v>
      </c>
    </row>
    <row r="76" spans="1:8" ht="15">
      <c r="A76" s="60" t="s">
        <v>37</v>
      </c>
      <c r="B76" s="301">
        <f>ev391apos!B76</f>
        <v>-2.20546307017544E-2</v>
      </c>
      <c r="C76" s="59" t="s">
        <v>38</v>
      </c>
      <c r="D76" s="60" t="s">
        <v>39</v>
      </c>
      <c r="E76" s="60" t="s">
        <v>40</v>
      </c>
      <c r="F76" s="60"/>
      <c r="G76" s="59" t="s">
        <v>18</v>
      </c>
      <c r="H76" s="59" t="s">
        <v>128</v>
      </c>
    </row>
    <row r="77" spans="1:8" ht="15">
      <c r="A77" s="60" t="s">
        <v>41</v>
      </c>
      <c r="B77" s="301">
        <f>ev391apos!B77</f>
        <v>-0.39698335263157902</v>
      </c>
      <c r="C77" s="59" t="s">
        <v>41</v>
      </c>
      <c r="D77" s="60" t="s">
        <v>8</v>
      </c>
      <c r="E77" s="60" t="s">
        <v>42</v>
      </c>
      <c r="F77" s="60"/>
      <c r="G77" s="59" t="s">
        <v>18</v>
      </c>
      <c r="H77" s="53" t="str">
        <f>$B$1</f>
        <v>case1_cut_off</v>
      </c>
    </row>
    <row r="79" spans="1:8" ht="15.75">
      <c r="A79" s="80" t="s">
        <v>4</v>
      </c>
      <c r="B79" s="81" t="s">
        <v>51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148</v>
      </c>
      <c r="C81" s="82"/>
      <c r="D81" s="82"/>
      <c r="E81" s="82"/>
      <c r="F81" s="84"/>
      <c r="G81" s="82"/>
      <c r="H81" s="82"/>
    </row>
    <row r="82" spans="1:8" ht="15">
      <c r="A82" s="85" t="s">
        <v>7</v>
      </c>
      <c r="B82" s="88" t="s">
        <v>8</v>
      </c>
      <c r="C82" s="82"/>
      <c r="D82" s="82"/>
      <c r="E82" s="82"/>
      <c r="F82" s="84"/>
      <c r="G82" s="82"/>
      <c r="H82" s="82"/>
    </row>
    <row r="83" spans="1:8" ht="15">
      <c r="A83" s="85" t="s">
        <v>9</v>
      </c>
      <c r="B83" s="89" t="s">
        <v>9</v>
      </c>
      <c r="C83" s="82"/>
      <c r="D83" s="82"/>
      <c r="E83" s="82"/>
      <c r="F83" s="84"/>
      <c r="G83" s="82"/>
      <c r="H83" s="82"/>
    </row>
    <row r="84" spans="1:8" ht="15.75">
      <c r="A84" s="90" t="s">
        <v>10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11</v>
      </c>
      <c r="B85" s="90" t="s">
        <v>12</v>
      </c>
      <c r="C85" s="90" t="s">
        <v>6</v>
      </c>
      <c r="D85" s="90" t="s">
        <v>7</v>
      </c>
      <c r="E85" s="90" t="s">
        <v>9</v>
      </c>
      <c r="F85" s="91" t="s">
        <v>13</v>
      </c>
      <c r="G85" s="90" t="s">
        <v>14</v>
      </c>
      <c r="H85" s="90" t="s">
        <v>15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H2S</v>
      </c>
      <c r="D86" s="89" t="str">
        <f>B82</f>
        <v>GLO</v>
      </c>
      <c r="E86" s="89" t="str">
        <f>B83</f>
        <v>unit</v>
      </c>
      <c r="F86" s="84"/>
      <c r="G86" s="82" t="s">
        <v>16</v>
      </c>
      <c r="H86" s="89" t="str">
        <f>$B$1</f>
        <v>case1_cut_off</v>
      </c>
    </row>
    <row r="87" spans="1:8" ht="15">
      <c r="A87" s="89" t="s">
        <v>52</v>
      </c>
      <c r="B87" s="303">
        <f>ev391apos!B87</f>
        <v>1</v>
      </c>
      <c r="C87" s="89" t="s">
        <v>52</v>
      </c>
      <c r="D87" s="89" t="s">
        <v>8</v>
      </c>
      <c r="E87" s="89" t="s">
        <v>9</v>
      </c>
      <c r="F87" s="84"/>
      <c r="G87" s="82" t="s">
        <v>18</v>
      </c>
      <c r="H87" s="89" t="str">
        <f>$B$1</f>
        <v>case1_cut_off</v>
      </c>
    </row>
    <row r="88" spans="1:8" ht="15">
      <c r="A88" s="89" t="str">
        <f>A255</f>
        <v>autoclave</v>
      </c>
      <c r="B88" s="303">
        <f>ev391apos!B88</f>
        <v>8.3333333333333329E-2</v>
      </c>
      <c r="C88" s="89" t="str">
        <f>C255</f>
        <v>autoclave cycle</v>
      </c>
      <c r="D88" s="89" t="s">
        <v>8</v>
      </c>
      <c r="E88" s="89" t="s">
        <v>9</v>
      </c>
      <c r="F88" s="84"/>
      <c r="G88" s="82" t="s">
        <v>18</v>
      </c>
      <c r="H88" s="89" t="str">
        <f>$B$1</f>
        <v>case1_cut_off</v>
      </c>
    </row>
    <row r="89" spans="1:8" ht="15">
      <c r="A89" s="98" t="s">
        <v>53</v>
      </c>
      <c r="B89" s="303">
        <f>ev391apos!B89</f>
        <v>-7.0999999999999994E-2</v>
      </c>
      <c r="C89" s="98" t="s">
        <v>54</v>
      </c>
      <c r="D89" s="94" t="s">
        <v>33</v>
      </c>
      <c r="E89" s="94" t="s">
        <v>27</v>
      </c>
      <c r="F89" s="94"/>
      <c r="G89" s="95" t="s">
        <v>18</v>
      </c>
      <c r="H89" s="95" t="s">
        <v>128</v>
      </c>
    </row>
    <row r="90" spans="1:8" ht="15">
      <c r="A90" s="96" t="s">
        <v>48</v>
      </c>
      <c r="B90" s="303">
        <f>ev391apos!B90</f>
        <v>-7.2700000000000004E-3</v>
      </c>
      <c r="C90" s="95" t="s">
        <v>49</v>
      </c>
      <c r="D90" s="94" t="s">
        <v>33</v>
      </c>
      <c r="E90" s="94" t="s">
        <v>27</v>
      </c>
      <c r="F90" s="94"/>
      <c r="G90" s="95" t="s">
        <v>18</v>
      </c>
      <c r="H90" s="95" t="s">
        <v>128</v>
      </c>
    </row>
    <row r="91" spans="1:8" ht="15">
      <c r="A91" s="96" t="s">
        <v>37</v>
      </c>
      <c r="B91" s="303">
        <f>ev391apos!B91</f>
        <v>-0.14709144573749999</v>
      </c>
      <c r="C91" s="95" t="s">
        <v>38</v>
      </c>
      <c r="D91" s="94" t="s">
        <v>39</v>
      </c>
      <c r="E91" s="94" t="s">
        <v>40</v>
      </c>
      <c r="F91" s="94"/>
      <c r="G91" s="95" t="s">
        <v>18</v>
      </c>
      <c r="H91" s="95" t="s">
        <v>128</v>
      </c>
    </row>
    <row r="92" spans="1:8" ht="15">
      <c r="A92" s="96" t="s">
        <v>41</v>
      </c>
      <c r="B92" s="303">
        <f>ev391apos!B92</f>
        <v>-2.6476460232750001</v>
      </c>
      <c r="C92" s="95" t="s">
        <v>41</v>
      </c>
      <c r="D92" s="94" t="s">
        <v>8</v>
      </c>
      <c r="E92" s="94" t="s">
        <v>42</v>
      </c>
      <c r="F92" s="94"/>
      <c r="G92" s="95" t="s">
        <v>18</v>
      </c>
      <c r="H92" s="89" t="str">
        <f>$B$1</f>
        <v>case1_cut_off</v>
      </c>
    </row>
    <row r="93" spans="1:8" ht="15">
      <c r="A93" s="96" t="s">
        <v>34</v>
      </c>
      <c r="B93" s="303">
        <f>ev391apos!B93</f>
        <v>-3.16E-3</v>
      </c>
      <c r="C93" s="95" t="s">
        <v>143</v>
      </c>
      <c r="D93" s="94" t="s">
        <v>36</v>
      </c>
      <c r="E93" s="94" t="s">
        <v>27</v>
      </c>
      <c r="F93" s="94"/>
      <c r="G93" s="95" t="s">
        <v>18</v>
      </c>
      <c r="H93" s="95" t="s">
        <v>128</v>
      </c>
    </row>
    <row r="95" spans="1:8" ht="15.75">
      <c r="A95" s="99" t="s">
        <v>4</v>
      </c>
      <c r="B95" s="100" t="s">
        <v>55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149</v>
      </c>
      <c r="C97" s="101"/>
      <c r="D97" s="101"/>
      <c r="E97" s="101"/>
      <c r="F97" s="103"/>
      <c r="G97" s="101"/>
      <c r="H97" s="101"/>
    </row>
    <row r="98" spans="1:8" ht="15">
      <c r="A98" s="104" t="s">
        <v>7</v>
      </c>
      <c r="B98" s="107" t="s">
        <v>8</v>
      </c>
      <c r="C98" s="101"/>
      <c r="D98" s="101"/>
      <c r="E98" s="101"/>
      <c r="F98" s="103"/>
      <c r="G98" s="101"/>
      <c r="H98" s="101"/>
    </row>
    <row r="99" spans="1:8" ht="15">
      <c r="A99" s="104" t="s">
        <v>9</v>
      </c>
      <c r="B99" s="108" t="s">
        <v>9</v>
      </c>
      <c r="C99" s="101"/>
      <c r="D99" s="101"/>
      <c r="E99" s="101"/>
      <c r="F99" s="103"/>
      <c r="G99" s="101"/>
      <c r="H99" s="101"/>
    </row>
    <row r="100" spans="1:8" ht="15.75">
      <c r="A100" s="109" t="s">
        <v>10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11</v>
      </c>
      <c r="B101" s="109" t="s">
        <v>12</v>
      </c>
      <c r="C101" s="109" t="s">
        <v>6</v>
      </c>
      <c r="D101" s="109" t="s">
        <v>7</v>
      </c>
      <c r="E101" s="109" t="s">
        <v>9</v>
      </c>
      <c r="F101" s="110" t="s">
        <v>13</v>
      </c>
      <c r="G101" s="109" t="s">
        <v>14</v>
      </c>
      <c r="H101" s="109" t="s">
        <v>15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H4S</v>
      </c>
      <c r="D102" s="108" t="str">
        <f>B98</f>
        <v>GLO</v>
      </c>
      <c r="E102" s="108" t="str">
        <f>B99</f>
        <v>unit</v>
      </c>
      <c r="F102" s="103"/>
      <c r="G102" s="101" t="s">
        <v>16</v>
      </c>
      <c r="H102" s="108" t="str">
        <f>$B$1</f>
        <v>case1_cut_off</v>
      </c>
    </row>
    <row r="103" spans="1:8" ht="15">
      <c r="A103" s="108" t="str">
        <f>A209</f>
        <v>H400</v>
      </c>
      <c r="B103" s="116">
        <f>ev391apos!B103</f>
        <v>1</v>
      </c>
      <c r="C103" s="108" t="str">
        <f>C209</f>
        <v>H400</v>
      </c>
      <c r="D103" s="108" t="s">
        <v>8</v>
      </c>
      <c r="E103" s="108" t="s">
        <v>9</v>
      </c>
      <c r="F103" s="103"/>
      <c r="G103" s="101" t="s">
        <v>18</v>
      </c>
      <c r="H103" s="108" t="str">
        <f>$B$1</f>
        <v>case1_cut_off</v>
      </c>
    </row>
    <row r="104" spans="1:8" ht="15">
      <c r="A104" s="108" t="str">
        <f>A255</f>
        <v>autoclave</v>
      </c>
      <c r="B104" s="116">
        <f>ev391apos!B104</f>
        <v>0.1111111111111111</v>
      </c>
      <c r="C104" s="108" t="str">
        <f>C255</f>
        <v>autoclave cycle</v>
      </c>
      <c r="D104" s="108" t="s">
        <v>8</v>
      </c>
      <c r="E104" s="108" t="s">
        <v>9</v>
      </c>
      <c r="F104" s="103"/>
      <c r="G104" s="101" t="s">
        <v>18</v>
      </c>
      <c r="H104" s="108" t="str">
        <f>$B$1</f>
        <v>case1_cut_off</v>
      </c>
    </row>
    <row r="105" spans="1:8" ht="15">
      <c r="A105" s="112" t="s">
        <v>53</v>
      </c>
      <c r="B105" s="116">
        <f>ev391apos!B105</f>
        <v>-0.2</v>
      </c>
      <c r="C105" s="112" t="s">
        <v>54</v>
      </c>
      <c r="D105" s="113" t="s">
        <v>33</v>
      </c>
      <c r="E105" s="113" t="s">
        <v>27</v>
      </c>
      <c r="F105" s="113"/>
      <c r="G105" s="114" t="s">
        <v>18</v>
      </c>
      <c r="H105" s="114" t="s">
        <v>128</v>
      </c>
    </row>
    <row r="106" spans="1:8" ht="15">
      <c r="A106" s="115" t="s">
        <v>48</v>
      </c>
      <c r="B106" s="116">
        <f>ev391apos!B106</f>
        <v>-2.1899999999999999E-2</v>
      </c>
      <c r="C106" s="114" t="s">
        <v>49</v>
      </c>
      <c r="D106" s="113" t="s">
        <v>33</v>
      </c>
      <c r="E106" s="113" t="s">
        <v>27</v>
      </c>
      <c r="F106" s="113"/>
      <c r="G106" s="114" t="s">
        <v>18</v>
      </c>
      <c r="H106" s="114" t="s">
        <v>128</v>
      </c>
    </row>
    <row r="107" spans="1:8" ht="15">
      <c r="A107" s="115" t="s">
        <v>37</v>
      </c>
      <c r="B107" s="116">
        <f>ev391apos!B107</f>
        <v>-0.42082049689166701</v>
      </c>
      <c r="C107" s="114" t="s">
        <v>38</v>
      </c>
      <c r="D107" s="113" t="s">
        <v>39</v>
      </c>
      <c r="E107" s="113" t="s">
        <v>40</v>
      </c>
      <c r="F107" s="113"/>
      <c r="G107" s="114" t="s">
        <v>18</v>
      </c>
      <c r="H107" s="114" t="s">
        <v>128</v>
      </c>
    </row>
    <row r="108" spans="1:8" ht="15">
      <c r="A108" s="115" t="s">
        <v>41</v>
      </c>
      <c r="B108" s="116">
        <f>ev391apos!B108</f>
        <v>-7.5747689440499997</v>
      </c>
      <c r="C108" s="114" t="s">
        <v>41</v>
      </c>
      <c r="D108" s="113" t="s">
        <v>8</v>
      </c>
      <c r="E108" s="113" t="s">
        <v>42</v>
      </c>
      <c r="F108" s="113"/>
      <c r="G108" s="114" t="s">
        <v>18</v>
      </c>
      <c r="H108" s="108" t="str">
        <f>$B$1</f>
        <v>case1_cut_off</v>
      </c>
    </row>
    <row r="109" spans="1:8" ht="15">
      <c r="A109" s="115" t="s">
        <v>34</v>
      </c>
      <c r="B109" s="116">
        <f>ev391apos!B109</f>
        <v>-8.9899999999999997E-3</v>
      </c>
      <c r="C109" s="114" t="s">
        <v>143</v>
      </c>
      <c r="D109" s="113" t="s">
        <v>36</v>
      </c>
      <c r="E109" s="113" t="s">
        <v>27</v>
      </c>
      <c r="F109" s="113"/>
      <c r="G109" s="114" t="s">
        <v>18</v>
      </c>
      <c r="H109" s="114" t="s">
        <v>128</v>
      </c>
    </row>
    <row r="111" spans="1:8" ht="15.75">
      <c r="A111" s="117" t="s">
        <v>4</v>
      </c>
      <c r="B111" s="118" t="s">
        <v>124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150</v>
      </c>
      <c r="C113" s="119"/>
      <c r="D113" s="119"/>
      <c r="E113" s="119"/>
      <c r="F113" s="121"/>
      <c r="G113" s="119"/>
      <c r="H113" s="119"/>
    </row>
    <row r="114" spans="1:8" ht="15">
      <c r="A114" s="122" t="s">
        <v>7</v>
      </c>
      <c r="B114" s="125" t="s">
        <v>8</v>
      </c>
      <c r="C114" s="119"/>
      <c r="D114" s="119"/>
      <c r="E114" s="119"/>
      <c r="F114" s="121"/>
      <c r="G114" s="119"/>
      <c r="H114" s="119"/>
    </row>
    <row r="115" spans="1:8" ht="15">
      <c r="A115" s="122" t="s">
        <v>9</v>
      </c>
      <c r="B115" s="126" t="s">
        <v>9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10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11</v>
      </c>
      <c r="B117" s="127" t="s">
        <v>12</v>
      </c>
      <c r="C117" s="127" t="s">
        <v>6</v>
      </c>
      <c r="D117" s="127" t="s">
        <v>7</v>
      </c>
      <c r="E117" s="127" t="s">
        <v>9</v>
      </c>
      <c r="F117" s="128" t="s">
        <v>13</v>
      </c>
      <c r="G117" s="127" t="s">
        <v>14</v>
      </c>
      <c r="H117" s="127" t="s">
        <v>15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H2R</v>
      </c>
      <c r="D118" s="126" t="str">
        <f>B114</f>
        <v>GLO</v>
      </c>
      <c r="E118" s="126" t="str">
        <f>B115</f>
        <v>unit</v>
      </c>
      <c r="F118" s="121"/>
      <c r="G118" s="119" t="s">
        <v>16</v>
      </c>
      <c r="H118" s="126" t="str">
        <f>$B$1</f>
        <v>case1_cut_off</v>
      </c>
    </row>
    <row r="119" spans="1:8" ht="15">
      <c r="A119" s="126" t="s">
        <v>52</v>
      </c>
      <c r="B119" s="306">
        <f>ev391apos!B119</f>
        <v>1</v>
      </c>
      <c r="C119" s="126" t="s">
        <v>52</v>
      </c>
      <c r="D119" s="126" t="s">
        <v>8</v>
      </c>
      <c r="E119" s="126" t="s">
        <v>9</v>
      </c>
      <c r="F119" s="121"/>
      <c r="G119" s="119" t="s">
        <v>18</v>
      </c>
      <c r="H119" s="126" t="str">
        <f>$B$1</f>
        <v>case1_cut_off</v>
      </c>
    </row>
    <row r="120" spans="1:8" ht="15">
      <c r="A120" s="126" t="str">
        <f>A255</f>
        <v>autoclave</v>
      </c>
      <c r="B120" s="306">
        <f>ev391apos!B120</f>
        <v>8.3333333333333329E-2</v>
      </c>
      <c r="C120" s="126" t="str">
        <f>C255</f>
        <v>autoclave cycle</v>
      </c>
      <c r="D120" s="126" t="s">
        <v>8</v>
      </c>
      <c r="E120" s="126" t="s">
        <v>9</v>
      </c>
      <c r="F120" s="121"/>
      <c r="G120" s="119" t="s">
        <v>18</v>
      </c>
      <c r="H120" s="126" t="str">
        <f>$B$1</f>
        <v>case1_cut_off</v>
      </c>
    </row>
    <row r="121" spans="1:8" ht="15">
      <c r="A121" s="126" t="s">
        <v>53</v>
      </c>
      <c r="B121" s="306">
        <f>ev391apos!B121</f>
        <v>-1.0699999999999999E-2</v>
      </c>
      <c r="C121" s="130" t="s">
        <v>54</v>
      </c>
      <c r="D121" s="121" t="s">
        <v>33</v>
      </c>
      <c r="E121" s="121" t="s">
        <v>27</v>
      </c>
      <c r="F121" s="121"/>
      <c r="G121" s="119" t="str">
        <f>[1]ev391cutoff!G108</f>
        <v>technosphere</v>
      </c>
      <c r="H121" s="119" t="s">
        <v>128</v>
      </c>
    </row>
    <row r="122" spans="1:8" ht="15">
      <c r="A122" s="126" t="s">
        <v>48</v>
      </c>
      <c r="B122" s="306">
        <f>ev391apos!B122</f>
        <v>-1.09E-2</v>
      </c>
      <c r="C122" s="119" t="s">
        <v>49</v>
      </c>
      <c r="D122" s="121" t="s">
        <v>33</v>
      </c>
      <c r="E122" s="121" t="s">
        <v>27</v>
      </c>
      <c r="F122" s="121"/>
      <c r="G122" s="119" t="str">
        <f>[1]ev391cutoff!G109</f>
        <v>technosphere</v>
      </c>
      <c r="H122" s="119" t="s">
        <v>128</v>
      </c>
    </row>
    <row r="123" spans="1:8" ht="15">
      <c r="A123" s="126" t="s">
        <v>37</v>
      </c>
      <c r="B123" s="306">
        <f>ev391apos!B123</f>
        <v>-2.2063716860624999E-2</v>
      </c>
      <c r="C123" s="119" t="s">
        <v>38</v>
      </c>
      <c r="D123" s="121" t="s">
        <v>39</v>
      </c>
      <c r="E123" s="121" t="s">
        <v>40</v>
      </c>
      <c r="F123" s="121"/>
      <c r="G123" s="119" t="s">
        <v>18</v>
      </c>
      <c r="H123" s="119" t="s">
        <v>128</v>
      </c>
    </row>
    <row r="124" spans="1:8" ht="15">
      <c r="A124" s="126" t="s">
        <v>41</v>
      </c>
      <c r="B124" s="306">
        <f>ev391apos!B124</f>
        <v>-0.39714690349124998</v>
      </c>
      <c r="C124" s="119" t="s">
        <v>41</v>
      </c>
      <c r="D124" s="121" t="s">
        <v>8</v>
      </c>
      <c r="E124" s="121" t="s">
        <v>42</v>
      </c>
      <c r="F124" s="121"/>
      <c r="G124" s="119" t="s">
        <v>18</v>
      </c>
      <c r="H124" s="126" t="str">
        <f>$B$1</f>
        <v>case1_cut_off</v>
      </c>
    </row>
    <row r="125" spans="1:8" ht="15">
      <c r="A125" s="126" t="s">
        <v>56</v>
      </c>
      <c r="B125" s="306">
        <f>ev391apos!B125</f>
        <v>-6.0400000000000002E-2</v>
      </c>
      <c r="C125" s="119" t="s">
        <v>57</v>
      </c>
      <c r="D125" s="121" t="s">
        <v>8</v>
      </c>
      <c r="E125" s="121" t="s">
        <v>27</v>
      </c>
      <c r="F125" s="121"/>
      <c r="G125" s="119" t="s">
        <v>18</v>
      </c>
      <c r="H125" s="119" t="s">
        <v>128</v>
      </c>
    </row>
    <row r="126" spans="1:8" ht="15">
      <c r="A126" s="126" t="s">
        <v>58</v>
      </c>
      <c r="B126" s="306">
        <f>ev391apos!B126</f>
        <v>-6.1799999999999997E-3</v>
      </c>
      <c r="C126" s="119" t="s">
        <v>59</v>
      </c>
      <c r="D126" s="121" t="s">
        <v>60</v>
      </c>
      <c r="E126" s="121" t="s">
        <v>27</v>
      </c>
      <c r="F126" s="121"/>
      <c r="G126" s="119" t="s">
        <v>18</v>
      </c>
      <c r="H126" s="119" t="s">
        <v>128</v>
      </c>
    </row>
    <row r="127" spans="1:8" ht="15">
      <c r="A127" s="126" t="s">
        <v>61</v>
      </c>
      <c r="B127" s="306">
        <f>ev391apos!B127</f>
        <v>7.2700000000000004E-3</v>
      </c>
      <c r="C127" s="119" t="s">
        <v>62</v>
      </c>
      <c r="D127" s="121" t="s">
        <v>60</v>
      </c>
      <c r="E127" s="121" t="s">
        <v>27</v>
      </c>
      <c r="F127" s="121"/>
      <c r="G127" s="119" t="s">
        <v>18</v>
      </c>
      <c r="H127" s="119" t="s">
        <v>128</v>
      </c>
    </row>
    <row r="128" spans="1:8" ht="15">
      <c r="A128" s="126" t="s">
        <v>63</v>
      </c>
      <c r="B128" s="306">
        <f>ev391apos!B128</f>
        <v>7.0999999999999994E-2</v>
      </c>
      <c r="C128" s="119" t="s">
        <v>64</v>
      </c>
      <c r="D128" s="121" t="s">
        <v>60</v>
      </c>
      <c r="E128" s="121" t="s">
        <v>27</v>
      </c>
      <c r="F128" s="121"/>
      <c r="G128" s="119" t="s">
        <v>18</v>
      </c>
      <c r="H128" s="119" t="s">
        <v>128</v>
      </c>
    </row>
    <row r="129" spans="1:8" ht="15">
      <c r="A129" s="126" t="s">
        <v>34</v>
      </c>
      <c r="B129" s="306">
        <f>ev391apos!B129</f>
        <v>-3.16E-3</v>
      </c>
      <c r="C129" s="119" t="s">
        <v>143</v>
      </c>
      <c r="D129" s="121" t="s">
        <v>36</v>
      </c>
      <c r="E129" s="121" t="s">
        <v>27</v>
      </c>
      <c r="F129" s="121"/>
      <c r="G129" s="119" t="s">
        <v>18</v>
      </c>
      <c r="H129" s="119" t="s">
        <v>128</v>
      </c>
    </row>
    <row r="131" spans="1:8" ht="15.75">
      <c r="A131" s="132" t="s">
        <v>4</v>
      </c>
      <c r="B131" s="133" t="s">
        <v>126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151</v>
      </c>
      <c r="C133" s="134"/>
      <c r="D133" s="134"/>
      <c r="E133" s="134"/>
      <c r="F133" s="136"/>
      <c r="G133" s="134"/>
      <c r="H133" s="134"/>
    </row>
    <row r="134" spans="1:8" ht="15">
      <c r="A134" s="137" t="s">
        <v>7</v>
      </c>
      <c r="B134" s="140" t="s">
        <v>8</v>
      </c>
      <c r="C134" s="134"/>
      <c r="D134" s="134"/>
      <c r="E134" s="134"/>
      <c r="F134" s="136"/>
      <c r="G134" s="134"/>
      <c r="H134" s="134"/>
    </row>
    <row r="135" spans="1:8" ht="15">
      <c r="A135" s="137" t="s">
        <v>9</v>
      </c>
      <c r="B135" s="141" t="s">
        <v>9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10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11</v>
      </c>
      <c r="B137" s="142" t="s">
        <v>12</v>
      </c>
      <c r="C137" s="142" t="s">
        <v>6</v>
      </c>
      <c r="D137" s="142" t="s">
        <v>7</v>
      </c>
      <c r="E137" s="142" t="s">
        <v>9</v>
      </c>
      <c r="F137" s="143" t="s">
        <v>13</v>
      </c>
      <c r="G137" s="142" t="s">
        <v>14</v>
      </c>
      <c r="H137" s="142" t="s">
        <v>15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H4R</v>
      </c>
      <c r="D138" s="141" t="str">
        <f>B134</f>
        <v>GLO</v>
      </c>
      <c r="E138" s="141" t="str">
        <f>B135</f>
        <v>unit</v>
      </c>
      <c r="F138" s="136"/>
      <c r="G138" s="134" t="s">
        <v>16</v>
      </c>
      <c r="H138" s="141" t="str">
        <f>$B$1</f>
        <v>case1_cut_off</v>
      </c>
    </row>
    <row r="139" spans="1:8" ht="15">
      <c r="A139" s="141" t="str">
        <f>A209</f>
        <v>H400</v>
      </c>
      <c r="B139" s="144">
        <f>ev391apos!B139</f>
        <v>1</v>
      </c>
      <c r="C139" s="141" t="str">
        <f>C209</f>
        <v>H400</v>
      </c>
      <c r="D139" s="141" t="s">
        <v>8</v>
      </c>
      <c r="E139" s="141" t="s">
        <v>9</v>
      </c>
      <c r="F139" s="136"/>
      <c r="G139" s="134" t="s">
        <v>18</v>
      </c>
      <c r="H139" s="141" t="str">
        <f>$B$1</f>
        <v>case1_cut_off</v>
      </c>
    </row>
    <row r="140" spans="1:8" ht="15">
      <c r="A140" s="141" t="str">
        <f>A255</f>
        <v>autoclave</v>
      </c>
      <c r="B140" s="144">
        <f>ev391apos!B140</f>
        <v>0.1111111111111111</v>
      </c>
      <c r="C140" s="141" t="str">
        <f>C255</f>
        <v>autoclave cycle</v>
      </c>
      <c r="D140" s="141" t="s">
        <v>8</v>
      </c>
      <c r="E140" s="141" t="s">
        <v>9</v>
      </c>
      <c r="F140" s="136"/>
      <c r="G140" s="134" t="s">
        <v>18</v>
      </c>
      <c r="H140" s="141" t="str">
        <f>$B$1</f>
        <v>case1_cut_off</v>
      </c>
    </row>
    <row r="141" spans="1:8" ht="15">
      <c r="A141" s="141" t="s">
        <v>53</v>
      </c>
      <c r="B141" s="144">
        <f>ev391apos!B141</f>
        <v>-3.0300000000000001E-2</v>
      </c>
      <c r="C141" s="134" t="s">
        <v>54</v>
      </c>
      <c r="D141" s="136" t="s">
        <v>33</v>
      </c>
      <c r="E141" s="136" t="s">
        <v>27</v>
      </c>
      <c r="F141" s="136"/>
      <c r="G141" s="134" t="s">
        <v>18</v>
      </c>
      <c r="H141" s="134" t="s">
        <v>128</v>
      </c>
    </row>
    <row r="142" spans="1:8" ht="15">
      <c r="A142" s="141" t="s">
        <v>48</v>
      </c>
      <c r="B142" s="145">
        <f>ev391apos!B142</f>
        <v>-3.29E-3</v>
      </c>
      <c r="C142" s="134" t="s">
        <v>49</v>
      </c>
      <c r="D142" s="136" t="s">
        <v>33</v>
      </c>
      <c r="E142" s="136" t="str">
        <f>[1]ev391cutoff!E129</f>
        <v>kilogram</v>
      </c>
      <c r="F142" s="136"/>
      <c r="G142" s="134" t="s">
        <v>18</v>
      </c>
      <c r="H142" s="134" t="s">
        <v>128</v>
      </c>
    </row>
    <row r="143" spans="1:8" ht="15">
      <c r="A143" s="141" t="s">
        <v>37</v>
      </c>
      <c r="B143" s="144">
        <f>ev391apos!B143</f>
        <v>-6.3123074533750004E-2</v>
      </c>
      <c r="C143" s="134" t="s">
        <v>38</v>
      </c>
      <c r="D143" s="136" t="s">
        <v>39</v>
      </c>
      <c r="E143" s="136" t="s">
        <v>40</v>
      </c>
      <c r="F143" s="136"/>
      <c r="G143" s="134" t="s">
        <v>18</v>
      </c>
      <c r="H143" s="134" t="s">
        <v>128</v>
      </c>
    </row>
    <row r="144" spans="1:8" ht="15">
      <c r="A144" s="141" t="s">
        <v>41</v>
      </c>
      <c r="B144" s="144">
        <f>ev391apos!B144</f>
        <v>-1.1362153416075</v>
      </c>
      <c r="C144" s="134" t="s">
        <v>41</v>
      </c>
      <c r="D144" s="136" t="s">
        <v>8</v>
      </c>
      <c r="E144" s="136" t="s">
        <v>42</v>
      </c>
      <c r="F144" s="136"/>
      <c r="G144" s="134" t="s">
        <v>18</v>
      </c>
      <c r="H144" s="141" t="str">
        <f>$B$1</f>
        <v>case1_cut_off</v>
      </c>
    </row>
    <row r="145" spans="1:8" ht="15">
      <c r="A145" s="141" t="s">
        <v>56</v>
      </c>
      <c r="B145" s="144">
        <f>ev391apos!B145</f>
        <v>-0.17</v>
      </c>
      <c r="C145" s="134" t="s">
        <v>57</v>
      </c>
      <c r="D145" s="136" t="s">
        <v>8</v>
      </c>
      <c r="E145" s="136" t="s">
        <v>27</v>
      </c>
      <c r="F145" s="136"/>
      <c r="G145" s="134" t="s">
        <v>18</v>
      </c>
      <c r="H145" s="134" t="s">
        <v>128</v>
      </c>
    </row>
    <row r="146" spans="1:8" ht="15">
      <c r="A146" s="141" t="s">
        <v>58</v>
      </c>
      <c r="B146" s="144">
        <f>ev391apos!B146</f>
        <v>-1.8599999999999998E-2</v>
      </c>
      <c r="C146" s="134" t="s">
        <v>59</v>
      </c>
      <c r="D146" s="136" t="s">
        <v>60</v>
      </c>
      <c r="E146" s="136" t="s">
        <v>27</v>
      </c>
      <c r="F146" s="136"/>
      <c r="G146" s="134" t="s">
        <v>18</v>
      </c>
      <c r="H146" s="134" t="s">
        <v>128</v>
      </c>
    </row>
    <row r="147" spans="1:8" ht="15">
      <c r="A147" s="141" t="s">
        <v>61</v>
      </c>
      <c r="B147" s="144">
        <f>ev391apos!B147</f>
        <v>2.1899999999999999E-2</v>
      </c>
      <c r="C147" s="134" t="s">
        <v>62</v>
      </c>
      <c r="D147" s="136" t="s">
        <v>60</v>
      </c>
      <c r="E147" s="136" t="s">
        <v>27</v>
      </c>
      <c r="F147" s="136"/>
      <c r="G147" s="134" t="s">
        <v>18</v>
      </c>
      <c r="H147" s="134" t="s">
        <v>128</v>
      </c>
    </row>
    <row r="148" spans="1:8" ht="15">
      <c r="A148" s="141" t="s">
        <v>63</v>
      </c>
      <c r="B148" s="144">
        <f>ev391apos!B148</f>
        <v>0.2</v>
      </c>
      <c r="C148" s="134" t="s">
        <v>64</v>
      </c>
      <c r="D148" s="136" t="s">
        <v>60</v>
      </c>
      <c r="E148" s="136" t="s">
        <v>27</v>
      </c>
      <c r="F148" s="136"/>
      <c r="G148" s="134" t="s">
        <v>18</v>
      </c>
      <c r="H148" s="134" t="s">
        <v>128</v>
      </c>
    </row>
    <row r="149" spans="1:8" ht="15">
      <c r="A149" s="141" t="s">
        <v>34</v>
      </c>
      <c r="B149" s="144">
        <f>ev391apos!B149</f>
        <v>-8.9899999999999997E-3</v>
      </c>
      <c r="C149" s="134" t="s">
        <v>143</v>
      </c>
      <c r="D149" s="136" t="s">
        <v>36</v>
      </c>
      <c r="E149" s="136" t="s">
        <v>27</v>
      </c>
      <c r="F149" s="136"/>
      <c r="G149" s="134" t="s">
        <v>18</v>
      </c>
      <c r="H149" s="134" t="s">
        <v>128</v>
      </c>
    </row>
    <row r="151" spans="1:8" ht="15.75">
      <c r="A151" s="181" t="s">
        <v>4</v>
      </c>
      <c r="B151" s="182" t="s">
        <v>45</v>
      </c>
      <c r="C151" s="183"/>
      <c r="D151" s="184"/>
      <c r="E151" s="183"/>
      <c r="F151" s="183"/>
      <c r="G151" s="183"/>
    </row>
    <row r="152" spans="1:8" ht="15">
      <c r="A152" s="185" t="s">
        <v>5</v>
      </c>
      <c r="B152" s="186">
        <v>1</v>
      </c>
      <c r="C152" s="183"/>
      <c r="D152" s="183"/>
      <c r="E152" s="183"/>
      <c r="F152" s="183"/>
      <c r="G152" s="183"/>
    </row>
    <row r="153" spans="1:8" ht="15">
      <c r="A153" s="185" t="s">
        <v>6</v>
      </c>
      <c r="B153" s="187" t="s">
        <v>44</v>
      </c>
      <c r="C153" s="183"/>
      <c r="D153" s="183"/>
      <c r="E153" s="183"/>
      <c r="F153" s="183"/>
      <c r="G153" s="183"/>
    </row>
    <row r="154" spans="1:8" ht="15">
      <c r="A154" s="185" t="s">
        <v>7</v>
      </c>
      <c r="B154" s="188" t="s">
        <v>8</v>
      </c>
      <c r="C154" s="183"/>
      <c r="D154" s="183"/>
      <c r="E154" s="183"/>
      <c r="F154" s="183"/>
      <c r="G154" s="183"/>
    </row>
    <row r="155" spans="1:8" ht="15">
      <c r="A155" s="185" t="s">
        <v>9</v>
      </c>
      <c r="B155" s="189" t="s">
        <v>9</v>
      </c>
      <c r="C155" s="183"/>
      <c r="D155" s="183"/>
      <c r="E155" s="183"/>
      <c r="F155" s="183"/>
      <c r="G155" s="183"/>
    </row>
    <row r="156" spans="1:8" ht="15.75">
      <c r="A156" s="190" t="s">
        <v>10</v>
      </c>
      <c r="B156" s="182"/>
      <c r="C156" s="190"/>
      <c r="D156" s="190"/>
      <c r="E156" s="190"/>
      <c r="F156" s="190"/>
      <c r="G156" s="190"/>
    </row>
    <row r="157" spans="1:8" ht="15.75">
      <c r="A157" s="190" t="s">
        <v>11</v>
      </c>
      <c r="B157" s="190" t="s">
        <v>12</v>
      </c>
      <c r="C157" s="190" t="s">
        <v>6</v>
      </c>
      <c r="D157" s="190" t="s">
        <v>7</v>
      </c>
      <c r="E157" s="190" t="s">
        <v>9</v>
      </c>
      <c r="F157" s="190" t="s">
        <v>14</v>
      </c>
      <c r="G157" s="190" t="s">
        <v>15</v>
      </c>
    </row>
    <row r="158" spans="1:8" ht="15">
      <c r="A158" s="189" t="s">
        <v>45</v>
      </c>
      <c r="B158" s="191">
        <v>1</v>
      </c>
      <c r="C158" s="189" t="s">
        <v>44</v>
      </c>
      <c r="D158" s="189" t="s">
        <v>8</v>
      </c>
      <c r="E158" s="189" t="s">
        <v>9</v>
      </c>
      <c r="F158" s="183" t="s">
        <v>16</v>
      </c>
      <c r="G158" s="189" t="str">
        <f>$B$1</f>
        <v>case1_cut_off</v>
      </c>
    </row>
    <row r="159" spans="1:8" ht="15">
      <c r="A159" s="169" t="s">
        <v>153</v>
      </c>
      <c r="B159" s="169">
        <f>2.3205/513</f>
        <v>4.523391812865497E-3</v>
      </c>
      <c r="C159" s="169" t="s">
        <v>139</v>
      </c>
      <c r="D159" s="169" t="s">
        <v>8</v>
      </c>
      <c r="E159" s="169" t="s">
        <v>27</v>
      </c>
      <c r="F159" s="16" t="s">
        <v>18</v>
      </c>
      <c r="G159" s="183" t="s">
        <v>128</v>
      </c>
    </row>
    <row r="160" spans="1:8" ht="15">
      <c r="A160" s="183" t="s">
        <v>85</v>
      </c>
      <c r="B160" s="183">
        <v>9.3000000000000005E-4</v>
      </c>
      <c r="C160" s="183" t="s">
        <v>85</v>
      </c>
      <c r="D160" s="183" t="s">
        <v>26</v>
      </c>
      <c r="E160" s="183" t="s">
        <v>86</v>
      </c>
      <c r="F160" s="183" t="s">
        <v>18</v>
      </c>
      <c r="G160" s="183" t="s">
        <v>128</v>
      </c>
    </row>
    <row r="161" spans="1:7" ht="15">
      <c r="A161" s="183" t="s">
        <v>87</v>
      </c>
      <c r="B161" s="183">
        <v>4.5199999999999997E-3</v>
      </c>
      <c r="C161" s="183" t="s">
        <v>87</v>
      </c>
      <c r="D161" s="183" t="s">
        <v>26</v>
      </c>
      <c r="E161" s="183" t="s">
        <v>27</v>
      </c>
      <c r="F161" s="183" t="s">
        <v>18</v>
      </c>
      <c r="G161" s="183" t="s">
        <v>128</v>
      </c>
    </row>
    <row r="162" spans="1:7" ht="15">
      <c r="A162" s="183" t="s">
        <v>88</v>
      </c>
      <c r="B162" s="183">
        <v>4.5199999999999997E-3</v>
      </c>
      <c r="C162" s="183" t="s">
        <v>88</v>
      </c>
      <c r="D162" s="183" t="s">
        <v>26</v>
      </c>
      <c r="E162" s="183" t="s">
        <v>27</v>
      </c>
      <c r="F162" s="183" t="s">
        <v>18</v>
      </c>
      <c r="G162" s="183" t="s">
        <v>128</v>
      </c>
    </row>
    <row r="163" spans="1:7" ht="15">
      <c r="A163" s="183" t="s">
        <v>89</v>
      </c>
      <c r="B163" s="183">
        <v>1.5799999999999999E-4</v>
      </c>
      <c r="C163" s="183" t="s">
        <v>90</v>
      </c>
      <c r="D163" s="183" t="s">
        <v>8</v>
      </c>
      <c r="E163" s="183" t="s">
        <v>27</v>
      </c>
      <c r="F163" s="183" t="s">
        <v>18</v>
      </c>
      <c r="G163" s="183" t="s">
        <v>128</v>
      </c>
    </row>
    <row r="164" spans="1:7" ht="15">
      <c r="A164" s="183" t="s">
        <v>91</v>
      </c>
      <c r="B164" s="183">
        <v>5.13E-3</v>
      </c>
      <c r="C164" s="183" t="s">
        <v>92</v>
      </c>
      <c r="D164" s="183" t="s">
        <v>26</v>
      </c>
      <c r="E164" s="183" t="s">
        <v>93</v>
      </c>
      <c r="F164" s="183" t="s">
        <v>18</v>
      </c>
      <c r="G164" s="183" t="s">
        <v>128</v>
      </c>
    </row>
    <row r="165" spans="1:7" ht="15">
      <c r="A165" s="183" t="s">
        <v>94</v>
      </c>
      <c r="B165" s="183">
        <v>1.13E-4</v>
      </c>
      <c r="C165" s="183" t="s">
        <v>95</v>
      </c>
      <c r="D165" s="183" t="s">
        <v>8</v>
      </c>
      <c r="E165" s="183" t="s">
        <v>93</v>
      </c>
      <c r="F165" s="183" t="s">
        <v>18</v>
      </c>
      <c r="G165" s="183" t="s">
        <v>128</v>
      </c>
    </row>
    <row r="166" spans="1:7" ht="15">
      <c r="A166" s="183" t="s">
        <v>96</v>
      </c>
      <c r="B166" s="183">
        <v>5.9100000000000005E-4</v>
      </c>
      <c r="C166" s="183" t="s">
        <v>97</v>
      </c>
      <c r="D166" s="183" t="s">
        <v>26</v>
      </c>
      <c r="E166" s="183" t="s">
        <v>27</v>
      </c>
      <c r="F166" s="183" t="s">
        <v>18</v>
      </c>
      <c r="G166" s="183" t="s">
        <v>128</v>
      </c>
    </row>
    <row r="167" spans="1:7">
      <c r="A167" s="192"/>
      <c r="B167" s="192"/>
      <c r="C167" s="192"/>
      <c r="D167" s="192"/>
      <c r="E167" s="192"/>
      <c r="F167" s="192"/>
      <c r="G167" s="192"/>
    </row>
    <row r="168" spans="1:7" ht="15.75">
      <c r="A168" s="181" t="s">
        <v>4</v>
      </c>
      <c r="B168" s="182" t="s">
        <v>19</v>
      </c>
      <c r="C168" s="183"/>
      <c r="D168" s="184"/>
      <c r="E168" s="183"/>
      <c r="F168" s="183"/>
      <c r="G168" s="183"/>
    </row>
    <row r="169" spans="1:7" ht="15">
      <c r="A169" s="185" t="s">
        <v>5</v>
      </c>
      <c r="B169" s="186">
        <v>1</v>
      </c>
      <c r="C169" s="183"/>
      <c r="D169" s="183"/>
      <c r="E169" s="183"/>
      <c r="F169" s="183"/>
      <c r="G169" s="183"/>
    </row>
    <row r="170" spans="1:7" ht="15">
      <c r="A170" s="185" t="s">
        <v>6</v>
      </c>
      <c r="B170" s="187" t="s">
        <v>20</v>
      </c>
      <c r="C170" s="183"/>
      <c r="D170" s="183"/>
      <c r="E170" s="183"/>
      <c r="F170" s="183"/>
      <c r="G170" s="183"/>
    </row>
    <row r="171" spans="1:7" ht="15">
      <c r="A171" s="185" t="s">
        <v>7</v>
      </c>
      <c r="B171" s="188" t="s">
        <v>8</v>
      </c>
      <c r="C171" s="183"/>
      <c r="D171" s="183"/>
      <c r="E171" s="183"/>
      <c r="F171" s="183"/>
      <c r="G171" s="183"/>
    </row>
    <row r="172" spans="1:7" ht="15">
      <c r="A172" s="185" t="s">
        <v>9</v>
      </c>
      <c r="B172" s="189" t="s">
        <v>9</v>
      </c>
      <c r="C172" s="183"/>
      <c r="D172" s="183"/>
      <c r="E172" s="183"/>
      <c r="F172" s="183"/>
      <c r="G172" s="183"/>
    </row>
    <row r="173" spans="1:7" ht="15.75">
      <c r="A173" s="190" t="s">
        <v>10</v>
      </c>
      <c r="B173" s="182"/>
      <c r="C173" s="190"/>
      <c r="D173" s="190"/>
      <c r="E173" s="190"/>
      <c r="F173" s="190"/>
      <c r="G173" s="190"/>
    </row>
    <row r="174" spans="1:7" ht="15.75">
      <c r="A174" s="190" t="s">
        <v>11</v>
      </c>
      <c r="B174" s="190" t="s">
        <v>12</v>
      </c>
      <c r="C174" s="190" t="s">
        <v>6</v>
      </c>
      <c r="D174" s="190" t="s">
        <v>7</v>
      </c>
      <c r="E174" s="190" t="s">
        <v>9</v>
      </c>
      <c r="F174" s="190" t="s">
        <v>14</v>
      </c>
      <c r="G174" s="190" t="s">
        <v>15</v>
      </c>
    </row>
    <row r="175" spans="1:7" ht="15">
      <c r="A175" s="189" t="s">
        <v>19</v>
      </c>
      <c r="B175" s="191">
        <v>1</v>
      </c>
      <c r="C175" s="189" t="s">
        <v>20</v>
      </c>
      <c r="D175" s="189" t="s">
        <v>8</v>
      </c>
      <c r="E175" s="189" t="s">
        <v>9</v>
      </c>
      <c r="F175" s="183" t="s">
        <v>16</v>
      </c>
      <c r="G175" s="189" t="str">
        <f>$B$1</f>
        <v>case1_cut_off</v>
      </c>
    </row>
    <row r="176" spans="1:7" ht="15">
      <c r="A176" s="189" t="s">
        <v>153</v>
      </c>
      <c r="B176" s="189">
        <v>7.5700000000000003E-3</v>
      </c>
      <c r="C176" s="189" t="s">
        <v>139</v>
      </c>
      <c r="D176" s="189" t="s">
        <v>8</v>
      </c>
      <c r="E176" s="189" t="s">
        <v>27</v>
      </c>
      <c r="F176" s="183" t="s">
        <v>18</v>
      </c>
      <c r="G176" s="183" t="s">
        <v>128</v>
      </c>
    </row>
    <row r="177" spans="1:7" ht="15">
      <c r="A177" s="183" t="s">
        <v>85</v>
      </c>
      <c r="B177" s="183">
        <v>1.56E-3</v>
      </c>
      <c r="C177" s="183" t="s">
        <v>85</v>
      </c>
      <c r="D177" s="183" t="s">
        <v>26</v>
      </c>
      <c r="E177" s="183" t="s">
        <v>86</v>
      </c>
      <c r="F177" s="183" t="s">
        <v>18</v>
      </c>
      <c r="G177" s="183" t="s">
        <v>128</v>
      </c>
    </row>
    <row r="178" spans="1:7" ht="15">
      <c r="A178" s="183" t="s">
        <v>87</v>
      </c>
      <c r="B178" s="183">
        <v>7.5700000000000003E-3</v>
      </c>
      <c r="C178" s="183" t="s">
        <v>87</v>
      </c>
      <c r="D178" s="183" t="s">
        <v>26</v>
      </c>
      <c r="E178" s="183" t="s">
        <v>27</v>
      </c>
      <c r="F178" s="183" t="s">
        <v>18</v>
      </c>
      <c r="G178" s="183" t="s">
        <v>128</v>
      </c>
    </row>
    <row r="179" spans="1:7" ht="15">
      <c r="A179" s="183" t="s">
        <v>88</v>
      </c>
      <c r="B179" s="183">
        <v>7.5700000000000003E-3</v>
      </c>
      <c r="C179" s="183" t="s">
        <v>88</v>
      </c>
      <c r="D179" s="183" t="s">
        <v>26</v>
      </c>
      <c r="E179" s="183" t="s">
        <v>27</v>
      </c>
      <c r="F179" s="183" t="s">
        <v>18</v>
      </c>
      <c r="G179" s="183" t="s">
        <v>128</v>
      </c>
    </row>
    <row r="180" spans="1:7" ht="15">
      <c r="A180" s="183" t="s">
        <v>89</v>
      </c>
      <c r="B180" s="183">
        <v>3.1599999999999998E-4</v>
      </c>
      <c r="C180" s="183" t="s">
        <v>90</v>
      </c>
      <c r="D180" s="183" t="s">
        <v>8</v>
      </c>
      <c r="E180" s="183" t="s">
        <v>27</v>
      </c>
      <c r="F180" s="183" t="s">
        <v>18</v>
      </c>
      <c r="G180" s="183" t="s">
        <v>128</v>
      </c>
    </row>
    <row r="181" spans="1:7" ht="15">
      <c r="A181" s="183" t="s">
        <v>91</v>
      </c>
      <c r="B181" s="183">
        <v>8.5900000000000004E-3</v>
      </c>
      <c r="C181" s="183" t="s">
        <v>92</v>
      </c>
      <c r="D181" s="183" t="s">
        <v>26</v>
      </c>
      <c r="E181" s="183" t="s">
        <v>93</v>
      </c>
      <c r="F181" s="183" t="s">
        <v>18</v>
      </c>
      <c r="G181" s="183" t="s">
        <v>128</v>
      </c>
    </row>
    <row r="182" spans="1:7" ht="15">
      <c r="A182" s="183" t="s">
        <v>94</v>
      </c>
      <c r="B182" s="183">
        <v>1.9000000000000001E-4</v>
      </c>
      <c r="C182" s="183" t="s">
        <v>95</v>
      </c>
      <c r="D182" s="183" t="s">
        <v>8</v>
      </c>
      <c r="E182" s="183" t="s">
        <v>93</v>
      </c>
      <c r="F182" s="183" t="s">
        <v>18</v>
      </c>
      <c r="G182" s="183" t="s">
        <v>128</v>
      </c>
    </row>
    <row r="183" spans="1:7" ht="15">
      <c r="A183" s="183" t="s">
        <v>96</v>
      </c>
      <c r="B183" s="183">
        <v>9.8900000000000008E-4</v>
      </c>
      <c r="C183" s="183" t="s">
        <v>97</v>
      </c>
      <c r="D183" s="183" t="s">
        <v>26</v>
      </c>
      <c r="E183" s="183" t="s">
        <v>27</v>
      </c>
      <c r="F183" s="183" t="s">
        <v>18</v>
      </c>
      <c r="G183" s="183" t="s">
        <v>128</v>
      </c>
    </row>
    <row r="185" spans="1:7" ht="15.75">
      <c r="A185" s="181" t="s">
        <v>4</v>
      </c>
      <c r="B185" s="182" t="s">
        <v>52</v>
      </c>
      <c r="C185" s="183"/>
      <c r="D185" s="184"/>
      <c r="E185" s="183"/>
      <c r="F185" s="183"/>
      <c r="G185" s="183"/>
    </row>
    <row r="186" spans="1:7" ht="15">
      <c r="A186" s="185" t="s">
        <v>5</v>
      </c>
      <c r="B186" s="186">
        <v>1</v>
      </c>
      <c r="C186" s="183"/>
      <c r="D186" s="183"/>
      <c r="E186" s="183"/>
      <c r="F186" s="183"/>
      <c r="G186" s="183"/>
    </row>
    <row r="187" spans="1:7" ht="15">
      <c r="A187" s="185" t="s">
        <v>6</v>
      </c>
      <c r="B187" s="187" t="s">
        <v>52</v>
      </c>
      <c r="C187" s="183"/>
      <c r="D187" s="183"/>
      <c r="E187" s="183"/>
      <c r="F187" s="183"/>
      <c r="G187" s="183"/>
    </row>
    <row r="188" spans="1:7" ht="15">
      <c r="A188" s="185" t="s">
        <v>7</v>
      </c>
      <c r="B188" s="188" t="s">
        <v>8</v>
      </c>
      <c r="C188" s="183"/>
      <c r="D188" s="183"/>
      <c r="E188" s="183"/>
      <c r="F188" s="183"/>
      <c r="G188" s="183"/>
    </row>
    <row r="189" spans="1:7" ht="15">
      <c r="A189" s="185" t="s">
        <v>9</v>
      </c>
      <c r="B189" s="189" t="s">
        <v>9</v>
      </c>
      <c r="C189" s="183"/>
      <c r="D189" s="183"/>
      <c r="E189" s="183"/>
      <c r="F189" s="183"/>
      <c r="G189" s="183"/>
    </row>
    <row r="190" spans="1:7" ht="15.75">
      <c r="A190" s="190" t="s">
        <v>10</v>
      </c>
      <c r="B190" s="182"/>
      <c r="C190" s="190"/>
      <c r="D190" s="190"/>
      <c r="E190" s="190"/>
      <c r="F190" s="190"/>
      <c r="G190" s="190"/>
    </row>
    <row r="191" spans="1:7" ht="15.75">
      <c r="A191" s="190" t="s">
        <v>11</v>
      </c>
      <c r="B191" s="190" t="s">
        <v>12</v>
      </c>
      <c r="C191" s="190" t="s">
        <v>6</v>
      </c>
      <c r="D191" s="190" t="s">
        <v>7</v>
      </c>
      <c r="E191" s="190" t="s">
        <v>9</v>
      </c>
      <c r="F191" s="190" t="s">
        <v>14</v>
      </c>
      <c r="G191" s="190" t="s">
        <v>15</v>
      </c>
    </row>
    <row r="192" spans="1:7" ht="15">
      <c r="A192" s="189" t="s">
        <v>52</v>
      </c>
      <c r="B192" s="191">
        <v>1</v>
      </c>
      <c r="C192" s="189" t="s">
        <v>52</v>
      </c>
      <c r="D192" s="189" t="s">
        <v>8</v>
      </c>
      <c r="E192" s="189" t="s">
        <v>9</v>
      </c>
      <c r="F192" s="183" t="s">
        <v>16</v>
      </c>
      <c r="G192" s="189" t="str">
        <f>$B$1</f>
        <v>case1_cut_off</v>
      </c>
    </row>
    <row r="193" spans="1:7" ht="15">
      <c r="A193" s="183" t="s">
        <v>98</v>
      </c>
      <c r="B193" s="183">
        <v>6.3E-2</v>
      </c>
      <c r="C193" s="183" t="s">
        <v>99</v>
      </c>
      <c r="D193" s="183" t="s">
        <v>8</v>
      </c>
      <c r="E193" s="183" t="s">
        <v>27</v>
      </c>
      <c r="F193" s="183" t="s">
        <v>18</v>
      </c>
      <c r="G193" s="183" t="s">
        <v>128</v>
      </c>
    </row>
    <row r="194" spans="1:7" ht="15">
      <c r="A194" s="183" t="s">
        <v>98</v>
      </c>
      <c r="B194" s="183">
        <v>8.0000000000000002E-3</v>
      </c>
      <c r="C194" s="183" t="s">
        <v>99</v>
      </c>
      <c r="D194" s="183" t="s">
        <v>8</v>
      </c>
      <c r="E194" s="183" t="s">
        <v>27</v>
      </c>
      <c r="F194" s="183" t="s">
        <v>18</v>
      </c>
      <c r="G194" s="183" t="s">
        <v>128</v>
      </c>
    </row>
    <row r="195" spans="1:7" ht="15">
      <c r="A195" s="183" t="s">
        <v>100</v>
      </c>
      <c r="B195" s="183">
        <v>7.2700000000000004E-3</v>
      </c>
      <c r="C195" s="183" t="s">
        <v>101</v>
      </c>
      <c r="D195" s="183" t="s">
        <v>26</v>
      </c>
      <c r="E195" s="183" t="s">
        <v>27</v>
      </c>
      <c r="F195" s="183" t="s">
        <v>18</v>
      </c>
      <c r="G195" s="183" t="s">
        <v>128</v>
      </c>
    </row>
    <row r="196" spans="1:7" ht="15">
      <c r="A196" s="183" t="s">
        <v>96</v>
      </c>
      <c r="B196" s="183">
        <v>2.8E-3</v>
      </c>
      <c r="C196" s="183" t="s">
        <v>97</v>
      </c>
      <c r="D196" s="183" t="s">
        <v>26</v>
      </c>
      <c r="E196" s="183" t="s">
        <v>27</v>
      </c>
      <c r="F196" s="183" t="s">
        <v>18</v>
      </c>
      <c r="G196" s="183" t="s">
        <v>128</v>
      </c>
    </row>
    <row r="197" spans="1:7" ht="15">
      <c r="A197" s="183" t="s">
        <v>91</v>
      </c>
      <c r="B197" s="183">
        <v>2.5999999999999998E-5</v>
      </c>
      <c r="C197" s="183" t="s">
        <v>92</v>
      </c>
      <c r="D197" s="183" t="s">
        <v>26</v>
      </c>
      <c r="E197" s="183" t="s">
        <v>93</v>
      </c>
      <c r="F197" s="183" t="s">
        <v>18</v>
      </c>
      <c r="G197" s="183" t="s">
        <v>128</v>
      </c>
    </row>
    <row r="198" spans="1:7" ht="15">
      <c r="A198" s="183" t="s">
        <v>102</v>
      </c>
      <c r="B198" s="183">
        <v>1.8100000000000001E-4</v>
      </c>
      <c r="C198" s="183" t="s">
        <v>103</v>
      </c>
      <c r="D198" s="183" t="s">
        <v>104</v>
      </c>
      <c r="E198" s="183" t="s">
        <v>93</v>
      </c>
      <c r="F198" s="183" t="s">
        <v>18</v>
      </c>
      <c r="G198" s="183" t="s">
        <v>128</v>
      </c>
    </row>
    <row r="199" spans="1:7" ht="15">
      <c r="A199" s="183" t="s">
        <v>94</v>
      </c>
      <c r="B199" s="183">
        <v>3.3300000000000001E-3</v>
      </c>
      <c r="C199" s="183" t="s">
        <v>95</v>
      </c>
      <c r="D199" s="183" t="s">
        <v>8</v>
      </c>
      <c r="E199" s="183" t="s">
        <v>93</v>
      </c>
      <c r="F199" s="183" t="s">
        <v>18</v>
      </c>
      <c r="G199" s="183" t="s">
        <v>128</v>
      </c>
    </row>
    <row r="200" spans="1:7" ht="15">
      <c r="A200" s="183" t="s">
        <v>91</v>
      </c>
      <c r="B200" s="183">
        <v>4.1300000000000001E-5</v>
      </c>
      <c r="C200" s="183" t="s">
        <v>92</v>
      </c>
      <c r="D200" s="183" t="s">
        <v>26</v>
      </c>
      <c r="E200" s="183" t="s">
        <v>93</v>
      </c>
      <c r="F200" s="183" t="s">
        <v>18</v>
      </c>
      <c r="G200" s="183" t="s">
        <v>128</v>
      </c>
    </row>
    <row r="201" spans="1:7">
      <c r="A201" s="192"/>
      <c r="B201" s="192"/>
      <c r="C201" s="192"/>
      <c r="D201" s="192"/>
      <c r="E201" s="192"/>
      <c r="F201" s="192"/>
      <c r="G201" s="192"/>
    </row>
    <row r="202" spans="1:7" ht="15.75">
      <c r="A202" s="181" t="s">
        <v>4</v>
      </c>
      <c r="B202" s="182" t="s">
        <v>65</v>
      </c>
      <c r="C202" s="183"/>
      <c r="D202" s="184"/>
      <c r="E202" s="183"/>
      <c r="F202" s="183"/>
      <c r="G202" s="183"/>
    </row>
    <row r="203" spans="1:7" ht="15">
      <c r="A203" s="185" t="s">
        <v>5</v>
      </c>
      <c r="B203" s="186">
        <v>1</v>
      </c>
      <c r="C203" s="183"/>
      <c r="D203" s="183"/>
      <c r="E203" s="183"/>
      <c r="F203" s="183"/>
      <c r="G203" s="183"/>
    </row>
    <row r="204" spans="1:7" ht="15">
      <c r="A204" s="185" t="s">
        <v>6</v>
      </c>
      <c r="B204" s="187" t="s">
        <v>65</v>
      </c>
      <c r="C204" s="183"/>
      <c r="D204" s="183"/>
      <c r="E204" s="183"/>
      <c r="F204" s="183"/>
      <c r="G204" s="183"/>
    </row>
    <row r="205" spans="1:7" ht="15">
      <c r="A205" s="185" t="s">
        <v>7</v>
      </c>
      <c r="B205" s="188" t="s">
        <v>8</v>
      </c>
      <c r="C205" s="183"/>
      <c r="D205" s="183"/>
      <c r="E205" s="183"/>
      <c r="F205" s="183"/>
      <c r="G205" s="183"/>
    </row>
    <row r="206" spans="1:7" ht="15">
      <c r="A206" s="185" t="s">
        <v>9</v>
      </c>
      <c r="B206" s="189" t="s">
        <v>9</v>
      </c>
      <c r="C206" s="183"/>
      <c r="D206" s="183"/>
      <c r="E206" s="183"/>
      <c r="F206" s="183"/>
      <c r="G206" s="183"/>
    </row>
    <row r="207" spans="1:7" ht="15.75">
      <c r="A207" s="190" t="s">
        <v>10</v>
      </c>
      <c r="B207" s="182"/>
      <c r="C207" s="190"/>
      <c r="D207" s="190"/>
      <c r="E207" s="190"/>
      <c r="F207" s="190"/>
      <c r="G207" s="190"/>
    </row>
    <row r="208" spans="1:7" ht="15.75">
      <c r="A208" s="190" t="s">
        <v>11</v>
      </c>
      <c r="B208" s="190" t="s">
        <v>12</v>
      </c>
      <c r="C208" s="190" t="s">
        <v>6</v>
      </c>
      <c r="D208" s="190" t="s">
        <v>7</v>
      </c>
      <c r="E208" s="190" t="s">
        <v>9</v>
      </c>
      <c r="F208" s="190" t="s">
        <v>14</v>
      </c>
      <c r="G208" s="190" t="s">
        <v>15</v>
      </c>
    </row>
    <row r="209" spans="1:8" ht="15">
      <c r="A209" s="189" t="s">
        <v>65</v>
      </c>
      <c r="B209" s="191">
        <v>1</v>
      </c>
      <c r="C209" s="189" t="s">
        <v>65</v>
      </c>
      <c r="D209" s="189" t="s">
        <v>8</v>
      </c>
      <c r="E209" s="189" t="s">
        <v>9</v>
      </c>
      <c r="F209" s="183" t="s">
        <v>16</v>
      </c>
      <c r="G209" s="189" t="str">
        <f>$B$1</f>
        <v>case1_cut_off</v>
      </c>
    </row>
    <row r="210" spans="1:8" ht="15">
      <c r="A210" s="183" t="s">
        <v>98</v>
      </c>
      <c r="B210" s="183">
        <v>0.19</v>
      </c>
      <c r="C210" s="183" t="s">
        <v>99</v>
      </c>
      <c r="D210" s="183" t="s">
        <v>8</v>
      </c>
      <c r="E210" s="183" t="s">
        <v>27</v>
      </c>
      <c r="F210" s="183" t="s">
        <v>18</v>
      </c>
      <c r="G210" s="183" t="s">
        <v>128</v>
      </c>
    </row>
    <row r="211" spans="1:8" ht="15">
      <c r="A211" s="183" t="s">
        <v>98</v>
      </c>
      <c r="B211" s="183">
        <v>1.2E-2</v>
      </c>
      <c r="C211" s="183" t="s">
        <v>99</v>
      </c>
      <c r="D211" s="183" t="s">
        <v>8</v>
      </c>
      <c r="E211" s="183" t="s">
        <v>27</v>
      </c>
      <c r="F211" s="183" t="s">
        <v>18</v>
      </c>
      <c r="G211" s="183" t="s">
        <v>128</v>
      </c>
    </row>
    <row r="212" spans="1:8" ht="15">
      <c r="A212" s="183" t="s">
        <v>100</v>
      </c>
      <c r="B212" s="183">
        <v>2.1899999999999999E-2</v>
      </c>
      <c r="C212" s="183" t="s">
        <v>101</v>
      </c>
      <c r="D212" s="183" t="s">
        <v>26</v>
      </c>
      <c r="E212" s="183" t="s">
        <v>27</v>
      </c>
      <c r="F212" s="183" t="s">
        <v>18</v>
      </c>
      <c r="G212" s="183" t="s">
        <v>128</v>
      </c>
    </row>
    <row r="213" spans="1:8" ht="15">
      <c r="A213" s="183" t="s">
        <v>96</v>
      </c>
      <c r="B213" s="183">
        <v>8.4499999999999992E-3</v>
      </c>
      <c r="C213" s="183" t="s">
        <v>97</v>
      </c>
      <c r="D213" s="183" t="s">
        <v>26</v>
      </c>
      <c r="E213" s="183" t="s">
        <v>27</v>
      </c>
      <c r="F213" s="183" t="s">
        <v>18</v>
      </c>
      <c r="G213" s="183" t="s">
        <v>128</v>
      </c>
    </row>
    <row r="214" spans="1:8" ht="15">
      <c r="A214" s="183" t="s">
        <v>91</v>
      </c>
      <c r="B214" s="183">
        <v>7.8399999999999995E-5</v>
      </c>
      <c r="C214" s="183" t="s">
        <v>92</v>
      </c>
      <c r="D214" s="183" t="s">
        <v>26</v>
      </c>
      <c r="E214" s="183" t="s">
        <v>93</v>
      </c>
      <c r="F214" s="183" t="s">
        <v>18</v>
      </c>
      <c r="G214" s="183" t="s">
        <v>128</v>
      </c>
    </row>
    <row r="215" spans="1:8" ht="15">
      <c r="A215" s="183" t="s">
        <v>102</v>
      </c>
      <c r="B215" s="183">
        <v>5.4600000000000004E-4</v>
      </c>
      <c r="C215" s="183" t="s">
        <v>103</v>
      </c>
      <c r="D215" s="183" t="s">
        <v>104</v>
      </c>
      <c r="E215" s="183" t="s">
        <v>93</v>
      </c>
      <c r="F215" s="183" t="s">
        <v>18</v>
      </c>
      <c r="G215" s="183" t="s">
        <v>128</v>
      </c>
    </row>
    <row r="216" spans="1:8" ht="15">
      <c r="A216" s="183" t="s">
        <v>94</v>
      </c>
      <c r="B216" s="183">
        <v>1.01E-2</v>
      </c>
      <c r="C216" s="183" t="s">
        <v>95</v>
      </c>
      <c r="D216" s="183" t="s">
        <v>8</v>
      </c>
      <c r="E216" s="183" t="s">
        <v>93</v>
      </c>
      <c r="F216" s="183" t="s">
        <v>18</v>
      </c>
      <c r="G216" s="183" t="s">
        <v>128</v>
      </c>
    </row>
    <row r="217" spans="1:8" ht="15">
      <c r="A217" s="183" t="s">
        <v>91</v>
      </c>
      <c r="B217" s="183">
        <v>1.2400000000000001E-4</v>
      </c>
      <c r="C217" s="183" t="s">
        <v>92</v>
      </c>
      <c r="D217" s="183" t="s">
        <v>26</v>
      </c>
      <c r="E217" s="183" t="s">
        <v>93</v>
      </c>
      <c r="F217" s="183" t="s">
        <v>18</v>
      </c>
      <c r="G217" s="183" t="s">
        <v>128</v>
      </c>
    </row>
    <row r="219" spans="1:8" ht="15.75">
      <c r="A219" s="181" t="s">
        <v>4</v>
      </c>
      <c r="B219" s="182" t="s">
        <v>21</v>
      </c>
      <c r="C219" s="183"/>
      <c r="D219" s="184"/>
      <c r="E219" s="183"/>
      <c r="F219" s="183"/>
      <c r="G219" s="183"/>
      <c r="H219" s="192"/>
    </row>
    <row r="220" spans="1:8" ht="15">
      <c r="A220" s="185" t="s">
        <v>5</v>
      </c>
      <c r="B220" s="186">
        <v>1</v>
      </c>
      <c r="C220" s="183"/>
      <c r="D220" s="183"/>
      <c r="E220" s="183"/>
      <c r="F220" s="183"/>
      <c r="G220" s="183"/>
      <c r="H220" s="192"/>
    </row>
    <row r="221" spans="1:8" ht="15">
      <c r="A221" s="185" t="s">
        <v>6</v>
      </c>
      <c r="B221" s="187" t="s">
        <v>158</v>
      </c>
      <c r="C221" s="183"/>
      <c r="D221" s="183"/>
      <c r="E221" s="183"/>
      <c r="F221" s="183"/>
      <c r="G221" s="183"/>
      <c r="H221" s="192"/>
    </row>
    <row r="222" spans="1:8" ht="15">
      <c r="A222" s="185" t="s">
        <v>7</v>
      </c>
      <c r="B222" s="188" t="s">
        <v>8</v>
      </c>
      <c r="C222" s="183"/>
      <c r="D222" s="183"/>
      <c r="E222" s="183"/>
      <c r="F222" s="183"/>
      <c r="G222" s="183"/>
      <c r="H222" s="192"/>
    </row>
    <row r="223" spans="1:8" ht="15">
      <c r="A223" s="185" t="s">
        <v>9</v>
      </c>
      <c r="B223" s="189" t="s">
        <v>9</v>
      </c>
      <c r="C223" s="183"/>
      <c r="D223" s="183"/>
      <c r="E223" s="183"/>
      <c r="F223" s="183"/>
      <c r="G223" s="183"/>
      <c r="H223" s="192"/>
    </row>
    <row r="224" spans="1:8" ht="15.75">
      <c r="A224" s="190" t="s">
        <v>10</v>
      </c>
      <c r="B224" s="182"/>
      <c r="C224" s="190"/>
      <c r="D224" s="190"/>
      <c r="E224" s="190"/>
      <c r="F224" s="190"/>
      <c r="G224" s="190"/>
      <c r="H224" s="192"/>
    </row>
    <row r="225" spans="1:8" ht="15.75">
      <c r="A225" s="190" t="s">
        <v>11</v>
      </c>
      <c r="B225" s="190" t="s">
        <v>12</v>
      </c>
      <c r="C225" s="190" t="s">
        <v>6</v>
      </c>
      <c r="D225" s="190" t="s">
        <v>7</v>
      </c>
      <c r="E225" s="190" t="s">
        <v>9</v>
      </c>
      <c r="F225" s="190" t="s">
        <v>14</v>
      </c>
      <c r="G225" s="190" t="s">
        <v>15</v>
      </c>
      <c r="H225" s="192"/>
    </row>
    <row r="226" spans="1:8" ht="15">
      <c r="A226" s="189" t="s">
        <v>21</v>
      </c>
      <c r="B226" s="191">
        <v>1</v>
      </c>
      <c r="C226" s="189" t="s">
        <v>158</v>
      </c>
      <c r="D226" s="189" t="s">
        <v>8</v>
      </c>
      <c r="E226" s="189" t="s">
        <v>9</v>
      </c>
      <c r="F226" s="183" t="s">
        <v>16</v>
      </c>
      <c r="G226" s="189" t="str">
        <f>$B$1</f>
        <v>case1_cut_off</v>
      </c>
      <c r="H226" s="192"/>
    </row>
    <row r="227" spans="1:8" ht="15">
      <c r="A227" s="183" t="s">
        <v>105</v>
      </c>
      <c r="B227" s="189">
        <v>5.1999999999999998E-3</v>
      </c>
      <c r="C227" s="193" t="s">
        <v>106</v>
      </c>
      <c r="D227" s="183" t="s">
        <v>26</v>
      </c>
      <c r="E227" s="183" t="s">
        <v>27</v>
      </c>
      <c r="F227" s="183" t="s">
        <v>18</v>
      </c>
      <c r="G227" s="183" t="s">
        <v>128</v>
      </c>
      <c r="H227" s="192"/>
    </row>
    <row r="228" spans="1:8" ht="15">
      <c r="A228" s="194" t="s">
        <v>73</v>
      </c>
      <c r="B228" s="191">
        <v>15</v>
      </c>
      <c r="C228" s="193" t="s">
        <v>74</v>
      </c>
      <c r="D228" s="183" t="s">
        <v>39</v>
      </c>
      <c r="E228" s="183" t="s">
        <v>40</v>
      </c>
      <c r="F228" s="183" t="s">
        <v>18</v>
      </c>
      <c r="G228" s="183" t="s">
        <v>128</v>
      </c>
      <c r="H228" s="192"/>
    </row>
    <row r="229" spans="1:8" ht="15">
      <c r="A229" s="194" t="s">
        <v>107</v>
      </c>
      <c r="B229" s="195">
        <v>70</v>
      </c>
      <c r="C229" s="183" t="s">
        <v>108</v>
      </c>
      <c r="D229" s="194" t="s">
        <v>60</v>
      </c>
      <c r="E229" s="194" t="s">
        <v>27</v>
      </c>
      <c r="F229" s="183" t="s">
        <v>18</v>
      </c>
      <c r="G229" s="183" t="s">
        <v>128</v>
      </c>
      <c r="H229" s="192"/>
    </row>
    <row r="230" spans="1:8" ht="15">
      <c r="A230" s="196" t="s">
        <v>109</v>
      </c>
      <c r="B230" s="197">
        <v>140</v>
      </c>
      <c r="C230" s="183" t="s">
        <v>110</v>
      </c>
      <c r="D230" s="196" t="s">
        <v>26</v>
      </c>
      <c r="E230" s="194" t="s">
        <v>27</v>
      </c>
      <c r="F230" s="183" t="s">
        <v>18</v>
      </c>
      <c r="G230" s="183" t="s">
        <v>128</v>
      </c>
      <c r="H230" s="192"/>
    </row>
    <row r="231" spans="1:8" ht="15">
      <c r="A231" s="196" t="s">
        <v>111</v>
      </c>
      <c r="B231" s="197">
        <v>-0.21</v>
      </c>
      <c r="C231" s="183" t="s">
        <v>112</v>
      </c>
      <c r="D231" s="194" t="s">
        <v>60</v>
      </c>
      <c r="E231" s="196" t="s">
        <v>113</v>
      </c>
      <c r="F231" s="183" t="s">
        <v>18</v>
      </c>
      <c r="G231" s="183" t="s">
        <v>128</v>
      </c>
      <c r="H231" s="192"/>
    </row>
    <row r="232" spans="1:8">
      <c r="A232" s="192"/>
      <c r="B232" s="192"/>
      <c r="C232" s="192"/>
      <c r="D232" s="192"/>
      <c r="E232" s="192"/>
      <c r="F232" s="192"/>
      <c r="G232" s="192"/>
      <c r="H232" s="192"/>
    </row>
    <row r="233" spans="1:8" ht="15.75">
      <c r="A233" s="181" t="s">
        <v>4</v>
      </c>
      <c r="B233" s="182" t="s">
        <v>114</v>
      </c>
      <c r="C233" s="183"/>
      <c r="D233" s="184"/>
      <c r="E233" s="183"/>
      <c r="F233" s="198"/>
      <c r="G233" s="183"/>
      <c r="H233" s="183"/>
    </row>
    <row r="234" spans="1:8" ht="15">
      <c r="A234" s="185" t="s">
        <v>5</v>
      </c>
      <c r="B234" s="186">
        <v>1</v>
      </c>
      <c r="C234" s="183"/>
      <c r="D234" s="183"/>
      <c r="E234" s="183"/>
      <c r="F234" s="198"/>
      <c r="G234" s="183"/>
      <c r="H234" s="183"/>
    </row>
    <row r="235" spans="1:8" ht="15">
      <c r="A235" s="185" t="s">
        <v>6</v>
      </c>
      <c r="B235" s="187" t="s">
        <v>114</v>
      </c>
      <c r="C235" s="183"/>
      <c r="D235" s="183"/>
      <c r="E235" s="183"/>
      <c r="F235" s="198"/>
      <c r="G235" s="183"/>
      <c r="H235" s="183"/>
    </row>
    <row r="236" spans="1:8" ht="15">
      <c r="A236" s="185" t="s">
        <v>7</v>
      </c>
      <c r="B236" s="188" t="s">
        <v>8</v>
      </c>
      <c r="C236" s="183"/>
      <c r="D236" s="183"/>
      <c r="E236" s="183"/>
      <c r="F236" s="198"/>
      <c r="G236" s="183"/>
      <c r="H236" s="183"/>
    </row>
    <row r="237" spans="1:8" ht="15">
      <c r="A237" s="185" t="s">
        <v>9</v>
      </c>
      <c r="B237" s="189" t="s">
        <v>9</v>
      </c>
      <c r="C237" s="183"/>
      <c r="D237" s="183"/>
      <c r="E237" s="183"/>
      <c r="F237" s="198"/>
      <c r="G237" s="183"/>
      <c r="H237" s="183"/>
    </row>
    <row r="238" spans="1:8" ht="15.75">
      <c r="A238" s="190" t="s">
        <v>10</v>
      </c>
      <c r="B238" s="182"/>
      <c r="C238" s="190"/>
      <c r="D238" s="190"/>
      <c r="E238" s="190"/>
      <c r="F238" s="198"/>
      <c r="G238" s="190"/>
      <c r="H238" s="190"/>
    </row>
    <row r="239" spans="1:8" ht="15.75">
      <c r="A239" s="190" t="s">
        <v>11</v>
      </c>
      <c r="B239" s="190" t="s">
        <v>12</v>
      </c>
      <c r="C239" s="190" t="s">
        <v>6</v>
      </c>
      <c r="D239" s="190" t="s">
        <v>7</v>
      </c>
      <c r="E239" s="190" t="s">
        <v>9</v>
      </c>
      <c r="F239" s="199" t="s">
        <v>13</v>
      </c>
      <c r="G239" s="190" t="s">
        <v>14</v>
      </c>
      <c r="H239" s="190" t="s">
        <v>15</v>
      </c>
    </row>
    <row r="240" spans="1:8" ht="15">
      <c r="A240" s="189" t="s">
        <v>114</v>
      </c>
      <c r="B240" s="191">
        <v>1</v>
      </c>
      <c r="C240" s="189" t="s">
        <v>114</v>
      </c>
      <c r="D240" s="189" t="s">
        <v>8</v>
      </c>
      <c r="E240" s="189" t="s">
        <v>9</v>
      </c>
      <c r="F240" s="198"/>
      <c r="G240" s="183" t="s">
        <v>16</v>
      </c>
      <c r="H240" s="189" t="str">
        <f>$B$1</f>
        <v>case1_cut_off</v>
      </c>
    </row>
    <row r="241" spans="1:8" ht="15">
      <c r="A241" s="183" t="s">
        <v>115</v>
      </c>
      <c r="B241" s="189">
        <v>1E-3</v>
      </c>
      <c r="C241" s="193" t="s">
        <v>116</v>
      </c>
      <c r="D241" s="183" t="s">
        <v>8</v>
      </c>
      <c r="E241" s="183" t="s">
        <v>27</v>
      </c>
      <c r="F241" s="198"/>
      <c r="G241" s="183" t="s">
        <v>18</v>
      </c>
      <c r="H241" s="183" t="s">
        <v>128</v>
      </c>
    </row>
    <row r="242" spans="1:8" ht="15">
      <c r="A242" s="194" t="s">
        <v>117</v>
      </c>
      <c r="B242" s="189">
        <v>2E-3</v>
      </c>
      <c r="C242" s="193" t="s">
        <v>118</v>
      </c>
      <c r="D242" s="183" t="s">
        <v>26</v>
      </c>
      <c r="E242" s="183" t="s">
        <v>27</v>
      </c>
      <c r="F242" s="198"/>
      <c r="G242" s="183" t="s">
        <v>18</v>
      </c>
      <c r="H242" s="183" t="s">
        <v>128</v>
      </c>
    </row>
    <row r="243" spans="1:8" ht="15">
      <c r="A243" s="194" t="s">
        <v>119</v>
      </c>
      <c r="B243" s="187">
        <v>2.8E-3</v>
      </c>
      <c r="C243" s="183" t="s">
        <v>120</v>
      </c>
      <c r="D243" s="194" t="s">
        <v>26</v>
      </c>
      <c r="E243" s="194" t="s">
        <v>27</v>
      </c>
      <c r="F243" s="198"/>
      <c r="G243" s="183" t="s">
        <v>18</v>
      </c>
      <c r="H243" s="183" t="s">
        <v>128</v>
      </c>
    </row>
    <row r="244" spans="1:8" ht="15">
      <c r="A244" s="196" t="s">
        <v>100</v>
      </c>
      <c r="B244" s="200">
        <v>5.4299999999999999E-3</v>
      </c>
      <c r="C244" s="183" t="s">
        <v>101</v>
      </c>
      <c r="D244" s="196" t="s">
        <v>26</v>
      </c>
      <c r="E244" s="194" t="s">
        <v>27</v>
      </c>
      <c r="F244" s="198"/>
      <c r="G244" s="183" t="s">
        <v>18</v>
      </c>
      <c r="H244" s="183" t="s">
        <v>128</v>
      </c>
    </row>
    <row r="245" spans="1:8" ht="15">
      <c r="A245" s="194" t="s">
        <v>121</v>
      </c>
      <c r="B245" s="187">
        <v>2.8E-3</v>
      </c>
      <c r="C245" s="194"/>
      <c r="D245" s="194"/>
      <c r="E245" s="194" t="s">
        <v>27</v>
      </c>
      <c r="F245" s="194" t="s">
        <v>122</v>
      </c>
      <c r="G245" s="194" t="s">
        <v>69</v>
      </c>
      <c r="H245" s="194" t="s">
        <v>70</v>
      </c>
    </row>
    <row r="246" spans="1:8" ht="15">
      <c r="A246" s="194" t="s">
        <v>123</v>
      </c>
      <c r="B246" s="189">
        <v>2E-3</v>
      </c>
      <c r="C246" s="194"/>
      <c r="D246" s="194"/>
      <c r="E246" s="194" t="s">
        <v>27</v>
      </c>
      <c r="F246" s="194" t="s">
        <v>122</v>
      </c>
      <c r="G246" s="194" t="s">
        <v>69</v>
      </c>
      <c r="H246" s="194" t="s">
        <v>70</v>
      </c>
    </row>
    <row r="247" spans="1:8">
      <c r="A247" s="192"/>
      <c r="B247" s="192"/>
      <c r="C247" s="192"/>
      <c r="D247" s="192"/>
      <c r="E247" s="192"/>
      <c r="F247" s="192"/>
      <c r="G247" s="192"/>
      <c r="H247" s="192"/>
    </row>
    <row r="248" spans="1:8" ht="15.75">
      <c r="A248" s="181" t="s">
        <v>4</v>
      </c>
      <c r="B248" s="182" t="s">
        <v>22</v>
      </c>
      <c r="C248" s="183"/>
      <c r="D248" s="184"/>
      <c r="E248" s="183"/>
      <c r="F248" s="198"/>
      <c r="G248" s="183"/>
      <c r="H248" s="183"/>
    </row>
    <row r="249" spans="1:8" ht="15">
      <c r="A249" s="185" t="s">
        <v>5</v>
      </c>
      <c r="B249" s="186">
        <v>1</v>
      </c>
      <c r="C249" s="183"/>
      <c r="D249" s="183"/>
      <c r="E249" s="183"/>
      <c r="F249" s="198"/>
      <c r="G249" s="183"/>
      <c r="H249" s="183"/>
    </row>
    <row r="250" spans="1:8" ht="15">
      <c r="A250" s="185" t="s">
        <v>6</v>
      </c>
      <c r="B250" s="187" t="s">
        <v>23</v>
      </c>
      <c r="C250" s="183"/>
      <c r="D250" s="183"/>
      <c r="E250" s="183"/>
      <c r="F250" s="198"/>
      <c r="G250" s="183"/>
      <c r="H250" s="183"/>
    </row>
    <row r="251" spans="1:8" ht="15">
      <c r="A251" s="185" t="s">
        <v>7</v>
      </c>
      <c r="B251" s="188" t="s">
        <v>8</v>
      </c>
      <c r="C251" s="183"/>
      <c r="D251" s="183"/>
      <c r="E251" s="183"/>
      <c r="F251" s="198"/>
      <c r="G251" s="183"/>
      <c r="H251" s="183"/>
    </row>
    <row r="252" spans="1:8" ht="15">
      <c r="A252" s="185" t="s">
        <v>9</v>
      </c>
      <c r="B252" s="189" t="s">
        <v>9</v>
      </c>
      <c r="C252" s="183"/>
      <c r="D252" s="183"/>
      <c r="E252" s="183"/>
      <c r="F252" s="198"/>
      <c r="G252" s="183"/>
      <c r="H252" s="183"/>
    </row>
    <row r="253" spans="1:8" ht="15.75">
      <c r="A253" s="190" t="s">
        <v>10</v>
      </c>
      <c r="B253" s="182"/>
      <c r="C253" s="190"/>
      <c r="D253" s="190"/>
      <c r="E253" s="190"/>
      <c r="F253" s="198"/>
      <c r="G253" s="190"/>
      <c r="H253" s="190"/>
    </row>
    <row r="254" spans="1:8" ht="15.75">
      <c r="A254" s="190" t="s">
        <v>11</v>
      </c>
      <c r="B254" s="190" t="s">
        <v>12</v>
      </c>
      <c r="C254" s="190" t="s">
        <v>6</v>
      </c>
      <c r="D254" s="190" t="s">
        <v>7</v>
      </c>
      <c r="E254" s="190" t="s">
        <v>9</v>
      </c>
      <c r="F254" s="199" t="s">
        <v>13</v>
      </c>
      <c r="G254" s="190" t="s">
        <v>14</v>
      </c>
      <c r="H254" s="190" t="s">
        <v>15</v>
      </c>
    </row>
    <row r="255" spans="1:8" ht="15">
      <c r="A255" s="189" t="s">
        <v>22</v>
      </c>
      <c r="B255" s="191">
        <v>1</v>
      </c>
      <c r="C255" s="189" t="s">
        <v>23</v>
      </c>
      <c r="D255" s="189" t="s">
        <v>8</v>
      </c>
      <c r="E255" s="189" t="s">
        <v>9</v>
      </c>
      <c r="F255" s="198"/>
      <c r="G255" s="183" t="s">
        <v>16</v>
      </c>
      <c r="H255" s="189" t="str">
        <f>$B$1</f>
        <v>case1_cut_off</v>
      </c>
    </row>
    <row r="256" spans="1:8" ht="15">
      <c r="A256" s="183" t="s">
        <v>73</v>
      </c>
      <c r="B256" s="183">
        <v>10.9</v>
      </c>
      <c r="C256" s="183" t="s">
        <v>74</v>
      </c>
      <c r="D256" s="183" t="s">
        <v>39</v>
      </c>
      <c r="E256" s="183" t="s">
        <v>40</v>
      </c>
      <c r="F256" s="183"/>
      <c r="G256" s="183" t="s">
        <v>18</v>
      </c>
      <c r="H256" s="183" t="s">
        <v>128</v>
      </c>
    </row>
    <row r="257" spans="1:8" ht="15">
      <c r="A257" s="183" t="s">
        <v>107</v>
      </c>
      <c r="B257" s="183">
        <v>280</v>
      </c>
      <c r="C257" s="183" t="s">
        <v>108</v>
      </c>
      <c r="D257" s="183" t="s">
        <v>60</v>
      </c>
      <c r="E257" s="183" t="s">
        <v>27</v>
      </c>
      <c r="F257" s="183"/>
      <c r="G257" s="183" t="s">
        <v>18</v>
      </c>
      <c r="H257" s="183" t="s">
        <v>128</v>
      </c>
    </row>
    <row r="258" spans="1:8" ht="15">
      <c r="A258" s="183" t="s">
        <v>111</v>
      </c>
      <c r="B258" s="183">
        <v>-0.28000000000000003</v>
      </c>
      <c r="C258" s="183" t="s">
        <v>112</v>
      </c>
      <c r="D258" s="183" t="s">
        <v>60</v>
      </c>
      <c r="E258" s="183" t="s">
        <v>113</v>
      </c>
      <c r="F258" s="183"/>
      <c r="G258" s="183" t="s">
        <v>18</v>
      </c>
      <c r="H258" s="183" t="s">
        <v>128</v>
      </c>
    </row>
    <row r="260" spans="1:8" ht="15.75">
      <c r="A260" s="215" t="s">
        <v>4</v>
      </c>
      <c r="B260" s="215" t="s">
        <v>66</v>
      </c>
      <c r="C260" s="216"/>
      <c r="D260" s="216"/>
      <c r="E260" s="216"/>
      <c r="F260" s="216"/>
      <c r="G260" s="216"/>
      <c r="H260" s="216"/>
    </row>
    <row r="261" spans="1:8" ht="15">
      <c r="A261" s="217" t="s">
        <v>5</v>
      </c>
      <c r="B261" s="218">
        <v>1</v>
      </c>
      <c r="C261" s="216"/>
      <c r="D261" s="216"/>
      <c r="E261" s="216"/>
      <c r="F261" s="216"/>
      <c r="G261" s="216"/>
      <c r="H261" s="216"/>
    </row>
    <row r="262" spans="1:8" ht="15">
      <c r="A262" s="217" t="s">
        <v>6</v>
      </c>
      <c r="B262" s="216" t="s">
        <v>66</v>
      </c>
      <c r="C262" s="216"/>
      <c r="D262" s="216"/>
      <c r="E262" s="216"/>
      <c r="F262" s="216"/>
      <c r="G262" s="216"/>
      <c r="H262" s="216"/>
    </row>
    <row r="263" spans="1:8" ht="15">
      <c r="A263" s="217" t="s">
        <v>7</v>
      </c>
      <c r="B263" s="216" t="s">
        <v>8</v>
      </c>
      <c r="C263" s="216"/>
      <c r="D263" s="216"/>
      <c r="E263" s="216"/>
      <c r="F263" s="216"/>
      <c r="G263" s="216"/>
      <c r="H263" s="216"/>
    </row>
    <row r="264" spans="1:8" ht="15">
      <c r="A264" s="217" t="s">
        <v>9</v>
      </c>
      <c r="B264" s="216" t="s">
        <v>42</v>
      </c>
      <c r="C264" s="216"/>
      <c r="D264" s="216"/>
      <c r="E264" s="216"/>
      <c r="F264" s="216"/>
      <c r="G264" s="216"/>
      <c r="H264" s="216"/>
    </row>
    <row r="265" spans="1:8" ht="15.75">
      <c r="A265" s="215" t="s">
        <v>10</v>
      </c>
      <c r="B265" s="216"/>
      <c r="C265" s="216"/>
      <c r="D265" s="216"/>
      <c r="E265" s="216"/>
      <c r="F265" s="216"/>
      <c r="G265" s="216"/>
      <c r="H265" s="216"/>
    </row>
    <row r="266" spans="1:8" ht="15.75">
      <c r="A266" s="219" t="s">
        <v>11</v>
      </c>
      <c r="B266" s="219" t="s">
        <v>12</v>
      </c>
      <c r="C266" s="219" t="s">
        <v>6</v>
      </c>
      <c r="D266" s="219" t="s">
        <v>7</v>
      </c>
      <c r="E266" s="219" t="s">
        <v>9</v>
      </c>
      <c r="F266" s="220" t="s">
        <v>13</v>
      </c>
      <c r="G266" s="219" t="s">
        <v>14</v>
      </c>
      <c r="H266" s="219" t="s">
        <v>15</v>
      </c>
    </row>
    <row r="267" spans="1:8" ht="15">
      <c r="A267" s="221" t="s">
        <v>66</v>
      </c>
      <c r="B267" s="222">
        <v>1</v>
      </c>
      <c r="C267" s="221" t="s">
        <v>66</v>
      </c>
      <c r="D267" s="221" t="s">
        <v>8</v>
      </c>
      <c r="E267" s="221" t="s">
        <v>42</v>
      </c>
      <c r="F267" s="216"/>
      <c r="G267" s="223" t="s">
        <v>16</v>
      </c>
      <c r="H267" s="221" t="str">
        <f>$B$1</f>
        <v>case1_cut_off</v>
      </c>
    </row>
    <row r="268" spans="1:8" ht="15">
      <c r="A268" s="216" t="s">
        <v>67</v>
      </c>
      <c r="B268" s="216">
        <v>0.28850999999999999</v>
      </c>
      <c r="C268" s="216"/>
      <c r="D268" s="216"/>
      <c r="E268" s="216" t="s">
        <v>42</v>
      </c>
      <c r="F268" s="216" t="s">
        <v>68</v>
      </c>
      <c r="G268" s="224" t="s">
        <v>69</v>
      </c>
      <c r="H268" s="224" t="s">
        <v>70</v>
      </c>
    </row>
    <row r="269" spans="1:8" ht="15">
      <c r="A269" s="216" t="s">
        <v>66</v>
      </c>
      <c r="B269" s="216">
        <v>1</v>
      </c>
      <c r="C269" s="216" t="s">
        <v>66</v>
      </c>
      <c r="D269" s="216" t="s">
        <v>8</v>
      </c>
      <c r="E269" s="216" t="s">
        <v>42</v>
      </c>
      <c r="F269" s="216"/>
      <c r="G269" s="216" t="s">
        <v>16</v>
      </c>
      <c r="H269" s="221" t="str">
        <f>$B$1</f>
        <v>case1_cut_off</v>
      </c>
    </row>
    <row r="270" spans="1:8" ht="15">
      <c r="A270" s="216" t="s">
        <v>71</v>
      </c>
      <c r="B270" s="216">
        <v>6.5544999999999996E-8</v>
      </c>
      <c r="C270" s="216" t="s">
        <v>72</v>
      </c>
      <c r="D270" s="216" t="s">
        <v>33</v>
      </c>
      <c r="E270" s="216" t="s">
        <v>9</v>
      </c>
      <c r="F270" s="216"/>
      <c r="G270" s="216" t="s">
        <v>18</v>
      </c>
      <c r="H270" s="223" t="s">
        <v>128</v>
      </c>
    </row>
    <row r="271" spans="1:8" ht="15">
      <c r="A271" s="216" t="s">
        <v>73</v>
      </c>
      <c r="B271" s="216">
        <v>0.23457</v>
      </c>
      <c r="C271" s="216" t="s">
        <v>74</v>
      </c>
      <c r="D271" s="216" t="s">
        <v>39</v>
      </c>
      <c r="E271" s="216" t="s">
        <v>40</v>
      </c>
      <c r="F271" s="216"/>
      <c r="G271" s="216" t="s">
        <v>18</v>
      </c>
      <c r="H271" s="223" t="s">
        <v>128</v>
      </c>
    </row>
    <row r="272" spans="1:8" ht="15">
      <c r="A272" s="216" t="s">
        <v>75</v>
      </c>
      <c r="B272" s="216">
        <v>6.5544999999999996E-8</v>
      </c>
      <c r="C272" s="216" t="s">
        <v>76</v>
      </c>
      <c r="D272" s="216" t="s">
        <v>33</v>
      </c>
      <c r="E272" s="216" t="s">
        <v>9</v>
      </c>
      <c r="F272" s="216"/>
      <c r="G272" s="216" t="s">
        <v>18</v>
      </c>
      <c r="H272" s="223" t="s">
        <v>128</v>
      </c>
    </row>
    <row r="273" spans="1:8" ht="15">
      <c r="A273" s="203"/>
      <c r="B273" s="203"/>
      <c r="C273" s="203"/>
      <c r="D273" s="203"/>
      <c r="E273" s="203"/>
      <c r="F273" s="203"/>
      <c r="G273" s="203"/>
      <c r="H273" s="203"/>
    </row>
    <row r="274" spans="1:8" ht="15.75">
      <c r="A274" s="225" t="s">
        <v>4</v>
      </c>
      <c r="B274" s="225" t="s">
        <v>41</v>
      </c>
      <c r="C274" s="226"/>
      <c r="D274" s="226"/>
      <c r="E274" s="226"/>
      <c r="F274" s="226"/>
      <c r="G274" s="226"/>
      <c r="H274" s="226"/>
    </row>
    <row r="275" spans="1:8" ht="15">
      <c r="A275" s="226" t="s">
        <v>5</v>
      </c>
      <c r="B275" s="227">
        <v>1</v>
      </c>
      <c r="C275" s="226"/>
      <c r="D275" s="226"/>
      <c r="E275" s="226"/>
      <c r="F275" s="226"/>
      <c r="G275" s="226"/>
      <c r="H275" s="226"/>
    </row>
    <row r="276" spans="1:8" ht="15">
      <c r="A276" s="226" t="s">
        <v>6</v>
      </c>
      <c r="B276" s="226" t="s">
        <v>41</v>
      </c>
      <c r="C276" s="226"/>
      <c r="D276" s="226"/>
      <c r="E276" s="226"/>
      <c r="F276" s="226"/>
      <c r="G276" s="226"/>
      <c r="H276" s="226"/>
    </row>
    <row r="277" spans="1:8" ht="15">
      <c r="A277" s="226" t="s">
        <v>7</v>
      </c>
      <c r="B277" s="226" t="s">
        <v>8</v>
      </c>
      <c r="C277" s="226"/>
      <c r="D277" s="226"/>
      <c r="E277" s="226"/>
      <c r="F277" s="226"/>
      <c r="G277" s="226"/>
      <c r="H277" s="226"/>
    </row>
    <row r="278" spans="1:8" ht="15">
      <c r="A278" s="226" t="s">
        <v>9</v>
      </c>
      <c r="B278" s="226" t="s">
        <v>42</v>
      </c>
      <c r="C278" s="226"/>
      <c r="D278" s="226"/>
      <c r="E278" s="226"/>
      <c r="F278" s="226"/>
      <c r="G278" s="226"/>
      <c r="H278" s="226"/>
    </row>
    <row r="279" spans="1:8" ht="15.75">
      <c r="A279" s="225" t="s">
        <v>10</v>
      </c>
      <c r="B279" s="226"/>
      <c r="C279" s="226"/>
      <c r="D279" s="226"/>
      <c r="E279" s="226"/>
      <c r="F279" s="226"/>
      <c r="G279" s="226"/>
      <c r="H279" s="226"/>
    </row>
    <row r="280" spans="1:8" ht="15.75">
      <c r="A280" s="228" t="s">
        <v>11</v>
      </c>
      <c r="B280" s="228" t="s">
        <v>12</v>
      </c>
      <c r="C280" s="228" t="s">
        <v>6</v>
      </c>
      <c r="D280" s="228" t="s">
        <v>7</v>
      </c>
      <c r="E280" s="228" t="s">
        <v>9</v>
      </c>
      <c r="F280" s="229" t="s">
        <v>13</v>
      </c>
      <c r="G280" s="228" t="s">
        <v>14</v>
      </c>
      <c r="H280" s="228" t="s">
        <v>15</v>
      </c>
    </row>
    <row r="281" spans="1:8" ht="15">
      <c r="A281" s="226" t="s">
        <v>41</v>
      </c>
      <c r="B281" s="226">
        <v>1</v>
      </c>
      <c r="C281" s="226" t="s">
        <v>41</v>
      </c>
      <c r="D281" s="226" t="s">
        <v>8</v>
      </c>
      <c r="E281" s="226" t="s">
        <v>42</v>
      </c>
      <c r="F281" s="226"/>
      <c r="G281" s="226" t="s">
        <v>16</v>
      </c>
      <c r="H281" s="230" t="str">
        <f>$B$1</f>
        <v>case1_cut_off</v>
      </c>
    </row>
    <row r="282" spans="1:8" ht="15">
      <c r="A282" s="226" t="s">
        <v>66</v>
      </c>
      <c r="B282" s="226">
        <v>0.1026</v>
      </c>
      <c r="C282" s="226" t="s">
        <v>66</v>
      </c>
      <c r="D282" s="226" t="s">
        <v>8</v>
      </c>
      <c r="E282" s="226" t="s">
        <v>42</v>
      </c>
      <c r="F282" s="226"/>
      <c r="G282" s="226" t="s">
        <v>18</v>
      </c>
      <c r="H282" s="230" t="str">
        <f>$B$1</f>
        <v>case1_cut_off</v>
      </c>
    </row>
    <row r="283" spans="1:8" ht="15">
      <c r="A283" s="226" t="s">
        <v>77</v>
      </c>
      <c r="B283" s="226">
        <v>5.1299999999999998E-2</v>
      </c>
      <c r="C283" s="226" t="s">
        <v>78</v>
      </c>
      <c r="D283" s="226" t="s">
        <v>60</v>
      </c>
      <c r="E283" s="226" t="s">
        <v>42</v>
      </c>
      <c r="F283" s="226"/>
      <c r="G283" s="226" t="s">
        <v>18</v>
      </c>
      <c r="H283" s="226" t="s">
        <v>128</v>
      </c>
    </row>
    <row r="284" spans="1:8" ht="15">
      <c r="A284" s="226" t="s">
        <v>79</v>
      </c>
      <c r="B284" s="226">
        <v>0.44869999999999999</v>
      </c>
      <c r="C284" s="226" t="s">
        <v>78</v>
      </c>
      <c r="D284" s="226" t="s">
        <v>33</v>
      </c>
      <c r="E284" s="226" t="s">
        <v>42</v>
      </c>
      <c r="F284" s="226"/>
      <c r="G284" s="226" t="s">
        <v>18</v>
      </c>
      <c r="H284" s="226" t="s">
        <v>128</v>
      </c>
    </row>
    <row r="285" spans="1:8" ht="15">
      <c r="A285" s="226" t="s">
        <v>80</v>
      </c>
      <c r="B285" s="226">
        <v>0.20513000000000001</v>
      </c>
      <c r="C285" s="226" t="s">
        <v>81</v>
      </c>
      <c r="D285" s="226" t="s">
        <v>60</v>
      </c>
      <c r="E285" s="226" t="s">
        <v>42</v>
      </c>
      <c r="F285" s="226"/>
      <c r="G285" s="226" t="s">
        <v>18</v>
      </c>
      <c r="H285" s="226" t="s">
        <v>128</v>
      </c>
    </row>
    <row r="286" spans="1:8" ht="15">
      <c r="A286" s="226" t="s">
        <v>82</v>
      </c>
      <c r="B286" s="226">
        <v>0.17949999999999999</v>
      </c>
      <c r="C286" s="226" t="s">
        <v>83</v>
      </c>
      <c r="D286" s="226" t="s">
        <v>33</v>
      </c>
      <c r="E286" s="226" t="s">
        <v>42</v>
      </c>
      <c r="F286" s="226"/>
      <c r="G286" s="226" t="s">
        <v>18</v>
      </c>
      <c r="H286" s="226" t="s">
        <v>128</v>
      </c>
    </row>
    <row r="287" spans="1:8" ht="15">
      <c r="A287" s="226" t="s">
        <v>84</v>
      </c>
      <c r="B287" s="226">
        <v>1.2800000000000001E-2</v>
      </c>
      <c r="C287" s="226" t="s">
        <v>84</v>
      </c>
      <c r="D287" s="226" t="s">
        <v>60</v>
      </c>
      <c r="E287" s="226" t="s">
        <v>42</v>
      </c>
      <c r="F287" s="226"/>
      <c r="G287" s="226" t="s">
        <v>18</v>
      </c>
      <c r="H287" s="226" t="s">
        <v>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2025-01-16T09:39:02Z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