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results\sensitivity_be\"/>
    </mc:Choice>
  </mc:AlternateContent>
  <xr:revisionPtr revIDLastSave="0" documentId="13_ncr:1_{C76965C3-A5FF-4151-94BB-B6BB6EC8D602}" xr6:coauthVersionLast="47" xr6:coauthVersionMax="47" xr10:uidLastSave="{00000000-0000-0000-0000-000000000000}"/>
  <bookViews>
    <workbookView xWindow="37320" yWindow="-120" windowWidth="38640" windowHeight="21120" firstSheet="1" activeTab="5" xr2:uid="{00000000-000D-0000-FFFF-FFFF00000000}"/>
  </bookViews>
  <sheets>
    <sheet name="case1_apos" sheetId="1" state="hidden" r:id="rId1"/>
    <sheet name="case1_consq" sheetId="2" r:id="rId2"/>
    <sheet name="case1_cut_off" sheetId="3" r:id="rId3"/>
    <sheet name="case2_apos" sheetId="4" state="hidden" r:id="rId4"/>
    <sheet name="case2_consq" sheetId="5" r:id="rId5"/>
    <sheet name="case2_cut_off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C3" i="6"/>
  <c r="C7" i="6" s="1"/>
  <c r="D3" i="6"/>
  <c r="E3" i="6"/>
  <c r="B7" i="6" s="1"/>
  <c r="F3" i="6"/>
  <c r="G3" i="6"/>
  <c r="H3" i="6"/>
  <c r="B3" i="6"/>
  <c r="B2" i="6"/>
  <c r="C2" i="5"/>
  <c r="D2" i="5"/>
  <c r="E2" i="5"/>
  <c r="F2" i="5"/>
  <c r="G2" i="5"/>
  <c r="H2" i="5"/>
  <c r="B6" i="5" s="1"/>
  <c r="C3" i="5"/>
  <c r="C7" i="5" s="1"/>
  <c r="D3" i="5"/>
  <c r="E3" i="5"/>
  <c r="B7" i="5" s="1"/>
  <c r="F3" i="5"/>
  <c r="G3" i="5"/>
  <c r="H3" i="5"/>
  <c r="B3" i="5"/>
  <c r="B2" i="5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B17" i="3" s="1"/>
  <c r="C8" i="3"/>
  <c r="D8" i="3"/>
  <c r="E8" i="3"/>
  <c r="F8" i="3"/>
  <c r="G8" i="3"/>
  <c r="H8" i="3"/>
  <c r="C9" i="3"/>
  <c r="D9" i="3"/>
  <c r="E9" i="3"/>
  <c r="F9" i="3"/>
  <c r="G9" i="3"/>
  <c r="H9" i="3"/>
  <c r="B3" i="3"/>
  <c r="B4" i="3"/>
  <c r="B5" i="3"/>
  <c r="B6" i="3"/>
  <c r="B16" i="3" s="1"/>
  <c r="B7" i="3"/>
  <c r="B8" i="3"/>
  <c r="B9" i="3"/>
  <c r="B2" i="3"/>
  <c r="C2" i="2"/>
  <c r="D2" i="2"/>
  <c r="C12" i="2" s="1"/>
  <c r="E2" i="2"/>
  <c r="F2" i="2"/>
  <c r="G2" i="2"/>
  <c r="H2" i="2"/>
  <c r="B12" i="2" s="1"/>
  <c r="C3" i="2"/>
  <c r="D3" i="2"/>
  <c r="E3" i="2"/>
  <c r="F3" i="2"/>
  <c r="G3" i="2"/>
  <c r="H3" i="2"/>
  <c r="B13" i="2" s="1"/>
  <c r="C4" i="2"/>
  <c r="D4" i="2"/>
  <c r="C14" i="2" s="1"/>
  <c r="E4" i="2"/>
  <c r="F4" i="2"/>
  <c r="G4" i="2"/>
  <c r="H4" i="2"/>
  <c r="B14" i="2" s="1"/>
  <c r="C5" i="2"/>
  <c r="D5" i="2"/>
  <c r="E5" i="2"/>
  <c r="B15" i="2" s="1"/>
  <c r="F5" i="2"/>
  <c r="G5" i="2"/>
  <c r="H5" i="2"/>
  <c r="C6" i="2"/>
  <c r="D6" i="2"/>
  <c r="C16" i="2" s="1"/>
  <c r="E6" i="2"/>
  <c r="F6" i="2"/>
  <c r="G6" i="2"/>
  <c r="H6" i="2"/>
  <c r="C7" i="2"/>
  <c r="D7" i="2"/>
  <c r="E7" i="2"/>
  <c r="F7" i="2"/>
  <c r="G7" i="2"/>
  <c r="H7" i="2"/>
  <c r="C8" i="2"/>
  <c r="D8" i="2"/>
  <c r="C18" i="2" s="1"/>
  <c r="E8" i="2"/>
  <c r="F8" i="2"/>
  <c r="G8" i="2"/>
  <c r="H8" i="2"/>
  <c r="C9" i="2"/>
  <c r="D9" i="2"/>
  <c r="E9" i="2"/>
  <c r="B19" i="2" s="1"/>
  <c r="F9" i="2"/>
  <c r="G9" i="2"/>
  <c r="H9" i="2"/>
  <c r="B3" i="2"/>
  <c r="B4" i="2"/>
  <c r="B5" i="2"/>
  <c r="B6" i="2"/>
  <c r="B7" i="2"/>
  <c r="B8" i="2"/>
  <c r="B9" i="2"/>
  <c r="B2" i="2"/>
  <c r="C13" i="2"/>
  <c r="C15" i="2"/>
  <c r="C17" i="2"/>
  <c r="C6" i="6"/>
  <c r="B6" i="6"/>
  <c r="C6" i="5"/>
  <c r="B12" i="3"/>
  <c r="C19" i="3"/>
  <c r="C18" i="3"/>
  <c r="B18" i="3"/>
  <c r="C17" i="3"/>
  <c r="C16" i="3"/>
  <c r="C15" i="3"/>
  <c r="C14" i="3"/>
  <c r="B14" i="3"/>
  <c r="C13" i="3"/>
  <c r="C12" i="3"/>
  <c r="B18" i="2"/>
  <c r="C19" i="2"/>
  <c r="B16" i="2"/>
  <c r="B17" i="2"/>
  <c r="B10" i="6" l="1"/>
  <c r="B19" i="3"/>
  <c r="B15" i="3"/>
  <c r="B13" i="3"/>
  <c r="C22" i="3"/>
  <c r="C22" i="2"/>
  <c r="C23" i="2"/>
  <c r="C23" i="3"/>
  <c r="C24" i="3"/>
  <c r="C25" i="2"/>
  <c r="C24" i="2"/>
  <c r="B10" i="5"/>
  <c r="C25" i="3"/>
  <c r="B22" i="3"/>
  <c r="B23" i="3"/>
  <c r="B22" i="2"/>
  <c r="B23" i="2"/>
  <c r="B25" i="2"/>
  <c r="B24" i="2"/>
  <c r="B24" i="3"/>
  <c r="B25" i="3"/>
</calcChain>
</file>

<file path=xl/sharedStrings.xml><?xml version="1.0" encoding="utf-8"?>
<sst xmlns="http://schemas.openxmlformats.org/spreadsheetml/2006/main" count="122" uniqueCount="27">
  <si>
    <t>Raw mat. + prod.</t>
  </si>
  <si>
    <t>Disinfection</t>
  </si>
  <si>
    <t>Autoclave</t>
  </si>
  <si>
    <t>Recycling</t>
  </si>
  <si>
    <t>Incineration</t>
  </si>
  <si>
    <t>Avoided energy prod.</t>
  </si>
  <si>
    <t>Avoided mat. prod.</t>
  </si>
  <si>
    <t>H2S</t>
  </si>
  <si>
    <t>H2R</t>
  </si>
  <si>
    <t>ASC</t>
  </si>
  <si>
    <t>ASW</t>
  </si>
  <si>
    <t>H4S</t>
  </si>
  <si>
    <t>H4R</t>
  </si>
  <si>
    <t>ALC</t>
  </si>
  <si>
    <t>ALW</t>
  </si>
  <si>
    <t>Use</t>
  </si>
  <si>
    <t>Ster. consumables</t>
  </si>
  <si>
    <t>Ster. autoclave</t>
  </si>
  <si>
    <t>SUD</t>
  </si>
  <si>
    <t>MUD</t>
  </si>
  <si>
    <t>Prod</t>
  </si>
  <si>
    <t>BE to SU</t>
  </si>
  <si>
    <t>BE to REC</t>
  </si>
  <si>
    <t>Nr of uses</t>
  </si>
  <si>
    <t>Nr of uses SU</t>
  </si>
  <si>
    <t>BE to SUD</t>
  </si>
  <si>
    <t>Nr of uses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</si>
</sst>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C0FAFA6-ABBC-459F-B483-BA5640C0512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uw\Desktop\RA\Single-use-vs-multi-use-in-health-care\results\sensitivity_be\break_even_data.xlsx" TargetMode="External"/><Relationship Id="rId1" Type="http://schemas.openxmlformats.org/officeDocument/2006/relationships/externalLinkPath" Target="break_eve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se1_apos"/>
      <sheetName val="case1_consq"/>
      <sheetName val="case1_cut_off"/>
      <sheetName val="case2_apos"/>
      <sheetName val="case2_consq"/>
      <sheetName val="case2_cut_off"/>
    </sheetNames>
    <sheetDataSet>
      <sheetData sheetId="0"/>
      <sheetData sheetId="1">
        <row r="2">
          <cell r="B2">
            <v>0.21833255705413901</v>
          </cell>
          <cell r="C2">
            <v>0</v>
          </cell>
          <cell r="D2">
            <v>4.3970027216751598E-2</v>
          </cell>
          <cell r="E2">
            <v>8.2337287872617654E-3</v>
          </cell>
          <cell r="F2">
            <v>0.20446438346060691</v>
          </cell>
          <cell r="G2">
            <v>-4.5092122658654178E-2</v>
          </cell>
          <cell r="H2">
            <v>0</v>
          </cell>
        </row>
        <row r="3">
          <cell r="B3">
            <v>0.21833255705413901</v>
          </cell>
          <cell r="C3">
            <v>0</v>
          </cell>
          <cell r="D3">
            <v>4.3970027216751598E-2</v>
          </cell>
          <cell r="E3">
            <v>5.2055901734352081E-2</v>
          </cell>
          <cell r="F3">
            <v>6.0626947052385569E-2</v>
          </cell>
          <cell r="G3">
            <v>-6.763818398798126E-3</v>
          </cell>
          <cell r="H3">
            <v>-0.14253268830038651</v>
          </cell>
        </row>
        <row r="4">
          <cell r="B4">
            <v>0.1060037504023658</v>
          </cell>
          <cell r="C4">
            <v>2.5475891986006961E-2</v>
          </cell>
          <cell r="D4">
            <v>6.8397820114946925E-2</v>
          </cell>
          <cell r="E4">
            <v>6.6483437884112071E-3</v>
          </cell>
          <cell r="F4">
            <v>7.5797485274869069E-4</v>
          </cell>
          <cell r="G4">
            <v>-5.6773814486840921E-5</v>
          </cell>
          <cell r="H4">
            <v>-8.7429823270746873E-2</v>
          </cell>
        </row>
        <row r="5">
          <cell r="B5">
            <v>0.1060037504023658</v>
          </cell>
          <cell r="C5">
            <v>3.3922807408634528E-2</v>
          </cell>
          <cell r="D5">
            <v>6.8397820114946925E-2</v>
          </cell>
          <cell r="E5">
            <v>6.6483437884112071E-3</v>
          </cell>
          <cell r="F5">
            <v>7.5797485274869069E-4</v>
          </cell>
          <cell r="G5">
            <v>-5.6773814486840921E-5</v>
          </cell>
          <cell r="H5">
            <v>-8.7429823270746873E-2</v>
          </cell>
        </row>
        <row r="6">
          <cell r="B6">
            <v>0.62517529257135795</v>
          </cell>
          <cell r="C6">
            <v>0</v>
          </cell>
          <cell r="D6">
            <v>8.7940054433503154E-2</v>
          </cell>
          <cell r="E6">
            <v>2.342443727768458E-2</v>
          </cell>
          <cell r="F6">
            <v>0.58027739243509247</v>
          </cell>
          <cell r="G6">
            <v>-0.1290060708015538</v>
          </cell>
          <cell r="H6">
            <v>0</v>
          </cell>
        </row>
        <row r="7">
          <cell r="B7">
            <v>0.62517529257135795</v>
          </cell>
          <cell r="C7">
            <v>0</v>
          </cell>
          <cell r="D7">
            <v>8.7940054433503154E-2</v>
          </cell>
          <cell r="E7">
            <v>0.14710128999275349</v>
          </cell>
          <cell r="F7">
            <v>8.7827338273480937E-2</v>
          </cell>
          <cell r="G7">
            <v>-1.9350910620233069E-2</v>
          </cell>
          <cell r="H7">
            <v>-0.40379594475009017</v>
          </cell>
        </row>
        <row r="8">
          <cell r="B8">
            <v>0.17883492362522971</v>
          </cell>
          <cell r="C8">
            <v>5.0951783972013921E-2</v>
          </cell>
          <cell r="D8">
            <v>0.1231160762069045</v>
          </cell>
          <cell r="E8">
            <v>8.3818131432312447E-3</v>
          </cell>
          <cell r="F8">
            <v>3.7898742637434529E-4</v>
          </cell>
          <cell r="G8">
            <v>-1.135476289736819E-4</v>
          </cell>
          <cell r="H8">
            <v>-0.14711536755133231</v>
          </cell>
        </row>
        <row r="9">
          <cell r="B9">
            <v>0.17883492362522971</v>
          </cell>
          <cell r="C9">
            <v>3.108635509087411E-2</v>
          </cell>
          <cell r="D9">
            <v>0.1231160762069045</v>
          </cell>
          <cell r="E9">
            <v>8.3818131432312447E-3</v>
          </cell>
          <cell r="F9">
            <v>3.7898742637434529E-4</v>
          </cell>
          <cell r="G9">
            <v>-1.135476289736819E-4</v>
          </cell>
          <cell r="H9">
            <v>-0.14711536755133231</v>
          </cell>
        </row>
      </sheetData>
      <sheetData sheetId="2">
        <row r="2">
          <cell r="B2">
            <v>0.2476010124132689</v>
          </cell>
          <cell r="C2">
            <v>0</v>
          </cell>
          <cell r="D2">
            <v>0.18669863312578541</v>
          </cell>
          <cell r="E2">
            <v>1.8790802209114961E-4</v>
          </cell>
          <cell r="F2">
            <v>0.20306961677301921</v>
          </cell>
          <cell r="G2">
            <v>-0.12231079955757181</v>
          </cell>
          <cell r="H2">
            <v>0</v>
          </cell>
        </row>
        <row r="3">
          <cell r="B3">
            <v>0.2476010124132689</v>
          </cell>
          <cell r="C3">
            <v>0</v>
          </cell>
          <cell r="D3">
            <v>0.18669863312578541</v>
          </cell>
          <cell r="E3">
            <v>7.3982352567315668E-2</v>
          </cell>
          <cell r="F3">
            <v>6.0214955996307183E-2</v>
          </cell>
          <cell r="G3">
            <v>-1.834661993363576E-2</v>
          </cell>
          <cell r="H3">
            <v>-0.14814785044981879</v>
          </cell>
        </row>
        <row r="4">
          <cell r="B4">
            <v>7.6631345610207111E-2</v>
          </cell>
          <cell r="C4">
            <v>0.1083401919500472</v>
          </cell>
          <cell r="D4">
            <v>0.29042009597344393</v>
          </cell>
          <cell r="E4">
            <v>3.6626370353864098E-3</v>
          </cell>
          <cell r="F4">
            <v>7.4975798200743499E-4</v>
          </cell>
          <cell r="G4">
            <v>-1.539969785052034E-4</v>
          </cell>
          <cell r="H4">
            <v>-2.489772152830981E-2</v>
          </cell>
        </row>
        <row r="5">
          <cell r="B5">
            <v>7.6631345610207111E-2</v>
          </cell>
          <cell r="C5">
            <v>2.8357233617459031E-2</v>
          </cell>
          <cell r="D5">
            <v>0.29042009597344393</v>
          </cell>
          <cell r="E5">
            <v>3.6626370353864098E-3</v>
          </cell>
          <cell r="F5">
            <v>7.4975798200743499E-4</v>
          </cell>
          <cell r="G5">
            <v>-1.539969785052034E-4</v>
          </cell>
          <cell r="H5">
            <v>-2.489772152830981E-2</v>
          </cell>
        </row>
        <row r="6">
          <cell r="B6">
            <v>0.70857255815976716</v>
          </cell>
          <cell r="C6">
            <v>0</v>
          </cell>
          <cell r="D6">
            <v>0.3733972662515706</v>
          </cell>
          <cell r="E6">
            <v>5.7693193191939184E-4</v>
          </cell>
          <cell r="F6">
            <v>0.57631922254753576</v>
          </cell>
          <cell r="G6">
            <v>-0.34992443773303827</v>
          </cell>
          <cell r="H6">
            <v>0</v>
          </cell>
        </row>
        <row r="7">
          <cell r="B7">
            <v>0.70857255815976716</v>
          </cell>
          <cell r="C7">
            <v>0</v>
          </cell>
          <cell r="D7">
            <v>0.3733972662515706</v>
          </cell>
          <cell r="E7">
            <v>0.20931224436353399</v>
          </cell>
          <cell r="F7">
            <v>8.7228248744409029E-2</v>
          </cell>
          <cell r="G7">
            <v>-5.2488665659955733E-2</v>
          </cell>
          <cell r="H7">
            <v>-0.41784489608345959</v>
          </cell>
        </row>
        <row r="8">
          <cell r="B8">
            <v>0.1294418801509061</v>
          </cell>
          <cell r="C8">
            <v>0.21668038390009439</v>
          </cell>
          <cell r="D8">
            <v>0.5227561727521991</v>
          </cell>
          <cell r="E8">
            <v>6.0780442363683983E-3</v>
          </cell>
          <cell r="F8">
            <v>3.7487899100371749E-4</v>
          </cell>
          <cell r="G8">
            <v>-3.0799395701040701E-4</v>
          </cell>
          <cell r="H8">
            <v>-4.1721130477044642E-2</v>
          </cell>
        </row>
        <row r="9">
          <cell r="B9">
            <v>0.1294418801509061</v>
          </cell>
          <cell r="C9">
            <v>1.169512970317153E-2</v>
          </cell>
          <cell r="D9">
            <v>0.5227561727521991</v>
          </cell>
          <cell r="E9">
            <v>6.0780442363683983E-3</v>
          </cell>
          <cell r="F9">
            <v>3.7487899100371749E-4</v>
          </cell>
          <cell r="G9">
            <v>-3.0799395701040701E-4</v>
          </cell>
          <cell r="H9">
            <v>-4.1721130477044642E-2</v>
          </cell>
        </row>
      </sheetData>
      <sheetData sheetId="3"/>
      <sheetData sheetId="4">
        <row r="2">
          <cell r="B2">
            <v>1.085858421187641</v>
          </cell>
          <cell r="C2">
            <v>3.33841692755643E-3</v>
          </cell>
          <cell r="D2">
            <v>0</v>
          </cell>
          <cell r="E2">
            <v>0</v>
          </cell>
          <cell r="F2">
            <v>0</v>
          </cell>
          <cell r="G2">
            <v>0.42287595245629073</v>
          </cell>
          <cell r="H2">
            <v>-9.316538842970512E-2</v>
          </cell>
        </row>
        <row r="3">
          <cell r="B3">
            <v>7.9914109500315911E-2</v>
          </cell>
          <cell r="C3">
            <v>3.33841692755643E-3</v>
          </cell>
          <cell r="D3">
            <v>2.547588801576612E-2</v>
          </cell>
          <cell r="E3">
            <v>9.2367772806320872E-2</v>
          </cell>
          <cell r="F3">
            <v>1.099250689704045E-2</v>
          </cell>
          <cell r="G3">
            <v>1.454981971991862E-2</v>
          </cell>
          <cell r="H3">
            <v>-1.385823931031156E-3</v>
          </cell>
        </row>
      </sheetData>
      <sheetData sheetId="5">
        <row r="2">
          <cell r="B2">
            <v>0.98946032018250707</v>
          </cell>
          <cell r="C2">
            <v>1.5628959044474491E-2</v>
          </cell>
          <cell r="D2">
            <v>0</v>
          </cell>
          <cell r="E2">
            <v>0</v>
          </cell>
          <cell r="F2">
            <v>0</v>
          </cell>
          <cell r="G2">
            <v>0.42146179476212697</v>
          </cell>
          <cell r="H2">
            <v>-0.32084276926322147</v>
          </cell>
        </row>
        <row r="3">
          <cell r="B3">
            <v>0.21576392950011719</v>
          </cell>
          <cell r="C3">
            <v>1.5628959044474491E-2</v>
          </cell>
          <cell r="D3">
            <v>0.108340194246262</v>
          </cell>
          <cell r="E3">
            <v>8.2039262120084278E-2</v>
          </cell>
          <cell r="F3">
            <v>4.6674658133311182E-2</v>
          </cell>
          <cell r="G3">
            <v>1.4434060958976661E-2</v>
          </cell>
          <cell r="H3">
            <v>1.229206472639288E-3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v>0.24766788406605769</v>
      </c>
      <c r="C2">
        <v>0</v>
      </c>
      <c r="D2">
        <v>0.19079227058883219</v>
      </c>
      <c r="E2">
        <v>1.549412250357029E-2</v>
      </c>
      <c r="F2">
        <v>0.2030834217834315</v>
      </c>
      <c r="G2">
        <v>-0.1231380451281375</v>
      </c>
      <c r="H2">
        <v>0</v>
      </c>
    </row>
    <row r="3" spans="1:8" x14ac:dyDescent="0.25">
      <c r="A3" s="1" t="s">
        <v>8</v>
      </c>
      <c r="B3">
        <v>0.24766788406605769</v>
      </c>
      <c r="C3">
        <v>0</v>
      </c>
      <c r="D3">
        <v>0.19079227058883219</v>
      </c>
      <c r="E3">
        <v>6.7563359941762019E-2</v>
      </c>
      <c r="F3">
        <v>6.0218944128334742E-2</v>
      </c>
      <c r="G3">
        <v>-1.8470706769220632E-2</v>
      </c>
      <c r="H3">
        <v>-0.14652152338207911</v>
      </c>
    </row>
    <row r="4" spans="1:8" x14ac:dyDescent="0.25">
      <c r="A4" s="1" t="s">
        <v>9</v>
      </c>
      <c r="B4">
        <v>7.9465855348297379E-2</v>
      </c>
      <c r="C4">
        <v>0.1121102241459649</v>
      </c>
      <c r="D4">
        <v>0.29678797647151678</v>
      </c>
      <c r="E4">
        <v>7.1744459528588992E-3</v>
      </c>
      <c r="F4">
        <v>7.4986318382131085E-4</v>
      </c>
      <c r="G4">
        <v>-1.550385326345996E-4</v>
      </c>
      <c r="H4">
        <v>-2.678100918177034E-2</v>
      </c>
    </row>
    <row r="5" spans="1:8" x14ac:dyDescent="0.25">
      <c r="A5" s="1" t="s">
        <v>10</v>
      </c>
      <c r="B5">
        <v>7.9465855348297379E-2</v>
      </c>
      <c r="C5">
        <v>7.3725798652769431E-2</v>
      </c>
      <c r="D5">
        <v>0.29678797647151678</v>
      </c>
      <c r="E5">
        <v>7.1744459528588992E-3</v>
      </c>
      <c r="F5">
        <v>7.4986318382131085E-4</v>
      </c>
      <c r="G5">
        <v>-1.550385326345996E-4</v>
      </c>
      <c r="H5">
        <v>-2.678100918177034E-2</v>
      </c>
    </row>
    <row r="6" spans="1:8" x14ac:dyDescent="0.25">
      <c r="A6" s="1" t="s">
        <v>11</v>
      </c>
      <c r="B6">
        <v>0.70873574022666685</v>
      </c>
      <c r="C6">
        <v>0</v>
      </c>
      <c r="D6">
        <v>0.38158454117766438</v>
      </c>
      <c r="E6">
        <v>4.4079797881992691E-2</v>
      </c>
      <c r="F6">
        <v>0.57635838641239423</v>
      </c>
      <c r="G6">
        <v>-0.3522911415907064</v>
      </c>
      <c r="H6">
        <v>0</v>
      </c>
    </row>
    <row r="7" spans="1:8" x14ac:dyDescent="0.25">
      <c r="A7" s="1" t="s">
        <v>12</v>
      </c>
      <c r="B7">
        <v>0.70873574022666685</v>
      </c>
      <c r="C7">
        <v>0</v>
      </c>
      <c r="D7">
        <v>0.38158454117766438</v>
      </c>
      <c r="E7">
        <v>0.1912648254138232</v>
      </c>
      <c r="F7">
        <v>8.7234176651102766E-2</v>
      </c>
      <c r="G7">
        <v>-5.2843671238605949E-2</v>
      </c>
      <c r="H7">
        <v>-0.41293360650107969</v>
      </c>
    </row>
    <row r="8" spans="1:8" x14ac:dyDescent="0.25">
      <c r="A8" s="1" t="s">
        <v>13</v>
      </c>
      <c r="B8">
        <v>0.1334370390546252</v>
      </c>
      <c r="C8">
        <v>0.22422044829192991</v>
      </c>
      <c r="D8">
        <v>0.53421835764873038</v>
      </c>
      <c r="E8">
        <v>6.7919516692765544E-3</v>
      </c>
      <c r="F8">
        <v>3.7493159191065542E-4</v>
      </c>
      <c r="G8">
        <v>-3.1007706526919941E-4</v>
      </c>
      <c r="H8">
        <v>-4.4780338608588093E-2</v>
      </c>
    </row>
    <row r="9" spans="1:8" x14ac:dyDescent="0.25">
      <c r="A9" s="1" t="s">
        <v>14</v>
      </c>
      <c r="B9">
        <v>0.1334370390546252</v>
      </c>
      <c r="C9">
        <v>7.3725798652769445E-2</v>
      </c>
      <c r="D9">
        <v>0.53421835764873038</v>
      </c>
      <c r="E9">
        <v>6.7919516692765544E-3</v>
      </c>
      <c r="F9">
        <v>3.7493159191065542E-4</v>
      </c>
      <c r="G9">
        <v>-3.1007706526919941E-4</v>
      </c>
      <c r="H9">
        <v>-4.4780338608588093E-2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workbookViewId="0">
      <selection activeCell="B22" sqref="B22:C25"/>
    </sheetView>
  </sheetViews>
  <sheetFormatPr defaultRowHeight="15" x14ac:dyDescent="0.25"/>
  <cols>
    <col min="2" max="2" width="15.85546875" bestFit="1" customWidth="1"/>
    <col min="3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f>[1]case1_consq!B2</f>
        <v>0.21833255705413901</v>
      </c>
      <c r="C2">
        <f>[1]case1_consq!C2</f>
        <v>0</v>
      </c>
      <c r="D2">
        <f>[1]case1_consq!D2</f>
        <v>4.3970027216751598E-2</v>
      </c>
      <c r="E2">
        <f>[1]case1_consq!E2</f>
        <v>8.2337287872617654E-3</v>
      </c>
      <c r="F2">
        <f>[1]case1_consq!F2</f>
        <v>0.20446438346060691</v>
      </c>
      <c r="G2">
        <f>[1]case1_consq!G2</f>
        <v>-4.5092122658654178E-2</v>
      </c>
      <c r="H2">
        <f>[1]case1_consq!H2</f>
        <v>0</v>
      </c>
    </row>
    <row r="3" spans="1:8" x14ac:dyDescent="0.25">
      <c r="A3" s="1" t="s">
        <v>8</v>
      </c>
      <c r="B3">
        <f>[1]case1_consq!B3</f>
        <v>0.21833255705413901</v>
      </c>
      <c r="C3">
        <f>[1]case1_consq!C3</f>
        <v>0</v>
      </c>
      <c r="D3">
        <f>[1]case1_consq!D3</f>
        <v>4.3970027216751598E-2</v>
      </c>
      <c r="E3">
        <f>[1]case1_consq!E3</f>
        <v>5.2055901734352081E-2</v>
      </c>
      <c r="F3">
        <f>[1]case1_consq!F3</f>
        <v>6.0626947052385569E-2</v>
      </c>
      <c r="G3">
        <f>[1]case1_consq!G3</f>
        <v>-6.763818398798126E-3</v>
      </c>
      <c r="H3">
        <f>[1]case1_consq!H3</f>
        <v>-0.14253268830038651</v>
      </c>
    </row>
    <row r="4" spans="1:8" x14ac:dyDescent="0.25">
      <c r="A4" s="1" t="s">
        <v>9</v>
      </c>
      <c r="B4">
        <f>[1]case1_consq!B4</f>
        <v>0.1060037504023658</v>
      </c>
      <c r="C4">
        <f>[1]case1_consq!C4</f>
        <v>2.5475891986006961E-2</v>
      </c>
      <c r="D4">
        <f>[1]case1_consq!D4</f>
        <v>6.8397820114946925E-2</v>
      </c>
      <c r="E4">
        <f>[1]case1_consq!E4</f>
        <v>6.6483437884112071E-3</v>
      </c>
      <c r="F4">
        <f>[1]case1_consq!F4</f>
        <v>7.5797485274869069E-4</v>
      </c>
      <c r="G4">
        <f>[1]case1_consq!G4</f>
        <v>-5.6773814486840921E-5</v>
      </c>
      <c r="H4">
        <f>[1]case1_consq!H4</f>
        <v>-8.7429823270746873E-2</v>
      </c>
    </row>
    <row r="5" spans="1:8" x14ac:dyDescent="0.25">
      <c r="A5" s="1" t="s">
        <v>10</v>
      </c>
      <c r="B5">
        <f>[1]case1_consq!B5</f>
        <v>0.1060037504023658</v>
      </c>
      <c r="C5">
        <f>[1]case1_consq!C5</f>
        <v>3.3922807408634528E-2</v>
      </c>
      <c r="D5">
        <f>[1]case1_consq!D5</f>
        <v>6.8397820114946925E-2</v>
      </c>
      <c r="E5">
        <f>[1]case1_consq!E5</f>
        <v>6.6483437884112071E-3</v>
      </c>
      <c r="F5">
        <f>[1]case1_consq!F5</f>
        <v>7.5797485274869069E-4</v>
      </c>
      <c r="G5">
        <f>[1]case1_consq!G5</f>
        <v>-5.6773814486840921E-5</v>
      </c>
      <c r="H5">
        <f>[1]case1_consq!H5</f>
        <v>-8.7429823270746873E-2</v>
      </c>
    </row>
    <row r="6" spans="1:8" x14ac:dyDescent="0.25">
      <c r="A6" s="1" t="s">
        <v>11</v>
      </c>
      <c r="B6">
        <f>[1]case1_consq!B6</f>
        <v>0.62517529257135795</v>
      </c>
      <c r="C6">
        <f>[1]case1_consq!C6</f>
        <v>0</v>
      </c>
      <c r="D6">
        <f>[1]case1_consq!D6</f>
        <v>8.7940054433503154E-2</v>
      </c>
      <c r="E6">
        <f>[1]case1_consq!E6</f>
        <v>2.342443727768458E-2</v>
      </c>
      <c r="F6">
        <f>[1]case1_consq!F6</f>
        <v>0.58027739243509247</v>
      </c>
      <c r="G6">
        <f>[1]case1_consq!G6</f>
        <v>-0.1290060708015538</v>
      </c>
      <c r="H6">
        <f>[1]case1_consq!H6</f>
        <v>0</v>
      </c>
    </row>
    <row r="7" spans="1:8" x14ac:dyDescent="0.25">
      <c r="A7" s="1" t="s">
        <v>12</v>
      </c>
      <c r="B7">
        <f>[1]case1_consq!B7</f>
        <v>0.62517529257135795</v>
      </c>
      <c r="C7">
        <f>[1]case1_consq!C7</f>
        <v>0</v>
      </c>
      <c r="D7">
        <f>[1]case1_consq!D7</f>
        <v>8.7940054433503154E-2</v>
      </c>
      <c r="E7">
        <f>[1]case1_consq!E7</f>
        <v>0.14710128999275349</v>
      </c>
      <c r="F7">
        <f>[1]case1_consq!F7</f>
        <v>8.7827338273480937E-2</v>
      </c>
      <c r="G7">
        <f>[1]case1_consq!G7</f>
        <v>-1.9350910620233069E-2</v>
      </c>
      <c r="H7">
        <f>[1]case1_consq!H7</f>
        <v>-0.40379594475009017</v>
      </c>
    </row>
    <row r="8" spans="1:8" x14ac:dyDescent="0.25">
      <c r="A8" s="1" t="s">
        <v>13</v>
      </c>
      <c r="B8">
        <f>[1]case1_consq!B8</f>
        <v>0.17883492362522971</v>
      </c>
      <c r="C8">
        <f>[1]case1_consq!C8</f>
        <v>5.0951783972013921E-2</v>
      </c>
      <c r="D8">
        <f>[1]case1_consq!D8</f>
        <v>0.1231160762069045</v>
      </c>
      <c r="E8">
        <f>[1]case1_consq!E8</f>
        <v>8.3818131432312447E-3</v>
      </c>
      <c r="F8">
        <f>[1]case1_consq!F8</f>
        <v>3.7898742637434529E-4</v>
      </c>
      <c r="G8">
        <f>[1]case1_consq!G8</f>
        <v>-1.135476289736819E-4</v>
      </c>
      <c r="H8">
        <f>[1]case1_consq!H8</f>
        <v>-0.14711536755133231</v>
      </c>
    </row>
    <row r="9" spans="1:8" x14ac:dyDescent="0.25">
      <c r="A9" s="1" t="s">
        <v>14</v>
      </c>
      <c r="B9">
        <f>[1]case1_consq!B9</f>
        <v>0.17883492362522971</v>
      </c>
      <c r="C9">
        <f>[1]case1_consq!C9</f>
        <v>3.108635509087411E-2</v>
      </c>
      <c r="D9">
        <f>[1]case1_consq!D9</f>
        <v>0.1231160762069045</v>
      </c>
      <c r="E9">
        <f>[1]case1_consq!E9</f>
        <v>8.3818131432312447E-3</v>
      </c>
      <c r="F9">
        <f>[1]case1_consq!F9</f>
        <v>3.7898742637434529E-4</v>
      </c>
      <c r="G9">
        <f>[1]case1_consq!G9</f>
        <v>-1.135476289736819E-4</v>
      </c>
      <c r="H9">
        <f>[1]case1_consq!H9</f>
        <v>-0.14711536755133231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0.38593854664335348</v>
      </c>
      <c r="C12" s="2">
        <f>SUM(C2:D2)</f>
        <v>4.3970027216751598E-2</v>
      </c>
      <c r="D12" s="3"/>
    </row>
    <row r="13" spans="1:8" x14ac:dyDescent="0.25">
      <c r="A13" s="1" t="s">
        <v>8</v>
      </c>
      <c r="B13" s="2">
        <f t="shared" ref="B13:B17" si="0">SUM(B3,E3:H3)</f>
        <v>0.18171889914169204</v>
      </c>
      <c r="C13" s="2">
        <f t="shared" ref="C13:C19" si="1">SUM(C3:D3)</f>
        <v>4.3970027216751598E-2</v>
      </c>
      <c r="D13" s="3"/>
    </row>
    <row r="14" spans="1:8" x14ac:dyDescent="0.25">
      <c r="A14" s="1" t="s">
        <v>9</v>
      </c>
      <c r="B14" s="2">
        <f>SUM(B4,E4:H4)*513</f>
        <v>13.298741114603791</v>
      </c>
      <c r="C14" s="2">
        <f t="shared" si="1"/>
        <v>9.3873712100953882E-2</v>
      </c>
      <c r="D14" s="3">
        <v>40</v>
      </c>
      <c r="E14">
        <v>102</v>
      </c>
    </row>
    <row r="15" spans="1:8" x14ac:dyDescent="0.25">
      <c r="A15" s="1" t="s">
        <v>10</v>
      </c>
      <c r="B15" s="2">
        <f>SUM(B5,E5:H5)*513</f>
        <v>13.298741114603791</v>
      </c>
      <c r="C15" s="2">
        <f t="shared" si="1"/>
        <v>0.10232062752358145</v>
      </c>
      <c r="D15" s="3">
        <v>41</v>
      </c>
      <c r="E15">
        <v>109</v>
      </c>
    </row>
    <row r="16" spans="1:8" x14ac:dyDescent="0.25">
      <c r="A16" s="1" t="s">
        <v>11</v>
      </c>
      <c r="B16" s="2">
        <f t="shared" si="0"/>
        <v>1.0998710514825811</v>
      </c>
      <c r="C16" s="2">
        <f t="shared" si="1"/>
        <v>8.7940054433503154E-2</v>
      </c>
      <c r="D16" s="3"/>
    </row>
    <row r="17" spans="1:5" x14ac:dyDescent="0.25">
      <c r="A17" s="1" t="s">
        <v>12</v>
      </c>
      <c r="B17" s="2">
        <f t="shared" si="0"/>
        <v>0.4369570654672692</v>
      </c>
      <c r="C17" s="2">
        <f t="shared" si="1"/>
        <v>8.7940054433503154E-2</v>
      </c>
      <c r="D17" s="3"/>
    </row>
    <row r="18" spans="1:5" x14ac:dyDescent="0.25">
      <c r="A18" s="1" t="s">
        <v>13</v>
      </c>
      <c r="B18" s="2">
        <f>SUM(B8,E8:H8)*513</f>
        <v>20.708173024453544</v>
      </c>
      <c r="C18" s="2">
        <f t="shared" si="1"/>
        <v>0.17406786017891843</v>
      </c>
      <c r="D18" s="3">
        <v>21</v>
      </c>
      <c r="E18">
        <v>60</v>
      </c>
    </row>
    <row r="19" spans="1:5" x14ac:dyDescent="0.25">
      <c r="A19" s="1" t="s">
        <v>14</v>
      </c>
      <c r="B19" s="2">
        <f>SUM(B9,E9:H9)*513</f>
        <v>20.708173024453544</v>
      </c>
      <c r="C19" s="2">
        <f t="shared" si="1"/>
        <v>0.15420243129777861</v>
      </c>
      <c r="D19" s="3">
        <v>21</v>
      </c>
      <c r="E19">
        <v>57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IF(SUM($B$14:$C$14)+$C$14*D14&lt;SUM($B$12:$C$12)*D14,D14,)</f>
        <v>40</v>
      </c>
      <c r="C22">
        <f>IF(SUM($B$14:$C$14)+$C$14*E14&lt;SUM($B$13:$C$13)*E14,E14,)</f>
        <v>102</v>
      </c>
    </row>
    <row r="23" spans="1:5" x14ac:dyDescent="0.25">
      <c r="A23" s="1" t="s">
        <v>10</v>
      </c>
      <c r="B23">
        <f>IF(SUM($B$15:$C$15)+$C$15*D15&lt;SUM($B$12:$C$12)*D15,D15,)</f>
        <v>41</v>
      </c>
      <c r="C23">
        <f>IF(SUM($B$15:$C$15)+$C$15*E15&lt;SUM($B$13:$C$13)*E15,E15,)</f>
        <v>109</v>
      </c>
    </row>
    <row r="24" spans="1:5" x14ac:dyDescent="0.25">
      <c r="A24" s="1" t="s">
        <v>13</v>
      </c>
      <c r="B24">
        <f>IF(SUM($B$18:$C$18)+$C$18*$D$18&lt;SUM($B$16:$C$16)*D18,D18,)</f>
        <v>21</v>
      </c>
      <c r="C24">
        <f>IF(SUM($B$18:$C$18)+$C$18*$E$18&lt;SUM($B$17:$C$17)*E18,E18,)</f>
        <v>60</v>
      </c>
    </row>
    <row r="25" spans="1:5" x14ac:dyDescent="0.25">
      <c r="A25" s="1" t="s">
        <v>14</v>
      </c>
      <c r="B25">
        <f>IF(SUM($B$19:$C$19)+$C$19*D19&lt;SUM($B$16:$C$16)*D19,D19,)</f>
        <v>21</v>
      </c>
      <c r="C25">
        <f>IF(SUM($B$19:$C$19)+$C$19*E19&lt;SUM($B$17:$C$17)*E19,E19,)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B22" sqref="B22:C25"/>
    </sheetView>
  </sheetViews>
  <sheetFormatPr defaultRowHeight="15" x14ac:dyDescent="0.25"/>
  <cols>
    <col min="2" max="2" width="15.85546875" bestFit="1" customWidth="1"/>
    <col min="3" max="3" width="12" bestFit="1" customWidth="1"/>
    <col min="4" max="4" width="12.5703125" bestFit="1" customWidth="1"/>
    <col min="5" max="6" width="12" bestFit="1" customWidth="1"/>
    <col min="7" max="7" width="20.42578125" bestFit="1" customWidth="1"/>
    <col min="8" max="8" width="18.28515625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 t="s">
        <v>7</v>
      </c>
      <c r="B2">
        <f>[1]case1_cut_off!B2</f>
        <v>0.2476010124132689</v>
      </c>
      <c r="C2">
        <f>[1]case1_cut_off!C2</f>
        <v>0</v>
      </c>
      <c r="D2">
        <f>[1]case1_cut_off!D2</f>
        <v>0.18669863312578541</v>
      </c>
      <c r="E2">
        <f>[1]case1_cut_off!E2</f>
        <v>1.8790802209114961E-4</v>
      </c>
      <c r="F2">
        <f>[1]case1_cut_off!F2</f>
        <v>0.20306961677301921</v>
      </c>
      <c r="G2">
        <f>[1]case1_cut_off!G2</f>
        <v>-0.12231079955757181</v>
      </c>
      <c r="H2">
        <f>[1]case1_cut_off!H2</f>
        <v>0</v>
      </c>
    </row>
    <row r="3" spans="1:8" x14ac:dyDescent="0.25">
      <c r="A3" s="1" t="s">
        <v>8</v>
      </c>
      <c r="B3">
        <f>[1]case1_cut_off!B3</f>
        <v>0.2476010124132689</v>
      </c>
      <c r="C3">
        <f>[1]case1_cut_off!C3</f>
        <v>0</v>
      </c>
      <c r="D3">
        <f>[1]case1_cut_off!D3</f>
        <v>0.18669863312578541</v>
      </c>
      <c r="E3">
        <f>[1]case1_cut_off!E3</f>
        <v>7.3982352567315668E-2</v>
      </c>
      <c r="F3">
        <f>[1]case1_cut_off!F3</f>
        <v>6.0214955996307183E-2</v>
      </c>
      <c r="G3">
        <f>[1]case1_cut_off!G3</f>
        <v>-1.834661993363576E-2</v>
      </c>
      <c r="H3">
        <f>[1]case1_cut_off!H3</f>
        <v>-0.14814785044981879</v>
      </c>
    </row>
    <row r="4" spans="1:8" x14ac:dyDescent="0.25">
      <c r="A4" s="1" t="s">
        <v>9</v>
      </c>
      <c r="B4">
        <f>[1]case1_cut_off!B4</f>
        <v>7.6631345610207111E-2</v>
      </c>
      <c r="C4">
        <f>[1]case1_cut_off!C4</f>
        <v>0.1083401919500472</v>
      </c>
      <c r="D4">
        <f>[1]case1_cut_off!D4</f>
        <v>0.29042009597344393</v>
      </c>
      <c r="E4">
        <f>[1]case1_cut_off!E4</f>
        <v>3.6626370353864098E-3</v>
      </c>
      <c r="F4">
        <f>[1]case1_cut_off!F4</f>
        <v>7.4975798200743499E-4</v>
      </c>
      <c r="G4">
        <f>[1]case1_cut_off!G4</f>
        <v>-1.539969785052034E-4</v>
      </c>
      <c r="H4">
        <f>[1]case1_cut_off!H4</f>
        <v>-2.489772152830981E-2</v>
      </c>
    </row>
    <row r="5" spans="1:8" x14ac:dyDescent="0.25">
      <c r="A5" s="1" t="s">
        <v>10</v>
      </c>
      <c r="B5">
        <f>[1]case1_cut_off!B5</f>
        <v>7.6631345610207111E-2</v>
      </c>
      <c r="C5">
        <f>[1]case1_cut_off!C5</f>
        <v>2.8357233617459031E-2</v>
      </c>
      <c r="D5">
        <f>[1]case1_cut_off!D5</f>
        <v>0.29042009597344393</v>
      </c>
      <c r="E5">
        <f>[1]case1_cut_off!E5</f>
        <v>3.6626370353864098E-3</v>
      </c>
      <c r="F5">
        <f>[1]case1_cut_off!F5</f>
        <v>7.4975798200743499E-4</v>
      </c>
      <c r="G5">
        <f>[1]case1_cut_off!G5</f>
        <v>-1.539969785052034E-4</v>
      </c>
      <c r="H5">
        <f>[1]case1_cut_off!H5</f>
        <v>-2.489772152830981E-2</v>
      </c>
    </row>
    <row r="6" spans="1:8" x14ac:dyDescent="0.25">
      <c r="A6" s="1" t="s">
        <v>11</v>
      </c>
      <c r="B6">
        <f>[1]case1_cut_off!B6</f>
        <v>0.70857255815976716</v>
      </c>
      <c r="C6">
        <f>[1]case1_cut_off!C6</f>
        <v>0</v>
      </c>
      <c r="D6">
        <f>[1]case1_cut_off!D6</f>
        <v>0.3733972662515706</v>
      </c>
      <c r="E6">
        <f>[1]case1_cut_off!E6</f>
        <v>5.7693193191939184E-4</v>
      </c>
      <c r="F6">
        <f>[1]case1_cut_off!F6</f>
        <v>0.57631922254753576</v>
      </c>
      <c r="G6">
        <f>[1]case1_cut_off!G6</f>
        <v>-0.34992443773303827</v>
      </c>
      <c r="H6">
        <f>[1]case1_cut_off!H6</f>
        <v>0</v>
      </c>
    </row>
    <row r="7" spans="1:8" x14ac:dyDescent="0.25">
      <c r="A7" s="1" t="s">
        <v>12</v>
      </c>
      <c r="B7">
        <f>[1]case1_cut_off!B7</f>
        <v>0.70857255815976716</v>
      </c>
      <c r="C7">
        <f>[1]case1_cut_off!C7</f>
        <v>0</v>
      </c>
      <c r="D7">
        <f>[1]case1_cut_off!D7</f>
        <v>0.3733972662515706</v>
      </c>
      <c r="E7">
        <f>[1]case1_cut_off!E7</f>
        <v>0.20931224436353399</v>
      </c>
      <c r="F7">
        <f>[1]case1_cut_off!F7</f>
        <v>8.7228248744409029E-2</v>
      </c>
      <c r="G7">
        <f>[1]case1_cut_off!G7</f>
        <v>-5.2488665659955733E-2</v>
      </c>
      <c r="H7">
        <f>[1]case1_cut_off!H7</f>
        <v>-0.41784489608345959</v>
      </c>
    </row>
    <row r="8" spans="1:8" x14ac:dyDescent="0.25">
      <c r="A8" s="1" t="s">
        <v>13</v>
      </c>
      <c r="B8">
        <f>[1]case1_cut_off!B8</f>
        <v>0.1294418801509061</v>
      </c>
      <c r="C8">
        <f>[1]case1_cut_off!C8</f>
        <v>0.21668038390009439</v>
      </c>
      <c r="D8">
        <f>[1]case1_cut_off!D8</f>
        <v>0.5227561727521991</v>
      </c>
      <c r="E8">
        <f>[1]case1_cut_off!E8</f>
        <v>6.0780442363683983E-3</v>
      </c>
      <c r="F8">
        <f>[1]case1_cut_off!F8</f>
        <v>3.7487899100371749E-4</v>
      </c>
      <c r="G8">
        <f>[1]case1_cut_off!G8</f>
        <v>-3.0799395701040701E-4</v>
      </c>
      <c r="H8">
        <f>[1]case1_cut_off!H8</f>
        <v>-4.1721130477044642E-2</v>
      </c>
    </row>
    <row r="9" spans="1:8" x14ac:dyDescent="0.25">
      <c r="A9" s="1" t="s">
        <v>14</v>
      </c>
      <c r="B9">
        <f>[1]case1_cut_off!B9</f>
        <v>0.1294418801509061</v>
      </c>
      <c r="C9">
        <f>[1]case1_cut_off!C9</f>
        <v>1.169512970317153E-2</v>
      </c>
      <c r="D9">
        <f>[1]case1_cut_off!D9</f>
        <v>0.5227561727521991</v>
      </c>
      <c r="E9">
        <f>[1]case1_cut_off!E9</f>
        <v>6.0780442363683983E-3</v>
      </c>
      <c r="F9">
        <f>[1]case1_cut_off!F9</f>
        <v>3.7487899100371749E-4</v>
      </c>
      <c r="G9">
        <f>[1]case1_cut_off!G9</f>
        <v>-3.0799395701040701E-4</v>
      </c>
      <c r="H9">
        <f>[1]case1_cut_off!H9</f>
        <v>-4.1721130477044642E-2</v>
      </c>
    </row>
    <row r="11" spans="1:8" x14ac:dyDescent="0.25">
      <c r="B11" t="s">
        <v>20</v>
      </c>
      <c r="C11" t="s">
        <v>15</v>
      </c>
      <c r="D11" t="s">
        <v>24</v>
      </c>
      <c r="E11" t="s">
        <v>26</v>
      </c>
    </row>
    <row r="12" spans="1:8" x14ac:dyDescent="0.25">
      <c r="A12" s="1" t="s">
        <v>7</v>
      </c>
      <c r="B12" s="2">
        <f>SUM(B2,E2:H2)</f>
        <v>0.32854773765080747</v>
      </c>
      <c r="C12" s="2">
        <f>SUM(C2:D2)</f>
        <v>0.18669863312578541</v>
      </c>
      <c r="D12" s="3"/>
    </row>
    <row r="13" spans="1:8" x14ac:dyDescent="0.25">
      <c r="A13" s="1" t="s">
        <v>8</v>
      </c>
      <c r="B13" s="2">
        <f t="shared" ref="B13:B17" si="0">SUM(B3,E3:H3)</f>
        <v>0.21530385059343718</v>
      </c>
      <c r="C13" s="2">
        <f t="shared" ref="C13:C19" si="1">SUM(C3:D3)</f>
        <v>0.18669863312578541</v>
      </c>
      <c r="D13" s="3"/>
    </row>
    <row r="14" spans="1:8" x14ac:dyDescent="0.25">
      <c r="A14" s="1" t="s">
        <v>9</v>
      </c>
      <c r="B14" s="2">
        <f>SUM(B4,E4:H4)*513</f>
        <v>28.723907347963195</v>
      </c>
      <c r="C14" s="2">
        <f t="shared" si="1"/>
        <v>0.39876028792349111</v>
      </c>
      <c r="D14" s="3">
        <v>251</v>
      </c>
      <c r="E14">
        <v>8983</v>
      </c>
    </row>
    <row r="15" spans="1:8" x14ac:dyDescent="0.25">
      <c r="A15" s="1" t="s">
        <v>10</v>
      </c>
      <c r="B15" s="2">
        <f>SUM(B5,E5:H5)*513</f>
        <v>28.723907347963195</v>
      </c>
      <c r="C15" s="2">
        <f t="shared" si="1"/>
        <v>0.31877732959090294</v>
      </c>
      <c r="D15" s="3">
        <v>148</v>
      </c>
      <c r="E15">
        <v>349</v>
      </c>
    </row>
    <row r="16" spans="1:8" x14ac:dyDescent="0.25">
      <c r="A16" s="1" t="s">
        <v>11</v>
      </c>
      <c r="B16" s="2">
        <f t="shared" si="0"/>
        <v>0.93554427490618408</v>
      </c>
      <c r="C16" s="2">
        <f t="shared" si="1"/>
        <v>0.3733972662515706</v>
      </c>
      <c r="D16" s="3"/>
    </row>
    <row r="17" spans="1:5" x14ac:dyDescent="0.25">
      <c r="A17" s="1" t="s">
        <v>12</v>
      </c>
      <c r="B17" s="2">
        <f t="shared" si="0"/>
        <v>0.53477948952429499</v>
      </c>
      <c r="C17" s="2">
        <f t="shared" si="1"/>
        <v>0.3733972662515706</v>
      </c>
      <c r="D17" s="3"/>
    </row>
    <row r="18" spans="1:5" x14ac:dyDescent="0.25">
      <c r="A18" s="1" t="s">
        <v>13</v>
      </c>
      <c r="B18" s="2">
        <f>SUM(B8,E8:H8)*513</f>
        <v>48.153093298386494</v>
      </c>
      <c r="C18" s="2">
        <f t="shared" si="1"/>
        <v>0.73943655665229346</v>
      </c>
      <c r="D18" s="3">
        <v>86</v>
      </c>
      <c r="E18">
        <v>290</v>
      </c>
    </row>
    <row r="19" spans="1:5" x14ac:dyDescent="0.25">
      <c r="A19" s="1" t="s">
        <v>14</v>
      </c>
      <c r="B19" s="2">
        <f>SUM(B9,E9:H9)*513</f>
        <v>48.153093298386494</v>
      </c>
      <c r="C19" s="2">
        <f t="shared" si="1"/>
        <v>0.53445130245537065</v>
      </c>
      <c r="D19" s="3">
        <v>63</v>
      </c>
      <c r="E19">
        <v>131</v>
      </c>
    </row>
    <row r="21" spans="1:5" x14ac:dyDescent="0.25">
      <c r="B21" t="s">
        <v>21</v>
      </c>
      <c r="C21" t="s">
        <v>22</v>
      </c>
    </row>
    <row r="22" spans="1:5" x14ac:dyDescent="0.25">
      <c r="A22" s="1" t="s">
        <v>9</v>
      </c>
      <c r="B22">
        <f>IF(SUM($B$14:$C$14)+$C$14*D14&lt;SUM($B$12:$C$12)*D14,D14,)</f>
        <v>251</v>
      </c>
      <c r="C22">
        <f>IF(SUM($B$14:$C$14)+$C$14*E14&lt;SUM($B$13:$C$13)*E14,E14,)</f>
        <v>8983</v>
      </c>
    </row>
    <row r="23" spans="1:5" x14ac:dyDescent="0.25">
      <c r="A23" s="1" t="s">
        <v>10</v>
      </c>
      <c r="B23">
        <f>IF(SUM($B$15:$C$15)+$C$15*D15&lt;SUM($B$12:$C$12)*D15,D15,)</f>
        <v>148</v>
      </c>
      <c r="C23">
        <f>IF(SUM($B$15:$C$15)+$C$15*E15&lt;SUM($B$13:$C$13)*E15,E15,)</f>
        <v>349</v>
      </c>
    </row>
    <row r="24" spans="1:5" x14ac:dyDescent="0.25">
      <c r="A24" s="1" t="s">
        <v>13</v>
      </c>
      <c r="B24">
        <f>IF(SUM($B$18:$C$18)+$C$18*$D$18&lt;SUM($B$16:$C$16)*D18,D18,)</f>
        <v>86</v>
      </c>
      <c r="C24">
        <f>IF(SUM($B$18:$C$18)+$C$18*$E$18&lt;SUM($B$17:$C$17)*E18,E18,)</f>
        <v>290</v>
      </c>
    </row>
    <row r="25" spans="1:5" x14ac:dyDescent="0.25">
      <c r="A25" s="1" t="s">
        <v>14</v>
      </c>
      <c r="B25">
        <f>IF(SUM($B$19:$C$19)+$C$19*D19&lt;SUM($B$16:$C$16)*D19,D19,)</f>
        <v>63</v>
      </c>
      <c r="C25">
        <f>IF(SUM($B$19:$C$19)+$C$19*E19&lt;SUM($B$17:$C$17)*E19,E19,)</f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v>1.007562302121209</v>
      </c>
      <c r="C2">
        <v>1.623028470842695E-2</v>
      </c>
      <c r="D2">
        <v>0</v>
      </c>
      <c r="E2">
        <v>0</v>
      </c>
      <c r="F2">
        <v>0</v>
      </c>
      <c r="G2">
        <v>0.42159318513061789</v>
      </c>
      <c r="H2">
        <v>-0.32255909085955842</v>
      </c>
    </row>
    <row r="3" spans="1:8" x14ac:dyDescent="0.25">
      <c r="A3" s="1" t="s">
        <v>19</v>
      </c>
      <c r="B3">
        <v>0.2262825189199677</v>
      </c>
      <c r="C3">
        <v>1.623028470842695E-2</v>
      </c>
      <c r="D3">
        <v>0.1121100967278825</v>
      </c>
      <c r="E3">
        <v>8.5776855914463407E-2</v>
      </c>
      <c r="F3">
        <v>4.7698049130588532E-2</v>
      </c>
      <c r="G3">
        <v>1.443658609517501E-2</v>
      </c>
      <c r="H3">
        <v>1.2043103694142549E-3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D8" sqref="D8"/>
    </sheetView>
  </sheetViews>
  <sheetFormatPr defaultRowHeight="15" x14ac:dyDescent="0.25"/>
  <cols>
    <col min="2" max="2" width="15.85546875" bestFit="1" customWidth="1"/>
    <col min="3" max="4" width="12" bestFit="1" customWidth="1"/>
    <col min="5" max="5" width="17.42578125" bestFit="1" customWidth="1"/>
    <col min="6" max="6" width="14.28515625" bestFit="1" customWidth="1"/>
    <col min="7" max="7" width="12" bestFit="1" customWidth="1"/>
    <col min="8" max="8" width="20.42578125" bestFit="1" customWidth="1"/>
  </cols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f>[1]case2_consq!B2</f>
        <v>1.085858421187641</v>
      </c>
      <c r="C2">
        <f>[1]case2_consq!C2</f>
        <v>3.33841692755643E-3</v>
      </c>
      <c r="D2">
        <f>[1]case2_consq!D2</f>
        <v>0</v>
      </c>
      <c r="E2">
        <f>[1]case2_consq!E2</f>
        <v>0</v>
      </c>
      <c r="F2">
        <f>[1]case2_consq!F2</f>
        <v>0</v>
      </c>
      <c r="G2">
        <f>[1]case2_consq!G2</f>
        <v>0.42287595245629073</v>
      </c>
      <c r="H2">
        <f>[1]case2_consq!H2</f>
        <v>-9.316538842970512E-2</v>
      </c>
    </row>
    <row r="3" spans="1:8" x14ac:dyDescent="0.25">
      <c r="A3" s="1" t="s">
        <v>19</v>
      </c>
      <c r="B3">
        <f>[1]case2_consq!B3</f>
        <v>7.9914109500315911E-2</v>
      </c>
      <c r="C3">
        <f>[1]case2_consq!C3</f>
        <v>3.33841692755643E-3</v>
      </c>
      <c r="D3">
        <f>[1]case2_consq!D3</f>
        <v>2.547588801576612E-2</v>
      </c>
      <c r="E3">
        <f>[1]case2_consq!E3</f>
        <v>9.2367772806320872E-2</v>
      </c>
      <c r="F3">
        <f>[1]case2_consq!F3</f>
        <v>1.099250689704045E-2</v>
      </c>
      <c r="G3">
        <f>[1]case2_consq!G3</f>
        <v>1.454981971991862E-2</v>
      </c>
      <c r="H3">
        <f>[1]case2_consq!H3</f>
        <v>-1.385823931031156E-3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1.4155689852142266</v>
      </c>
      <c r="C6" s="2">
        <f>SUM(C2:D2)</f>
        <v>3.33841692755643E-3</v>
      </c>
      <c r="D6" s="3"/>
    </row>
    <row r="7" spans="1:8" x14ac:dyDescent="0.25">
      <c r="A7" s="1" t="s">
        <v>19</v>
      </c>
      <c r="B7" s="2">
        <f>SUM(B3,E3:H3)*250</f>
        <v>49.109596248141173</v>
      </c>
      <c r="C7" s="2">
        <f>SUM(C3:D3)</f>
        <v>2.8814304943322551E-2</v>
      </c>
      <c r="D7" s="3">
        <v>36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36</v>
      </c>
      <c r="C10" s="2"/>
      <c r="D10" s="3"/>
    </row>
    <row r="17" spans="1:4" x14ac:dyDescent="0.25">
      <c r="A17" s="4"/>
      <c r="B17" s="2"/>
      <c r="C17" s="2"/>
      <c r="D17" s="3"/>
    </row>
    <row r="18" spans="1:4" x14ac:dyDescent="0.25">
      <c r="A18" s="4"/>
      <c r="B18" s="2"/>
      <c r="C18" s="2"/>
      <c r="D18" s="3"/>
    </row>
    <row r="19" spans="1:4" x14ac:dyDescent="0.25">
      <c r="A19" s="4"/>
      <c r="B19" s="2"/>
      <c r="C19" s="2"/>
      <c r="D19" s="3"/>
    </row>
    <row r="23" spans="1:4" x14ac:dyDescent="0.25">
      <c r="A23" s="4"/>
    </row>
    <row r="24" spans="1:4" x14ac:dyDescent="0.25">
      <c r="A24" s="4"/>
    </row>
    <row r="25" spans="1:4" x14ac:dyDescent="0.25">
      <c r="A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tabSelected="1" workbookViewId="0">
      <selection activeCell="H21" sqref="H21"/>
    </sheetView>
  </sheetViews>
  <sheetFormatPr defaultRowHeight="15" x14ac:dyDescent="0.25"/>
  <sheetData>
    <row r="1" spans="1:8" x14ac:dyDescent="0.25">
      <c r="B1" s="1" t="s">
        <v>0</v>
      </c>
      <c r="C1" s="1" t="s">
        <v>15</v>
      </c>
      <c r="D1" s="1" t="s">
        <v>1</v>
      </c>
      <c r="E1" s="1" t="s">
        <v>16</v>
      </c>
      <c r="F1" s="1" t="s">
        <v>17</v>
      </c>
      <c r="G1" s="1" t="s">
        <v>4</v>
      </c>
      <c r="H1" s="1" t="s">
        <v>5</v>
      </c>
    </row>
    <row r="2" spans="1:8" x14ac:dyDescent="0.25">
      <c r="A2" s="1" t="s">
        <v>18</v>
      </c>
      <c r="B2">
        <f>[1]case2_cut_off!B2</f>
        <v>0.98946032018250707</v>
      </c>
      <c r="C2">
        <f>[1]case2_cut_off!C2</f>
        <v>1.5628959044474491E-2</v>
      </c>
      <c r="D2">
        <f>[1]case2_cut_off!D2</f>
        <v>0</v>
      </c>
      <c r="E2">
        <f>[1]case2_cut_off!E2</f>
        <v>0</v>
      </c>
      <c r="F2">
        <f>[1]case2_cut_off!F2</f>
        <v>0</v>
      </c>
      <c r="G2">
        <f>[1]case2_cut_off!G2</f>
        <v>0.42146179476212697</v>
      </c>
      <c r="H2">
        <f>[1]case2_cut_off!H2</f>
        <v>-0.32084276926322147</v>
      </c>
    </row>
    <row r="3" spans="1:8" x14ac:dyDescent="0.25">
      <c r="A3" s="1" t="s">
        <v>19</v>
      </c>
      <c r="B3">
        <f>[1]case2_cut_off!B3</f>
        <v>0.21576392950011719</v>
      </c>
      <c r="C3">
        <f>[1]case2_cut_off!C3</f>
        <v>1.5628959044474491E-2</v>
      </c>
      <c r="D3">
        <f>[1]case2_cut_off!D3</f>
        <v>0.108340194246262</v>
      </c>
      <c r="E3">
        <f>[1]case2_cut_off!E3</f>
        <v>8.2039262120084278E-2</v>
      </c>
      <c r="F3">
        <f>[1]case2_cut_off!F3</f>
        <v>4.6674658133311182E-2</v>
      </c>
      <c r="G3">
        <f>[1]case2_cut_off!G3</f>
        <v>1.4434060958976661E-2</v>
      </c>
      <c r="H3">
        <f>[1]case2_cut_off!H3</f>
        <v>1.229206472639288E-3</v>
      </c>
    </row>
    <row r="5" spans="1:8" x14ac:dyDescent="0.25">
      <c r="B5" t="s">
        <v>20</v>
      </c>
      <c r="C5" t="s">
        <v>15</v>
      </c>
      <c r="D5" t="s">
        <v>23</v>
      </c>
    </row>
    <row r="6" spans="1:8" x14ac:dyDescent="0.25">
      <c r="A6" s="1" t="s">
        <v>18</v>
      </c>
      <c r="B6" s="2">
        <f>SUM(B2,E2:H2)</f>
        <v>1.0900793456814126</v>
      </c>
      <c r="C6" s="2">
        <f>SUM(C2:D2)</f>
        <v>1.5628959044474491E-2</v>
      </c>
      <c r="D6" s="3"/>
    </row>
    <row r="7" spans="1:8" x14ac:dyDescent="0.25">
      <c r="A7" s="1" t="s">
        <v>19</v>
      </c>
      <c r="B7" s="2">
        <f>SUM(B3,E3:H3)*250</f>
        <v>90.035279296282141</v>
      </c>
      <c r="C7" s="2">
        <f>SUM(C3:D3)</f>
        <v>0.12396915329073649</v>
      </c>
      <c r="D7" s="3">
        <v>92</v>
      </c>
    </row>
    <row r="8" spans="1:8" x14ac:dyDescent="0.25">
      <c r="A8" s="4"/>
      <c r="B8" s="2"/>
      <c r="C8" s="2"/>
      <c r="D8" s="3"/>
    </row>
    <row r="9" spans="1:8" x14ac:dyDescent="0.25">
      <c r="B9" t="s">
        <v>25</v>
      </c>
      <c r="C9" s="2"/>
      <c r="D9" s="3"/>
    </row>
    <row r="10" spans="1:8" x14ac:dyDescent="0.25">
      <c r="A10" s="1" t="s">
        <v>19</v>
      </c>
      <c r="B10">
        <f>IF(SUM($B$7:$C$7)+$C$7*D7&lt;SUM($B$6:$C$6)*D7,D7,)</f>
        <v>92</v>
      </c>
      <c r="C10" s="2"/>
      <c r="D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case1_apos</vt:lpstr>
      <vt:lpstr>case1_consq</vt:lpstr>
      <vt:lpstr>case1_cut_off</vt:lpstr>
      <vt:lpstr>case2_apos</vt:lpstr>
      <vt:lpstr>case2_consq</vt:lpstr>
      <vt:lpstr>case2_cut_off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Rune Winther Fabrin Olsen</cp:lastModifiedBy>
  <dcterms:created xsi:type="dcterms:W3CDTF">2025-01-30T07:56:44Z</dcterms:created>
  <dcterms:modified xsi:type="dcterms:W3CDTF">2025-02-05T08:58:43Z</dcterms:modified>
</cp:coreProperties>
</file>