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ruw\Desktop\RA\penicilin\data\"/>
    </mc:Choice>
  </mc:AlternateContent>
  <xr:revisionPtr revIDLastSave="0" documentId="13_ncr:1_{D0892B7E-5522-4844-9128-15835820A07B}" xr6:coauthVersionLast="47" xr6:coauthVersionMax="47" xr10:uidLastSave="{00000000-0000-0000-0000-000000000000}"/>
  <bookViews>
    <workbookView xWindow="14295" yWindow="0" windowWidth="14610" windowHeight="17385" xr2:uid="{8896788D-4D17-4058-8025-1A7424B43ED5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1" l="1"/>
  <c r="B29" i="1"/>
  <c r="B14" i="1"/>
  <c r="B35" i="1"/>
  <c r="B30" i="1"/>
  <c r="B31" i="1"/>
  <c r="B32" i="1"/>
  <c r="B33" i="1"/>
  <c r="B34" i="1"/>
  <c r="B36" i="1"/>
  <c r="B24" i="1"/>
  <c r="C9" i="1" l="1"/>
  <c r="B9" i="1"/>
  <c r="B18" i="1"/>
  <c r="B19" i="1"/>
  <c r="B20" i="1"/>
  <c r="B21" i="1"/>
  <c r="B22" i="1"/>
  <c r="B23" i="1"/>
  <c r="B17" i="1"/>
  <c r="B13" i="1"/>
  <c r="B11" i="1"/>
</calcChain>
</file>

<file path=xl/sharedStrings.xml><?xml version="1.0" encoding="utf-8"?>
<sst xmlns="http://schemas.openxmlformats.org/spreadsheetml/2006/main" count="62" uniqueCount="33">
  <si>
    <t xml:space="preserve">Component </t>
  </si>
  <si>
    <t xml:space="preserve">Corn steep liquor </t>
  </si>
  <si>
    <t xml:space="preserve">Lactose </t>
  </si>
  <si>
    <t xml:space="preserve">Glucose </t>
  </si>
  <si>
    <t>Potassium dihydrogen phosphate</t>
  </si>
  <si>
    <t xml:space="preserve">Edible Oil </t>
  </si>
  <si>
    <t xml:space="preserve">Water </t>
  </si>
  <si>
    <t xml:space="preserve">N/A </t>
  </si>
  <si>
    <t>Phenoxyacetic acid</t>
  </si>
  <si>
    <t>Volume</t>
  </si>
  <si>
    <t>L</t>
  </si>
  <si>
    <t>g penicillin/L</t>
  </si>
  <si>
    <t>Final yield pr volume</t>
  </si>
  <si>
    <t>final yield</t>
  </si>
  <si>
    <t>ton</t>
  </si>
  <si>
    <t>kg</t>
  </si>
  <si>
    <t>Mass Required [kg medium pr kg penicillin]</t>
  </si>
  <si>
    <t xml:space="preserve">Concentration (wt % </t>
  </si>
  <si>
    <t>Mass Required Per Batch (kg</t>
  </si>
  <si>
    <t>market for vegetable oil, refined</t>
  </si>
  <si>
    <t>water production, deionised</t>
  </si>
  <si>
    <t>glucose production</t>
  </si>
  <si>
    <t>phenoxy-compound production</t>
  </si>
  <si>
    <t>Activity</t>
  </si>
  <si>
    <t>Total</t>
  </si>
  <si>
    <t>Maybe</t>
  </si>
  <si>
    <t>fodder yeast</t>
  </si>
  <si>
    <t>whey</t>
  </si>
  <si>
    <t>sodium phosphate production</t>
  </si>
  <si>
    <t>monoammonium phosphate production</t>
  </si>
  <si>
    <t>Mass Required for 1 kg medium</t>
  </si>
  <si>
    <t>https://libraetd.lib.virginia.edu/downloads/fj236333c?filename=Bruns_Patrick_Design_of_a_Sustainable_Manufacturing_Process_to_Produce_Penicillin_V_Using_Waste_Paper_as_a_Glucose_Feedstock.pdf.</t>
  </si>
  <si>
    <t>[1] P. Bruns, J. Harrington, N. Ruppert, S. Wang, and K. Yeboah, “DESIGN OF A SUSTAINABLE MANUFACTURING PROCESS TO PRODUCE PENICILLIN V USING WASTE PAPER AS A GLUCOSE FEEDSTOCK,” 2022.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</si>
</sst>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9" fontId="0" fillId="0" borderId="0" xfId="0" applyNumberFormat="1"/>
    <xf numFmtId="10" fontId="0" fillId="0" borderId="0" xfId="0" applyNumberFormat="1"/>
    <xf numFmtId="11" fontId="0" fillId="0" borderId="0" xfId="0" applyNumberFormat="1"/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2E7F483B-2B08-4B49-B71B-F58BD2F7393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DU">
  <a:themeElements>
    <a:clrScheme name="SDU">
      <a:dk1>
        <a:srgbClr val="000000"/>
      </a:dk1>
      <a:lt1>
        <a:sysClr val="window" lastClr="FFFFFF"/>
      </a:lt1>
      <a:dk2>
        <a:srgbClr val="7A6040"/>
      </a:dk2>
      <a:lt2>
        <a:srgbClr val="DDCBA4"/>
      </a:lt2>
      <a:accent1>
        <a:srgbClr val="AEB862"/>
      </a:accent1>
      <a:accent2>
        <a:srgbClr val="789D4A"/>
      </a:accent2>
      <a:accent3>
        <a:srgbClr val="F2C75C"/>
      </a:accent3>
      <a:accent4>
        <a:srgbClr val="E07E3C"/>
      </a:accent4>
      <a:accent5>
        <a:srgbClr val="E1BBB4"/>
      </a:accent5>
      <a:accent6>
        <a:srgbClr val="D05A57"/>
      </a:accent6>
      <a:hlink>
        <a:srgbClr val="0563C1"/>
      </a:hlink>
      <a:folHlink>
        <a:srgbClr val="954F72"/>
      </a:folHlink>
    </a:clrScheme>
    <a:fontScheme name="SDU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42774-4FA8-4DB9-ACB7-61C81F9E1DC2}">
  <dimension ref="A1:F37"/>
  <sheetViews>
    <sheetView tabSelected="1" zoomScale="130" zoomScaleNormal="130" workbookViewId="0">
      <selection activeCell="D12" sqref="D12"/>
    </sheetView>
  </sheetViews>
  <sheetFormatPr defaultRowHeight="14.25" x14ac:dyDescent="0.2"/>
  <cols>
    <col min="1" max="1" width="28.5" bestFit="1" customWidth="1"/>
    <col min="2" max="2" width="36.25" bestFit="1" customWidth="1"/>
    <col min="3" max="3" width="25.875" bestFit="1" customWidth="1"/>
    <col min="4" max="4" width="25.375" bestFit="1" customWidth="1"/>
    <col min="5" max="5" width="33.375" bestFit="1" customWidth="1"/>
  </cols>
  <sheetData>
    <row r="1" spans="1:5" x14ac:dyDescent="0.2">
      <c r="A1" t="s">
        <v>0</v>
      </c>
      <c r="B1" t="s">
        <v>17</v>
      </c>
      <c r="C1" t="s">
        <v>18</v>
      </c>
      <c r="D1" t="s">
        <v>31</v>
      </c>
    </row>
    <row r="2" spans="1:5" x14ac:dyDescent="0.2">
      <c r="A2" t="s">
        <v>1</v>
      </c>
      <c r="B2">
        <v>3.5</v>
      </c>
      <c r="C2">
        <v>3936.6</v>
      </c>
      <c r="D2" t="s">
        <v>32</v>
      </c>
    </row>
    <row r="3" spans="1:5" x14ac:dyDescent="0.2">
      <c r="A3" t="s">
        <v>2</v>
      </c>
      <c r="B3">
        <v>3.5</v>
      </c>
      <c r="C3">
        <v>3936.3</v>
      </c>
    </row>
    <row r="4" spans="1:5" x14ac:dyDescent="0.2">
      <c r="A4" t="s">
        <v>3</v>
      </c>
      <c r="B4">
        <v>13</v>
      </c>
      <c r="C4">
        <v>13548.4</v>
      </c>
    </row>
    <row r="5" spans="1:5" x14ac:dyDescent="0.2">
      <c r="A5" t="s">
        <v>4</v>
      </c>
      <c r="B5">
        <v>0.4</v>
      </c>
      <c r="C5">
        <v>449.5</v>
      </c>
    </row>
    <row r="6" spans="1:5" x14ac:dyDescent="0.2">
      <c r="A6" t="s">
        <v>5</v>
      </c>
      <c r="B6">
        <v>0.25</v>
      </c>
      <c r="C6">
        <v>281.10000000000002</v>
      </c>
    </row>
    <row r="7" spans="1:5" x14ac:dyDescent="0.2">
      <c r="A7" t="s">
        <v>6</v>
      </c>
      <c r="B7" t="s">
        <v>7</v>
      </c>
      <c r="C7">
        <v>90322.6</v>
      </c>
    </row>
    <row r="8" spans="1:5" x14ac:dyDescent="0.2">
      <c r="A8" t="s">
        <v>8</v>
      </c>
      <c r="B8">
        <v>4.0999999999999996</v>
      </c>
      <c r="C8">
        <v>4600</v>
      </c>
    </row>
    <row r="9" spans="1:5" x14ac:dyDescent="0.2">
      <c r="A9" t="s">
        <v>24</v>
      </c>
      <c r="B9">
        <f>SUM(B2:B6,B8)</f>
        <v>24.75</v>
      </c>
      <c r="C9">
        <f>SUM(C2:C8)</f>
        <v>117074.5</v>
      </c>
    </row>
    <row r="11" spans="1:5" x14ac:dyDescent="0.2">
      <c r="A11" t="s">
        <v>9</v>
      </c>
      <c r="B11">
        <f>10^5</f>
        <v>100000</v>
      </c>
      <c r="C11" t="s">
        <v>10</v>
      </c>
    </row>
    <row r="12" spans="1:5" x14ac:dyDescent="0.2">
      <c r="A12" t="s">
        <v>12</v>
      </c>
      <c r="B12">
        <v>74</v>
      </c>
      <c r="C12" t="s">
        <v>11</v>
      </c>
      <c r="D12">
        <f>B13/C8</f>
        <v>1.6086956521739131</v>
      </c>
    </row>
    <row r="13" spans="1:5" x14ac:dyDescent="0.2">
      <c r="A13" s="5" t="s">
        <v>13</v>
      </c>
      <c r="B13">
        <f>B12*B11*10^-3</f>
        <v>7400</v>
      </c>
      <c r="C13" t="s">
        <v>15</v>
      </c>
    </row>
    <row r="14" spans="1:5" x14ac:dyDescent="0.2">
      <c r="A14" s="5"/>
      <c r="B14">
        <f>B12*B11*10^-6</f>
        <v>7.3999999999999995</v>
      </c>
      <c r="C14" t="s">
        <v>14</v>
      </c>
    </row>
    <row r="16" spans="1:5" x14ac:dyDescent="0.2">
      <c r="A16" t="s">
        <v>0</v>
      </c>
      <c r="B16" t="s">
        <v>16</v>
      </c>
      <c r="C16" t="s">
        <v>23</v>
      </c>
      <c r="D16" s="6" t="s">
        <v>25</v>
      </c>
      <c r="E16" s="6"/>
    </row>
    <row r="17" spans="1:6" x14ac:dyDescent="0.2">
      <c r="A17" t="s">
        <v>1</v>
      </c>
      <c r="B17" s="1">
        <f>C2/$B$13</f>
        <v>0.53197297297297297</v>
      </c>
      <c r="C17" t="s">
        <v>26</v>
      </c>
      <c r="D17" t="s">
        <v>26</v>
      </c>
    </row>
    <row r="18" spans="1:6" x14ac:dyDescent="0.2">
      <c r="A18" t="s">
        <v>2</v>
      </c>
      <c r="B18" s="1">
        <f t="shared" ref="B18:B23" si="0">C3/$B$13</f>
        <v>0.53193243243243249</v>
      </c>
      <c r="C18" t="s">
        <v>27</v>
      </c>
      <c r="D18" t="s">
        <v>27</v>
      </c>
    </row>
    <row r="19" spans="1:6" x14ac:dyDescent="0.2">
      <c r="A19" t="s">
        <v>3</v>
      </c>
      <c r="B19" s="1">
        <f t="shared" si="0"/>
        <v>1.8308648648648649</v>
      </c>
      <c r="C19" t="s">
        <v>21</v>
      </c>
    </row>
    <row r="20" spans="1:6" x14ac:dyDescent="0.2">
      <c r="A20" t="s">
        <v>4</v>
      </c>
      <c r="B20" s="1">
        <f t="shared" si="0"/>
        <v>6.074324324324324E-2</v>
      </c>
      <c r="C20" t="s">
        <v>28</v>
      </c>
      <c r="D20" t="s">
        <v>28</v>
      </c>
      <c r="E20" t="s">
        <v>29</v>
      </c>
    </row>
    <row r="21" spans="1:6" x14ac:dyDescent="0.2">
      <c r="A21" t="s">
        <v>5</v>
      </c>
      <c r="B21" s="1">
        <f t="shared" si="0"/>
        <v>3.798648648648649E-2</v>
      </c>
      <c r="C21" t="s">
        <v>19</v>
      </c>
    </row>
    <row r="22" spans="1:6" x14ac:dyDescent="0.2">
      <c r="A22" t="s">
        <v>6</v>
      </c>
      <c r="B22" s="1">
        <f t="shared" si="0"/>
        <v>12.205756756756758</v>
      </c>
      <c r="C22" t="s">
        <v>20</v>
      </c>
    </row>
    <row r="23" spans="1:6" x14ac:dyDescent="0.2">
      <c r="A23" t="s">
        <v>8</v>
      </c>
      <c r="B23" s="1">
        <f t="shared" si="0"/>
        <v>0.6216216216216216</v>
      </c>
      <c r="C23" t="s">
        <v>22</v>
      </c>
    </row>
    <row r="24" spans="1:6" x14ac:dyDescent="0.2">
      <c r="A24" t="s">
        <v>24</v>
      </c>
      <c r="B24" s="1">
        <f>C9/$B$13</f>
        <v>15.820878378378378</v>
      </c>
    </row>
    <row r="25" spans="1:6" x14ac:dyDescent="0.2">
      <c r="F25" s="3"/>
    </row>
    <row r="26" spans="1:6" x14ac:dyDescent="0.2">
      <c r="F26" s="3"/>
    </row>
    <row r="27" spans="1:6" x14ac:dyDescent="0.2">
      <c r="F27" s="3"/>
    </row>
    <row r="28" spans="1:6" x14ac:dyDescent="0.2">
      <c r="A28" t="s">
        <v>0</v>
      </c>
      <c r="B28" t="s">
        <v>30</v>
      </c>
      <c r="C28" t="s">
        <v>23</v>
      </c>
      <c r="F28" s="3"/>
    </row>
    <row r="29" spans="1:6" x14ac:dyDescent="0.2">
      <c r="A29" t="s">
        <v>1</v>
      </c>
      <c r="B29" s="1">
        <f>C2/$C$9</f>
        <v>3.3624743219061365E-2</v>
      </c>
      <c r="C29" t="s">
        <v>26</v>
      </c>
      <c r="F29" s="3"/>
    </row>
    <row r="30" spans="1:6" x14ac:dyDescent="0.2">
      <c r="A30" t="s">
        <v>2</v>
      </c>
      <c r="B30" s="1">
        <f t="shared" ref="B30:B36" si="1">C3/$C$9</f>
        <v>3.3622180748156087E-2</v>
      </c>
      <c r="C30" t="s">
        <v>27</v>
      </c>
      <c r="F30" s="3"/>
    </row>
    <row r="31" spans="1:6" x14ac:dyDescent="0.2">
      <c r="A31" t="s">
        <v>3</v>
      </c>
      <c r="B31" s="1">
        <f t="shared" si="1"/>
        <v>0.11572460271024006</v>
      </c>
      <c r="C31" t="s">
        <v>21</v>
      </c>
      <c r="F31" s="2"/>
    </row>
    <row r="32" spans="1:6" x14ac:dyDescent="0.2">
      <c r="A32" t="s">
        <v>4</v>
      </c>
      <c r="B32" s="1">
        <f t="shared" si="1"/>
        <v>3.8394355730752639E-3</v>
      </c>
      <c r="C32" t="s">
        <v>28</v>
      </c>
      <c r="F32" s="2"/>
    </row>
    <row r="33" spans="1:3" x14ac:dyDescent="0.2">
      <c r="A33" t="s">
        <v>5</v>
      </c>
      <c r="B33" s="4">
        <f t="shared" si="1"/>
        <v>2.4010352382457328E-3</v>
      </c>
      <c r="C33" t="s">
        <v>19</v>
      </c>
    </row>
    <row r="34" spans="1:3" x14ac:dyDescent="0.2">
      <c r="A34" t="s">
        <v>6</v>
      </c>
      <c r="B34" s="1">
        <f t="shared" si="1"/>
        <v>0.77149678196362148</v>
      </c>
      <c r="C34" t="s">
        <v>20</v>
      </c>
    </row>
    <row r="35" spans="1:3" x14ac:dyDescent="0.2">
      <c r="A35" t="s">
        <v>8</v>
      </c>
      <c r="B35" s="1">
        <f>C8/$C$9</f>
        <v>3.929122054760003E-2</v>
      </c>
      <c r="C35" t="s">
        <v>22</v>
      </c>
    </row>
    <row r="36" spans="1:3" x14ac:dyDescent="0.2">
      <c r="A36" t="s">
        <v>24</v>
      </c>
      <c r="B36" s="1">
        <f t="shared" si="1"/>
        <v>1</v>
      </c>
    </row>
    <row r="37" spans="1:3" x14ac:dyDescent="0.2">
      <c r="C37" s="1"/>
    </row>
  </sheetData>
  <mergeCells count="2">
    <mergeCell ref="A13:A14"/>
    <mergeCell ref="D16:E1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TemplafyFormConfiguration><![CDATA[{"formFields":[],"formDataEntries":[]}]]></TemplafyFormConfiguration>
</file>

<file path=customXml/item2.xml><?xml version="1.0" encoding="utf-8"?>
<TemplafyTemplateConfiguration><![CDATA[{"transformationConfigurations":[],"templateName":"Book","templateDescription":"","enableDocumentContentUpdater":false,"version":"2.0"}]]></TemplafyTemplateConfiguration>
</file>

<file path=customXml/itemProps1.xml><?xml version="1.0" encoding="utf-8"?>
<ds:datastoreItem xmlns:ds="http://schemas.openxmlformats.org/officeDocument/2006/customXml" ds:itemID="{32EA6D85-E46E-4C0A-BEA4-CBE991220F99}">
  <ds:schemaRefs/>
</ds:datastoreItem>
</file>

<file path=customXml/itemProps2.xml><?xml version="1.0" encoding="utf-8"?>
<ds:datastoreItem xmlns:ds="http://schemas.openxmlformats.org/officeDocument/2006/customXml" ds:itemID="{0EB8A4D0-2978-4CC7-A263-CA3830AE943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Rune Winther Fabrin Olsen</dc:creator>
  <cp:lastModifiedBy>Rune Winther Fabrin Olsen</cp:lastModifiedBy>
  <dcterms:created xsi:type="dcterms:W3CDTF">2024-07-25T13:22:08Z</dcterms:created>
  <dcterms:modified xsi:type="dcterms:W3CDTF">2025-05-28T11:45:11Z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fyTenantId">
    <vt:lpwstr>sdu</vt:lpwstr>
  </property>
  <property fmtid="{D5CDD505-2E9C-101B-9397-08002B2CF9AE}" pid="3" name="TemplafyTemplateId">
    <vt:lpwstr>637910548563422675</vt:lpwstr>
  </property>
  <property fmtid="{D5CDD505-2E9C-101B-9397-08002B2CF9AE}" pid="4" name="TemplafyUserProfileId">
    <vt:lpwstr>943549828981850167</vt:lpwstr>
  </property>
  <property fmtid="{D5CDD505-2E9C-101B-9397-08002B2CF9AE}" pid="5" name="TemplafyLanguageCode">
    <vt:lpwstr>en-GB</vt:lpwstr>
  </property>
  <property fmtid="{D5CDD505-2E9C-101B-9397-08002B2CF9AE}" pid="6" name="TemplafyFromBlank">
    <vt:bool>true</vt:bool>
  </property>
</Properties>
</file>