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uw\Desktop\RA\penicilin\data\"/>
    </mc:Choice>
  </mc:AlternateContent>
  <xr:revisionPtr revIDLastSave="0" documentId="13_ncr:1_{17AF3C06-0FAC-4301-A868-64F3ED76D112}" xr6:coauthVersionLast="47" xr6:coauthVersionMax="47" xr10:uidLastSave="{00000000-0000-0000-0000-000000000000}"/>
  <bookViews>
    <workbookView xWindow="-120" yWindow="-120" windowWidth="37680" windowHeight="20580" firstSheet="1" activeTab="1" xr2:uid="{8896788D-4D17-4058-8025-1A7424B43ED5}"/>
  </bookViews>
  <sheets>
    <sheet name="ev391consq" sheetId="1" state="hidden" r:id="rId1"/>
    <sheet name="ev391cutoff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F10" i="2"/>
  <c r="G10" i="2"/>
  <c r="I10" i="2"/>
  <c r="A11" i="2"/>
  <c r="C11" i="2"/>
  <c r="D11" i="2"/>
  <c r="E11" i="2"/>
  <c r="F11" i="2"/>
  <c r="G11" i="2"/>
  <c r="H11" i="2"/>
  <c r="I11" i="2"/>
  <c r="A12" i="2"/>
  <c r="C12" i="2"/>
  <c r="D12" i="2"/>
  <c r="E12" i="2"/>
  <c r="F12" i="2"/>
  <c r="G12" i="2"/>
  <c r="H12" i="2"/>
  <c r="I12" i="2"/>
  <c r="A13" i="2"/>
  <c r="C13" i="2"/>
  <c r="D13" i="2"/>
  <c r="E13" i="2"/>
  <c r="F13" i="2"/>
  <c r="G13" i="2"/>
  <c r="H13" i="2"/>
  <c r="I13" i="2"/>
  <c r="A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F24" i="2"/>
  <c r="G24" i="2"/>
  <c r="I24" i="2"/>
  <c r="A25" i="2"/>
  <c r="C25" i="2"/>
  <c r="D25" i="2"/>
  <c r="E25" i="2"/>
  <c r="F25" i="2"/>
  <c r="G25" i="2"/>
  <c r="H25" i="2"/>
  <c r="I25" i="2"/>
  <c r="A26" i="2"/>
  <c r="C26" i="2"/>
  <c r="D26" i="2"/>
  <c r="E26" i="2"/>
  <c r="F26" i="2"/>
  <c r="G26" i="2"/>
  <c r="H26" i="2"/>
  <c r="I26" i="2"/>
  <c r="A27" i="2"/>
  <c r="C27" i="2"/>
  <c r="D27" i="2"/>
  <c r="E27" i="2"/>
  <c r="F27" i="2"/>
  <c r="G27" i="2"/>
  <c r="H27" i="2"/>
  <c r="I27" i="2"/>
  <c r="A28" i="2"/>
  <c r="C28" i="2"/>
  <c r="D28" i="2"/>
  <c r="E28" i="2"/>
  <c r="F28" i="2"/>
  <c r="G28" i="2"/>
  <c r="H28" i="2"/>
  <c r="I28" i="2"/>
  <c r="A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A32" i="2"/>
  <c r="B32" i="2"/>
  <c r="C32" i="2"/>
  <c r="D32" i="2"/>
  <c r="E32" i="2"/>
  <c r="F32" i="2"/>
  <c r="G32" i="2"/>
  <c r="H32" i="2"/>
  <c r="I32" i="2"/>
  <c r="A33" i="2"/>
  <c r="B33" i="2"/>
  <c r="C33" i="2"/>
  <c r="D33" i="2"/>
  <c r="E33" i="2"/>
  <c r="F33" i="2"/>
  <c r="G33" i="2"/>
  <c r="H33" i="2"/>
  <c r="I33" i="2"/>
  <c r="A34" i="2"/>
  <c r="B34" i="2"/>
  <c r="C34" i="2"/>
  <c r="D34" i="2"/>
  <c r="E34" i="2"/>
  <c r="F34" i="2"/>
  <c r="G34" i="2"/>
  <c r="H34" i="2"/>
  <c r="I34" i="2"/>
  <c r="A35" i="2"/>
  <c r="B35" i="2"/>
  <c r="C35" i="2"/>
  <c r="D35" i="2"/>
  <c r="E35" i="2"/>
  <c r="F35" i="2"/>
  <c r="G35" i="2"/>
  <c r="H35" i="2"/>
  <c r="I35" i="2"/>
  <c r="A36" i="2"/>
  <c r="B36" i="2"/>
  <c r="C36" i="2"/>
  <c r="D36" i="2"/>
  <c r="E36" i="2"/>
  <c r="F36" i="2"/>
  <c r="G36" i="2"/>
  <c r="H36" i="2"/>
  <c r="I36" i="2"/>
  <c r="A37" i="2"/>
  <c r="B37" i="2"/>
  <c r="C37" i="2"/>
  <c r="D37" i="2"/>
  <c r="E37" i="2"/>
  <c r="F37" i="2"/>
  <c r="G37" i="2"/>
  <c r="H37" i="2"/>
  <c r="I37" i="2"/>
  <c r="A38" i="2"/>
  <c r="B38" i="2"/>
  <c r="C38" i="2"/>
  <c r="D38" i="2"/>
  <c r="E38" i="2"/>
  <c r="F38" i="2"/>
  <c r="G38" i="2"/>
  <c r="H38" i="2"/>
  <c r="I38" i="2"/>
  <c r="A39" i="2"/>
  <c r="B39" i="2"/>
  <c r="C39" i="2"/>
  <c r="D39" i="2"/>
  <c r="E39" i="2"/>
  <c r="F39" i="2"/>
  <c r="G39" i="2"/>
  <c r="H39" i="2"/>
  <c r="I39" i="2"/>
  <c r="F40" i="2"/>
  <c r="G40" i="2"/>
  <c r="I40" i="2"/>
  <c r="A41" i="2"/>
  <c r="B41" i="2"/>
  <c r="C41" i="2"/>
  <c r="D41" i="2"/>
  <c r="E41" i="2"/>
  <c r="F41" i="2"/>
  <c r="G41" i="2"/>
  <c r="H41" i="2"/>
  <c r="I41" i="2"/>
  <c r="A42" i="2"/>
  <c r="B42" i="2"/>
  <c r="C42" i="2"/>
  <c r="D42" i="2"/>
  <c r="E42" i="2"/>
  <c r="F42" i="2"/>
  <c r="G42" i="2"/>
  <c r="H42" i="2"/>
  <c r="I42" i="2"/>
  <c r="A43" i="2"/>
  <c r="B43" i="2"/>
  <c r="C43" i="2"/>
  <c r="D43" i="2"/>
  <c r="E43" i="2"/>
  <c r="F43" i="2"/>
  <c r="G43" i="2"/>
  <c r="H43" i="2"/>
  <c r="I43" i="2"/>
  <c r="A44" i="2"/>
  <c r="B44" i="2"/>
  <c r="C44" i="2"/>
  <c r="D44" i="2"/>
  <c r="E44" i="2"/>
  <c r="F44" i="2"/>
  <c r="G44" i="2"/>
  <c r="H44" i="2"/>
  <c r="I44" i="2"/>
  <c r="A45" i="2"/>
  <c r="B45" i="2"/>
  <c r="C45" i="2"/>
  <c r="D45" i="2"/>
  <c r="E45" i="2"/>
  <c r="F45" i="2"/>
  <c r="G45" i="2"/>
  <c r="H45" i="2"/>
  <c r="I45" i="2"/>
  <c r="A46" i="2"/>
  <c r="B46" i="2"/>
  <c r="C46" i="2"/>
  <c r="D46" i="2"/>
  <c r="E46" i="2"/>
  <c r="F46" i="2"/>
  <c r="G46" i="2"/>
  <c r="H46" i="2"/>
  <c r="I46" i="2"/>
  <c r="A47" i="2"/>
  <c r="B47" i="2"/>
  <c r="C47" i="2"/>
  <c r="D47" i="2"/>
  <c r="E47" i="2"/>
  <c r="F47" i="2"/>
  <c r="G47" i="2"/>
  <c r="H47" i="2"/>
  <c r="I47" i="2"/>
  <c r="A48" i="2"/>
  <c r="B48" i="2"/>
  <c r="C48" i="2"/>
  <c r="D48" i="2"/>
  <c r="E48" i="2"/>
  <c r="F48" i="2"/>
  <c r="G48" i="2"/>
  <c r="H48" i="2"/>
  <c r="I48" i="2"/>
  <c r="A49" i="2"/>
  <c r="B49" i="2"/>
  <c r="C49" i="2"/>
  <c r="D49" i="2"/>
  <c r="E49" i="2"/>
  <c r="F49" i="2"/>
  <c r="G49" i="2"/>
  <c r="H49" i="2"/>
  <c r="I49" i="2"/>
  <c r="A50" i="2"/>
  <c r="B50" i="2"/>
  <c r="C50" i="2"/>
  <c r="D50" i="2"/>
  <c r="E50" i="2"/>
  <c r="F50" i="2"/>
  <c r="G50" i="2"/>
  <c r="H50" i="2"/>
  <c r="I50" i="2"/>
  <c r="A51" i="2"/>
  <c r="B51" i="2"/>
  <c r="C51" i="2"/>
  <c r="D51" i="2"/>
  <c r="E51" i="2"/>
  <c r="F51" i="2"/>
  <c r="G51" i="2"/>
  <c r="H51" i="2"/>
  <c r="I51" i="2"/>
  <c r="A52" i="2"/>
  <c r="B52" i="2"/>
  <c r="C52" i="2"/>
  <c r="D52" i="2"/>
  <c r="E52" i="2"/>
  <c r="F52" i="2"/>
  <c r="G52" i="2"/>
  <c r="H52" i="2"/>
  <c r="I52" i="2"/>
  <c r="A53" i="2"/>
  <c r="B53" i="2"/>
  <c r="C53" i="2"/>
  <c r="D53" i="2"/>
  <c r="E53" i="2"/>
  <c r="F53" i="2"/>
  <c r="G53" i="2"/>
  <c r="H53" i="2"/>
  <c r="I53" i="2"/>
  <c r="A54" i="2"/>
  <c r="B54" i="2"/>
  <c r="C54" i="2"/>
  <c r="D54" i="2"/>
  <c r="E54" i="2"/>
  <c r="F54" i="2"/>
  <c r="G54" i="2"/>
  <c r="H54" i="2"/>
  <c r="I54" i="2"/>
  <c r="A55" i="2"/>
  <c r="B55" i="2"/>
  <c r="C55" i="2"/>
  <c r="D55" i="2"/>
  <c r="E55" i="2"/>
  <c r="F55" i="2"/>
  <c r="G55" i="2"/>
  <c r="H55" i="2"/>
  <c r="I55" i="2"/>
  <c r="A56" i="2"/>
  <c r="B56" i="2"/>
  <c r="C56" i="2"/>
  <c r="D56" i="2"/>
  <c r="E56" i="2"/>
  <c r="F56" i="2"/>
  <c r="G56" i="2"/>
  <c r="H56" i="2"/>
  <c r="I56" i="2"/>
  <c r="A57" i="2"/>
  <c r="B57" i="2"/>
  <c r="C57" i="2"/>
  <c r="D57" i="2"/>
  <c r="E57" i="2"/>
  <c r="F57" i="2"/>
  <c r="G57" i="2"/>
  <c r="H57" i="2"/>
  <c r="I57" i="2"/>
  <c r="A58" i="2"/>
  <c r="B58" i="2"/>
  <c r="C58" i="2"/>
  <c r="D58" i="2"/>
  <c r="E58" i="2"/>
  <c r="F58" i="2"/>
  <c r="G58" i="2"/>
  <c r="H58" i="2"/>
  <c r="I58" i="2"/>
  <c r="A59" i="2"/>
  <c r="B59" i="2"/>
  <c r="C59" i="2"/>
  <c r="D59" i="2"/>
  <c r="E59" i="2"/>
  <c r="F59" i="2"/>
  <c r="G59" i="2"/>
  <c r="H59" i="2"/>
  <c r="I59" i="2"/>
  <c r="F60" i="2"/>
  <c r="G60" i="2"/>
  <c r="I60" i="2"/>
  <c r="A61" i="2"/>
  <c r="B61" i="2"/>
  <c r="C61" i="2"/>
  <c r="D61" i="2"/>
  <c r="E61" i="2"/>
  <c r="F61" i="2"/>
  <c r="G61" i="2"/>
  <c r="H61" i="2"/>
  <c r="I61" i="2"/>
  <c r="A62" i="2"/>
  <c r="B62" i="2"/>
  <c r="C62" i="2"/>
  <c r="D62" i="2"/>
  <c r="E62" i="2"/>
  <c r="F62" i="2"/>
  <c r="G62" i="2"/>
  <c r="H62" i="2"/>
  <c r="I62" i="2"/>
  <c r="A63" i="2"/>
  <c r="B63" i="2"/>
  <c r="C63" i="2"/>
  <c r="D63" i="2"/>
  <c r="E63" i="2"/>
  <c r="F63" i="2"/>
  <c r="G63" i="2"/>
  <c r="H63" i="2"/>
  <c r="I63" i="2"/>
  <c r="A64" i="2"/>
  <c r="B64" i="2"/>
  <c r="C64" i="2"/>
  <c r="D64" i="2"/>
  <c r="E64" i="2"/>
  <c r="F64" i="2"/>
  <c r="G64" i="2"/>
  <c r="H64" i="2"/>
  <c r="I64" i="2"/>
  <c r="A65" i="2"/>
  <c r="B65" i="2"/>
  <c r="C65" i="2"/>
  <c r="D65" i="2"/>
  <c r="E65" i="2"/>
  <c r="F65" i="2"/>
  <c r="G65" i="2"/>
  <c r="H65" i="2"/>
  <c r="I65" i="2"/>
  <c r="A66" i="2"/>
  <c r="B66" i="2"/>
  <c r="C66" i="2"/>
  <c r="D66" i="2"/>
  <c r="E66" i="2"/>
  <c r="F66" i="2"/>
  <c r="G66" i="2"/>
  <c r="H66" i="2"/>
  <c r="I66" i="2"/>
  <c r="A67" i="2"/>
  <c r="B67" i="2"/>
  <c r="C67" i="2"/>
  <c r="D67" i="2"/>
  <c r="E67" i="2"/>
  <c r="F67" i="2"/>
  <c r="G67" i="2"/>
  <c r="H67" i="2"/>
  <c r="I67" i="2"/>
  <c r="A68" i="2"/>
  <c r="B68" i="2"/>
  <c r="C68" i="2"/>
  <c r="D68" i="2"/>
  <c r="E68" i="2"/>
  <c r="F68" i="2"/>
  <c r="G68" i="2"/>
  <c r="H68" i="2"/>
  <c r="I68" i="2"/>
  <c r="A69" i="2"/>
  <c r="B69" i="2"/>
  <c r="C69" i="2"/>
  <c r="D69" i="2"/>
  <c r="E69" i="2"/>
  <c r="F69" i="2"/>
  <c r="G69" i="2"/>
  <c r="H69" i="2"/>
  <c r="I69" i="2"/>
  <c r="A70" i="2"/>
  <c r="B70" i="2"/>
  <c r="C70" i="2"/>
  <c r="D70" i="2"/>
  <c r="E70" i="2"/>
  <c r="F70" i="2"/>
  <c r="G70" i="2"/>
  <c r="H70" i="2"/>
  <c r="I70" i="2"/>
  <c r="F71" i="2"/>
  <c r="G71" i="2"/>
  <c r="I71" i="2"/>
  <c r="A72" i="2"/>
  <c r="B72" i="2"/>
  <c r="C72" i="2"/>
  <c r="D72" i="2"/>
  <c r="E72" i="2"/>
  <c r="F72" i="2"/>
  <c r="G72" i="2"/>
  <c r="H72" i="2"/>
  <c r="I72" i="2"/>
  <c r="A73" i="2"/>
  <c r="B73" i="2"/>
  <c r="C73" i="2"/>
  <c r="D73" i="2"/>
  <c r="E73" i="2"/>
  <c r="F73" i="2"/>
  <c r="G73" i="2"/>
  <c r="H73" i="2"/>
  <c r="I73" i="2"/>
  <c r="A74" i="2"/>
  <c r="B74" i="2"/>
  <c r="C74" i="2"/>
  <c r="D74" i="2"/>
  <c r="E74" i="2"/>
  <c r="F74" i="2"/>
  <c r="G74" i="2"/>
  <c r="H74" i="2"/>
  <c r="I74" i="2"/>
  <c r="A75" i="2"/>
  <c r="B75" i="2"/>
  <c r="C75" i="2"/>
  <c r="D75" i="2"/>
  <c r="E75" i="2"/>
  <c r="F75" i="2"/>
  <c r="G75" i="2"/>
  <c r="H75" i="2"/>
  <c r="I75" i="2"/>
  <c r="A76" i="2"/>
  <c r="B76" i="2"/>
  <c r="C76" i="2"/>
  <c r="D76" i="2"/>
  <c r="E76" i="2"/>
  <c r="F76" i="2"/>
  <c r="G76" i="2"/>
  <c r="H76" i="2"/>
  <c r="I76" i="2"/>
  <c r="A77" i="2"/>
  <c r="B77" i="2"/>
  <c r="C77" i="2"/>
  <c r="D77" i="2"/>
  <c r="E77" i="2"/>
  <c r="F77" i="2"/>
  <c r="G77" i="2"/>
  <c r="H77" i="2"/>
  <c r="I77" i="2"/>
  <c r="A78" i="2"/>
  <c r="B78" i="2"/>
  <c r="C78" i="2"/>
  <c r="D78" i="2"/>
  <c r="E78" i="2"/>
  <c r="F78" i="2"/>
  <c r="G78" i="2"/>
  <c r="H78" i="2"/>
  <c r="I78" i="2"/>
  <c r="A79" i="2"/>
  <c r="B79" i="2"/>
  <c r="C79" i="2"/>
  <c r="D79" i="2"/>
  <c r="E79" i="2"/>
  <c r="F79" i="2"/>
  <c r="G79" i="2"/>
  <c r="H79" i="2"/>
  <c r="I79" i="2"/>
  <c r="A80" i="2"/>
  <c r="B80" i="2"/>
  <c r="C80" i="2"/>
  <c r="D80" i="2"/>
  <c r="E80" i="2"/>
  <c r="F80" i="2"/>
  <c r="G80" i="2"/>
  <c r="H80" i="2"/>
  <c r="I80" i="2"/>
  <c r="A81" i="2"/>
  <c r="B81" i="2"/>
  <c r="C81" i="2"/>
  <c r="D81" i="2"/>
  <c r="E81" i="2"/>
  <c r="F81" i="2"/>
  <c r="G81" i="2"/>
  <c r="H81" i="2"/>
  <c r="I81" i="2"/>
  <c r="F82" i="2"/>
  <c r="G82" i="2"/>
  <c r="I82" i="2"/>
  <c r="A83" i="2"/>
  <c r="B83" i="2"/>
  <c r="C83" i="2"/>
  <c r="D83" i="2"/>
  <c r="E83" i="2"/>
  <c r="F83" i="2"/>
  <c r="G83" i="2"/>
  <c r="H83" i="2"/>
  <c r="I83" i="2"/>
  <c r="A84" i="2"/>
  <c r="B84" i="2"/>
  <c r="C84" i="2"/>
  <c r="D84" i="2"/>
  <c r="E84" i="2"/>
  <c r="F84" i="2"/>
  <c r="G84" i="2"/>
  <c r="H84" i="2"/>
  <c r="I84" i="2"/>
  <c r="A85" i="2"/>
  <c r="B85" i="2"/>
  <c r="C85" i="2"/>
  <c r="D85" i="2"/>
  <c r="E85" i="2"/>
  <c r="F85" i="2"/>
  <c r="G85" i="2"/>
  <c r="H85" i="2"/>
  <c r="I85" i="2"/>
  <c r="A86" i="2"/>
  <c r="B86" i="2"/>
  <c r="C86" i="2"/>
  <c r="D86" i="2"/>
  <c r="E86" i="2"/>
  <c r="F86" i="2"/>
  <c r="G86" i="2"/>
  <c r="H86" i="2"/>
  <c r="I86" i="2"/>
  <c r="A87" i="2"/>
  <c r="B87" i="2"/>
  <c r="C87" i="2"/>
  <c r="D87" i="2"/>
  <c r="E87" i="2"/>
  <c r="F87" i="2"/>
  <c r="G87" i="2"/>
  <c r="H87" i="2"/>
  <c r="I87" i="2"/>
  <c r="A88" i="2"/>
  <c r="B88" i="2"/>
  <c r="C88" i="2"/>
  <c r="D88" i="2"/>
  <c r="E88" i="2"/>
  <c r="F88" i="2"/>
  <c r="G88" i="2"/>
  <c r="H88" i="2"/>
  <c r="I88" i="2"/>
  <c r="A89" i="2"/>
  <c r="B89" i="2"/>
  <c r="C89" i="2"/>
  <c r="D89" i="2"/>
  <c r="E89" i="2"/>
  <c r="F89" i="2"/>
  <c r="G89" i="2"/>
  <c r="H89" i="2"/>
  <c r="I89" i="2"/>
  <c r="A90" i="2"/>
  <c r="B90" i="2"/>
  <c r="C90" i="2"/>
  <c r="D90" i="2"/>
  <c r="E90" i="2"/>
  <c r="F90" i="2"/>
  <c r="G90" i="2"/>
  <c r="H90" i="2"/>
  <c r="I90" i="2"/>
  <c r="A91" i="2"/>
  <c r="B91" i="2"/>
  <c r="C91" i="2"/>
  <c r="D91" i="2"/>
  <c r="E91" i="2"/>
  <c r="F91" i="2"/>
  <c r="G91" i="2"/>
  <c r="H91" i="2"/>
  <c r="I91" i="2"/>
  <c r="A92" i="2"/>
  <c r="B92" i="2"/>
  <c r="C92" i="2"/>
  <c r="D92" i="2"/>
  <c r="E92" i="2"/>
  <c r="F92" i="2"/>
  <c r="G92" i="2"/>
  <c r="H92" i="2"/>
  <c r="I92" i="2"/>
  <c r="A93" i="2"/>
  <c r="B93" i="2"/>
  <c r="C93" i="2"/>
  <c r="D93" i="2"/>
  <c r="E93" i="2"/>
  <c r="F93" i="2"/>
  <c r="G93" i="2"/>
  <c r="H93" i="2"/>
  <c r="I93" i="2"/>
  <c r="A94" i="2"/>
  <c r="B94" i="2"/>
  <c r="C94" i="2"/>
  <c r="D94" i="2"/>
  <c r="E94" i="2"/>
  <c r="F94" i="2"/>
  <c r="G94" i="2"/>
  <c r="H94" i="2"/>
  <c r="I94" i="2"/>
  <c r="A95" i="2"/>
  <c r="B95" i="2"/>
  <c r="C95" i="2"/>
  <c r="D95" i="2"/>
  <c r="E95" i="2"/>
  <c r="F95" i="2"/>
  <c r="G95" i="2"/>
  <c r="H95" i="2"/>
  <c r="I95" i="2"/>
  <c r="A96" i="2"/>
  <c r="B96" i="2"/>
  <c r="C96" i="2"/>
  <c r="D96" i="2"/>
  <c r="E96" i="2"/>
  <c r="F96" i="2"/>
  <c r="G96" i="2"/>
  <c r="H96" i="2"/>
  <c r="I96" i="2"/>
  <c r="F97" i="2"/>
  <c r="G97" i="2"/>
  <c r="I97" i="2"/>
  <c r="A98" i="2"/>
  <c r="B98" i="2"/>
  <c r="C98" i="2"/>
  <c r="D98" i="2"/>
  <c r="E98" i="2"/>
  <c r="F98" i="2"/>
  <c r="G98" i="2"/>
  <c r="H98" i="2"/>
  <c r="I98" i="2"/>
  <c r="A99" i="2"/>
  <c r="B99" i="2"/>
  <c r="C99" i="2"/>
  <c r="D99" i="2"/>
  <c r="E99" i="2"/>
  <c r="F99" i="2"/>
  <c r="G99" i="2"/>
  <c r="H99" i="2"/>
  <c r="I99" i="2"/>
  <c r="A100" i="2"/>
  <c r="B100" i="2"/>
  <c r="C100" i="2"/>
  <c r="D100" i="2"/>
  <c r="E100" i="2"/>
  <c r="F100" i="2"/>
  <c r="G100" i="2"/>
  <c r="H100" i="2"/>
  <c r="I100" i="2"/>
  <c r="A101" i="2"/>
  <c r="B101" i="2"/>
  <c r="C101" i="2"/>
  <c r="D101" i="2"/>
  <c r="E101" i="2"/>
  <c r="F101" i="2"/>
  <c r="G101" i="2"/>
  <c r="H101" i="2"/>
  <c r="I101" i="2"/>
  <c r="A102" i="2"/>
  <c r="B102" i="2"/>
  <c r="C102" i="2"/>
  <c r="D102" i="2"/>
  <c r="E102" i="2"/>
  <c r="F102" i="2"/>
  <c r="G102" i="2"/>
  <c r="H102" i="2"/>
  <c r="I102" i="2"/>
  <c r="B103" i="2"/>
  <c r="F103" i="2"/>
  <c r="G103" i="2"/>
  <c r="I103" i="2"/>
  <c r="A104" i="2"/>
  <c r="B104" i="2"/>
  <c r="C104" i="2"/>
  <c r="D104" i="2"/>
  <c r="E104" i="2"/>
  <c r="F104" i="2"/>
  <c r="G104" i="2"/>
  <c r="H104" i="2"/>
  <c r="I104" i="2"/>
  <c r="A105" i="2"/>
  <c r="B105" i="2"/>
  <c r="C105" i="2"/>
  <c r="D105" i="2"/>
  <c r="E105" i="2"/>
  <c r="F105" i="2"/>
  <c r="G105" i="2"/>
  <c r="H105" i="2"/>
  <c r="I105" i="2"/>
  <c r="A106" i="2"/>
  <c r="B106" i="2"/>
  <c r="C106" i="2"/>
  <c r="D106" i="2"/>
  <c r="E106" i="2"/>
  <c r="F106" i="2"/>
  <c r="G106" i="2"/>
  <c r="H106" i="2"/>
  <c r="I106" i="2"/>
  <c r="A107" i="2"/>
  <c r="B107" i="2"/>
  <c r="C107" i="2"/>
  <c r="D107" i="2"/>
  <c r="E107" i="2"/>
  <c r="F107" i="2"/>
  <c r="G107" i="2"/>
  <c r="H107" i="2"/>
  <c r="I107" i="2"/>
  <c r="A108" i="2"/>
  <c r="B108" i="2"/>
  <c r="C108" i="2"/>
  <c r="D108" i="2"/>
  <c r="E108" i="2"/>
  <c r="F108" i="2"/>
  <c r="G108" i="2"/>
  <c r="H108" i="2"/>
  <c r="I108" i="2"/>
  <c r="A109" i="2"/>
  <c r="B109" i="2"/>
  <c r="C109" i="2"/>
  <c r="D109" i="2"/>
  <c r="E109" i="2"/>
  <c r="F109" i="2"/>
  <c r="G109" i="2"/>
  <c r="H109" i="2"/>
  <c r="I109" i="2"/>
  <c r="A110" i="2"/>
  <c r="B110" i="2"/>
  <c r="C110" i="2"/>
  <c r="D110" i="2"/>
  <c r="E110" i="2"/>
  <c r="F110" i="2"/>
  <c r="G110" i="2"/>
  <c r="H110" i="2"/>
  <c r="I110" i="2"/>
  <c r="A111" i="2"/>
  <c r="B111" i="2"/>
  <c r="C111" i="2"/>
  <c r="D111" i="2"/>
  <c r="E111" i="2"/>
  <c r="F111" i="2"/>
  <c r="G111" i="2"/>
  <c r="H111" i="2"/>
  <c r="I111" i="2"/>
  <c r="A112" i="2"/>
  <c r="B112" i="2"/>
  <c r="C112" i="2"/>
  <c r="D112" i="2"/>
  <c r="E112" i="2"/>
  <c r="F112" i="2"/>
  <c r="G112" i="2"/>
  <c r="H112" i="2"/>
  <c r="I112" i="2"/>
  <c r="A113" i="2"/>
  <c r="B113" i="2"/>
  <c r="C113" i="2"/>
  <c r="D113" i="2"/>
  <c r="E113" i="2"/>
  <c r="F113" i="2"/>
  <c r="G113" i="2"/>
  <c r="H113" i="2"/>
  <c r="I113" i="2"/>
  <c r="F114" i="2"/>
  <c r="G114" i="2"/>
  <c r="I114" i="2"/>
  <c r="A115" i="2"/>
  <c r="B115" i="2"/>
  <c r="C115" i="2"/>
  <c r="D115" i="2"/>
  <c r="E115" i="2"/>
  <c r="F115" i="2"/>
  <c r="G115" i="2"/>
  <c r="H115" i="2"/>
  <c r="I115" i="2"/>
  <c r="A116" i="2"/>
  <c r="B116" i="2"/>
  <c r="C116" i="2"/>
  <c r="D116" i="2"/>
  <c r="E116" i="2"/>
  <c r="F116" i="2"/>
  <c r="G116" i="2"/>
  <c r="H116" i="2"/>
  <c r="I116" i="2"/>
  <c r="A117" i="2"/>
  <c r="B117" i="2"/>
  <c r="C117" i="2"/>
  <c r="D117" i="2"/>
  <c r="E117" i="2"/>
  <c r="F117" i="2"/>
  <c r="G117" i="2"/>
  <c r="H117" i="2"/>
  <c r="I117" i="2"/>
  <c r="A118" i="2"/>
  <c r="C118" i="2"/>
  <c r="D118" i="2"/>
  <c r="E118" i="2"/>
  <c r="F118" i="2"/>
  <c r="G118" i="2"/>
  <c r="H118" i="2"/>
  <c r="I118" i="2"/>
  <c r="A119" i="2"/>
  <c r="B119" i="2"/>
  <c r="C119" i="2"/>
  <c r="D119" i="2"/>
  <c r="E119" i="2"/>
  <c r="F119" i="2"/>
  <c r="G119" i="2"/>
  <c r="H119" i="2"/>
  <c r="I119" i="2"/>
  <c r="A120" i="2"/>
  <c r="B120" i="2"/>
  <c r="C120" i="2"/>
  <c r="D120" i="2"/>
  <c r="E120" i="2"/>
  <c r="F120" i="2"/>
  <c r="G120" i="2"/>
  <c r="H120" i="2"/>
  <c r="I120" i="2"/>
  <c r="A121" i="2"/>
  <c r="B121" i="2"/>
  <c r="C121" i="2"/>
  <c r="D121" i="2"/>
  <c r="E121" i="2"/>
  <c r="F121" i="2"/>
  <c r="G121" i="2"/>
  <c r="H121" i="2"/>
  <c r="I121" i="2"/>
  <c r="B122" i="2"/>
  <c r="F122" i="2"/>
  <c r="G122" i="2"/>
  <c r="I122" i="2"/>
  <c r="A123" i="2"/>
  <c r="B123" i="2"/>
  <c r="C123" i="2"/>
  <c r="D123" i="2"/>
  <c r="E123" i="2"/>
  <c r="F123" i="2"/>
  <c r="G123" i="2"/>
  <c r="H123" i="2"/>
  <c r="I123" i="2"/>
  <c r="B124" i="2"/>
  <c r="F124" i="2"/>
  <c r="G124" i="2"/>
  <c r="I124" i="2"/>
  <c r="A125" i="2"/>
  <c r="B125" i="2"/>
  <c r="C125" i="2"/>
  <c r="D125" i="2"/>
  <c r="E125" i="2"/>
  <c r="F125" i="2"/>
  <c r="G125" i="2"/>
  <c r="H125" i="2"/>
  <c r="I125" i="2"/>
  <c r="A126" i="2"/>
  <c r="B126" i="2"/>
  <c r="C126" i="2"/>
  <c r="D126" i="2"/>
  <c r="E126" i="2"/>
  <c r="F126" i="2"/>
  <c r="G126" i="2"/>
  <c r="H126" i="2"/>
  <c r="I126" i="2"/>
  <c r="A127" i="2"/>
  <c r="B127" i="2"/>
  <c r="C127" i="2"/>
  <c r="D127" i="2"/>
  <c r="E127" i="2"/>
  <c r="F127" i="2"/>
  <c r="G127" i="2"/>
  <c r="H127" i="2"/>
  <c r="I127" i="2"/>
  <c r="A128" i="2"/>
  <c r="B128" i="2"/>
  <c r="C128" i="2"/>
  <c r="D128" i="2"/>
  <c r="E128" i="2"/>
  <c r="F128" i="2"/>
  <c r="G128" i="2"/>
  <c r="H128" i="2"/>
  <c r="I128" i="2"/>
  <c r="A129" i="2"/>
  <c r="B129" i="2"/>
  <c r="C129" i="2"/>
  <c r="D129" i="2"/>
  <c r="E129" i="2"/>
  <c r="F129" i="2"/>
  <c r="G129" i="2"/>
  <c r="H129" i="2"/>
  <c r="I129" i="2"/>
  <c r="B130" i="2"/>
  <c r="F130" i="2"/>
  <c r="G130" i="2"/>
  <c r="I130" i="2"/>
  <c r="A131" i="2"/>
  <c r="B131" i="2"/>
  <c r="C131" i="2"/>
  <c r="D131" i="2"/>
  <c r="E131" i="2"/>
  <c r="F131" i="2"/>
  <c r="G131" i="2"/>
  <c r="H131" i="2"/>
  <c r="I131" i="2"/>
  <c r="A132" i="2"/>
  <c r="B132" i="2"/>
  <c r="C132" i="2"/>
  <c r="D132" i="2"/>
  <c r="E132" i="2"/>
  <c r="F132" i="2"/>
  <c r="G132" i="2"/>
  <c r="H132" i="2"/>
  <c r="I132" i="2"/>
  <c r="A133" i="2"/>
  <c r="B133" i="2"/>
  <c r="C133" i="2"/>
  <c r="D133" i="2"/>
  <c r="E133" i="2"/>
  <c r="F133" i="2"/>
  <c r="G133" i="2"/>
  <c r="H133" i="2"/>
  <c r="I133" i="2"/>
  <c r="A134" i="2"/>
  <c r="B134" i="2"/>
  <c r="C134" i="2"/>
  <c r="D134" i="2"/>
  <c r="E134" i="2"/>
  <c r="F134" i="2"/>
  <c r="G134" i="2"/>
  <c r="H134" i="2"/>
  <c r="I134" i="2"/>
  <c r="A135" i="2"/>
  <c r="B135" i="2"/>
  <c r="C135" i="2"/>
  <c r="D135" i="2"/>
  <c r="E135" i="2"/>
  <c r="F135" i="2"/>
  <c r="G135" i="2"/>
  <c r="H135" i="2"/>
  <c r="I135" i="2"/>
  <c r="A136" i="2"/>
  <c r="B136" i="2"/>
  <c r="C136" i="2"/>
  <c r="D136" i="2"/>
  <c r="E136" i="2"/>
  <c r="F136" i="2"/>
  <c r="G136" i="2"/>
  <c r="H136" i="2"/>
  <c r="I136" i="2"/>
  <c r="A137" i="2"/>
  <c r="B137" i="2"/>
  <c r="C137" i="2"/>
  <c r="D137" i="2"/>
  <c r="E137" i="2"/>
  <c r="F137" i="2"/>
  <c r="G137" i="2"/>
  <c r="H137" i="2"/>
  <c r="I137" i="2"/>
  <c r="A138" i="2"/>
  <c r="B138" i="2"/>
  <c r="C138" i="2"/>
  <c r="D138" i="2"/>
  <c r="E138" i="2"/>
  <c r="F138" i="2"/>
  <c r="G138" i="2"/>
  <c r="H138" i="2"/>
  <c r="I138" i="2"/>
  <c r="A139" i="2"/>
  <c r="B139" i="2"/>
  <c r="C139" i="2"/>
  <c r="D139" i="2"/>
  <c r="E139" i="2"/>
  <c r="F139" i="2"/>
  <c r="G139" i="2"/>
  <c r="H139" i="2"/>
  <c r="I139" i="2"/>
  <c r="A140" i="2"/>
  <c r="B140" i="2"/>
  <c r="C140" i="2"/>
  <c r="D140" i="2"/>
  <c r="E140" i="2"/>
  <c r="F140" i="2"/>
  <c r="G140" i="2"/>
  <c r="H140" i="2"/>
  <c r="I140" i="2"/>
  <c r="A141" i="2"/>
  <c r="B141" i="2"/>
  <c r="C141" i="2"/>
  <c r="D141" i="2"/>
  <c r="E141" i="2"/>
  <c r="F141" i="2"/>
  <c r="G141" i="2"/>
  <c r="H141" i="2"/>
  <c r="I141" i="2"/>
  <c r="A142" i="2"/>
  <c r="B142" i="2"/>
  <c r="C142" i="2"/>
  <c r="D142" i="2"/>
  <c r="E142" i="2"/>
  <c r="F142" i="2"/>
  <c r="G142" i="2"/>
  <c r="H142" i="2"/>
  <c r="I142" i="2"/>
  <c r="A143" i="2"/>
  <c r="B143" i="2"/>
  <c r="C143" i="2"/>
  <c r="D143" i="2"/>
  <c r="E143" i="2"/>
  <c r="F143" i="2"/>
  <c r="G143" i="2"/>
  <c r="H143" i="2"/>
  <c r="I143" i="2"/>
  <c r="A144" i="2"/>
  <c r="B144" i="2"/>
  <c r="C144" i="2"/>
  <c r="D144" i="2"/>
  <c r="E144" i="2"/>
  <c r="F144" i="2"/>
  <c r="G144" i="2"/>
  <c r="H144" i="2"/>
  <c r="I144" i="2"/>
  <c r="A145" i="2"/>
  <c r="B145" i="2"/>
  <c r="C145" i="2"/>
  <c r="D145" i="2"/>
  <c r="E145" i="2"/>
  <c r="F145" i="2"/>
  <c r="G145" i="2"/>
  <c r="H145" i="2"/>
  <c r="I145" i="2"/>
  <c r="A146" i="2"/>
  <c r="B146" i="2"/>
  <c r="C146" i="2"/>
  <c r="D146" i="2"/>
  <c r="E146" i="2"/>
  <c r="F146" i="2"/>
  <c r="G146" i="2"/>
  <c r="H146" i="2"/>
  <c r="I146" i="2"/>
  <c r="F147" i="2"/>
  <c r="G147" i="2"/>
  <c r="I147" i="2"/>
  <c r="A148" i="2"/>
  <c r="B148" i="2"/>
  <c r="C148" i="2"/>
  <c r="D148" i="2"/>
  <c r="E148" i="2"/>
  <c r="F148" i="2"/>
  <c r="G148" i="2"/>
  <c r="H148" i="2"/>
  <c r="I148" i="2"/>
  <c r="A149" i="2"/>
  <c r="B149" i="2"/>
  <c r="C149" i="2"/>
  <c r="D149" i="2"/>
  <c r="E149" i="2"/>
  <c r="F149" i="2"/>
  <c r="G149" i="2"/>
  <c r="H149" i="2"/>
  <c r="I149" i="2"/>
  <c r="A150" i="2"/>
  <c r="B150" i="2"/>
  <c r="C150" i="2"/>
  <c r="D150" i="2"/>
  <c r="E150" i="2"/>
  <c r="F150" i="2"/>
  <c r="G150" i="2"/>
  <c r="H150" i="2"/>
  <c r="I150" i="2"/>
  <c r="A151" i="2"/>
  <c r="B151" i="2"/>
  <c r="C151" i="2"/>
  <c r="D151" i="2"/>
  <c r="E151" i="2"/>
  <c r="F151" i="2"/>
  <c r="G151" i="2"/>
  <c r="H151" i="2"/>
  <c r="I151" i="2"/>
  <c r="A152" i="2"/>
  <c r="B152" i="2"/>
  <c r="C152" i="2"/>
  <c r="D152" i="2"/>
  <c r="E152" i="2"/>
  <c r="F152" i="2"/>
  <c r="G152" i="2"/>
  <c r="H152" i="2"/>
  <c r="I152" i="2"/>
  <c r="A153" i="2"/>
  <c r="B153" i="2"/>
  <c r="C153" i="2"/>
  <c r="D153" i="2"/>
  <c r="E153" i="2"/>
  <c r="F153" i="2"/>
  <c r="G153" i="2"/>
  <c r="H153" i="2"/>
  <c r="I153" i="2"/>
  <c r="A154" i="2"/>
  <c r="B154" i="2"/>
  <c r="C154" i="2"/>
  <c r="D154" i="2"/>
  <c r="E154" i="2"/>
  <c r="F154" i="2"/>
  <c r="G154" i="2"/>
  <c r="H154" i="2"/>
  <c r="I154" i="2"/>
  <c r="A155" i="2"/>
  <c r="B155" i="2"/>
  <c r="C155" i="2"/>
  <c r="D155" i="2"/>
  <c r="E155" i="2"/>
  <c r="F155" i="2"/>
  <c r="G155" i="2"/>
  <c r="H155" i="2"/>
  <c r="I155" i="2"/>
  <c r="A156" i="2"/>
  <c r="B156" i="2"/>
  <c r="C156" i="2"/>
  <c r="D156" i="2"/>
  <c r="E156" i="2"/>
  <c r="F156" i="2"/>
  <c r="G156" i="2"/>
  <c r="H156" i="2"/>
  <c r="I156" i="2"/>
  <c r="A157" i="2"/>
  <c r="B157" i="2"/>
  <c r="C157" i="2"/>
  <c r="D157" i="2"/>
  <c r="E157" i="2"/>
  <c r="F157" i="2"/>
  <c r="G157" i="2"/>
  <c r="H157" i="2"/>
  <c r="I157" i="2"/>
  <c r="A158" i="2"/>
  <c r="B158" i="2"/>
  <c r="C158" i="2"/>
  <c r="D158" i="2"/>
  <c r="E158" i="2"/>
  <c r="F158" i="2"/>
  <c r="G158" i="2"/>
  <c r="H158" i="2"/>
  <c r="I158" i="2"/>
  <c r="A159" i="2"/>
  <c r="B159" i="2"/>
  <c r="C159" i="2"/>
  <c r="D159" i="2"/>
  <c r="E159" i="2"/>
  <c r="F159" i="2"/>
  <c r="G159" i="2"/>
  <c r="H159" i="2"/>
  <c r="I159" i="2"/>
  <c r="A160" i="2"/>
  <c r="B160" i="2"/>
  <c r="C160" i="2"/>
  <c r="D160" i="2"/>
  <c r="E160" i="2"/>
  <c r="F160" i="2"/>
  <c r="G160" i="2"/>
  <c r="H160" i="2"/>
  <c r="I160" i="2"/>
  <c r="A161" i="2"/>
  <c r="B161" i="2"/>
  <c r="C161" i="2"/>
  <c r="D161" i="2"/>
  <c r="E161" i="2"/>
  <c r="F161" i="2"/>
  <c r="G161" i="2"/>
  <c r="H161" i="2"/>
  <c r="I161" i="2"/>
  <c r="F162" i="2"/>
  <c r="G162" i="2"/>
  <c r="I162" i="2"/>
  <c r="A163" i="2"/>
  <c r="B163" i="2"/>
  <c r="C163" i="2"/>
  <c r="D163" i="2"/>
  <c r="E163" i="2"/>
  <c r="F163" i="2"/>
  <c r="G163" i="2"/>
  <c r="H163" i="2"/>
  <c r="I163" i="2"/>
  <c r="A164" i="2"/>
  <c r="B164" i="2"/>
  <c r="C164" i="2"/>
  <c r="D164" i="2"/>
  <c r="E164" i="2"/>
  <c r="F164" i="2"/>
  <c r="G164" i="2"/>
  <c r="H164" i="2"/>
  <c r="I164" i="2"/>
  <c r="A165" i="2"/>
  <c r="B165" i="2"/>
  <c r="C165" i="2"/>
  <c r="D165" i="2"/>
  <c r="E165" i="2"/>
  <c r="F165" i="2"/>
  <c r="G165" i="2"/>
  <c r="H165" i="2"/>
  <c r="I165" i="2"/>
  <c r="A166" i="2"/>
  <c r="C166" i="2"/>
  <c r="D166" i="2"/>
  <c r="E166" i="2"/>
  <c r="F166" i="2"/>
  <c r="G166" i="2"/>
  <c r="H166" i="2"/>
  <c r="I166" i="2"/>
  <c r="A167" i="2"/>
  <c r="B167" i="2"/>
  <c r="C167" i="2"/>
  <c r="D167" i="2"/>
  <c r="E167" i="2"/>
  <c r="F167" i="2"/>
  <c r="G167" i="2"/>
  <c r="H167" i="2"/>
  <c r="I167" i="2"/>
  <c r="B168" i="2"/>
  <c r="F168" i="2"/>
  <c r="I168" i="2"/>
  <c r="A169" i="2"/>
  <c r="B169" i="2"/>
  <c r="C169" i="2"/>
  <c r="D169" i="2"/>
  <c r="E169" i="2"/>
  <c r="F169" i="2"/>
  <c r="G169" i="2"/>
  <c r="H169" i="2"/>
  <c r="I169" i="2"/>
  <c r="B170" i="2"/>
  <c r="F170" i="2"/>
  <c r="G170" i="2"/>
  <c r="I170" i="2"/>
  <c r="A171" i="2"/>
  <c r="B171" i="2"/>
  <c r="C171" i="2"/>
  <c r="D171" i="2"/>
  <c r="E171" i="2"/>
  <c r="F171" i="2"/>
  <c r="G171" i="2"/>
  <c r="H171" i="2"/>
  <c r="I171" i="2"/>
  <c r="B172" i="2"/>
  <c r="F172" i="2"/>
  <c r="G172" i="2"/>
  <c r="I172" i="2"/>
  <c r="A173" i="2"/>
  <c r="B173" i="2"/>
  <c r="C173" i="2"/>
  <c r="D173" i="2"/>
  <c r="E173" i="2"/>
  <c r="F173" i="2"/>
  <c r="G173" i="2"/>
  <c r="H173" i="2"/>
  <c r="I173" i="2"/>
  <c r="A174" i="2"/>
  <c r="B174" i="2"/>
  <c r="C174" i="2"/>
  <c r="D174" i="2"/>
  <c r="E174" i="2"/>
  <c r="F174" i="2"/>
  <c r="G174" i="2"/>
  <c r="H174" i="2"/>
  <c r="I174" i="2"/>
  <c r="A175" i="2"/>
  <c r="B175" i="2"/>
  <c r="C175" i="2"/>
  <c r="D175" i="2"/>
  <c r="E175" i="2"/>
  <c r="F175" i="2"/>
  <c r="G175" i="2"/>
  <c r="H175" i="2"/>
  <c r="I175" i="2"/>
  <c r="A176" i="2"/>
  <c r="B176" i="2"/>
  <c r="C176" i="2"/>
  <c r="D176" i="2"/>
  <c r="E176" i="2"/>
  <c r="F176" i="2"/>
  <c r="G176" i="2"/>
  <c r="H176" i="2"/>
  <c r="I176" i="2"/>
  <c r="A177" i="2"/>
  <c r="B177" i="2"/>
  <c r="C177" i="2"/>
  <c r="D177" i="2"/>
  <c r="E177" i="2"/>
  <c r="F177" i="2"/>
  <c r="G177" i="2"/>
  <c r="H177" i="2"/>
  <c r="I177" i="2"/>
  <c r="B178" i="2"/>
  <c r="F178" i="2"/>
  <c r="G178" i="2"/>
  <c r="I178" i="2"/>
  <c r="A179" i="2"/>
  <c r="B179" i="2"/>
  <c r="C179" i="2"/>
  <c r="D179" i="2"/>
  <c r="E179" i="2"/>
  <c r="F179" i="2"/>
  <c r="G179" i="2"/>
  <c r="H179" i="2"/>
  <c r="I179" i="2"/>
  <c r="A180" i="2"/>
  <c r="B180" i="2"/>
  <c r="C180" i="2"/>
  <c r="D180" i="2"/>
  <c r="E180" i="2"/>
  <c r="F180" i="2"/>
  <c r="G180" i="2"/>
  <c r="H180" i="2"/>
  <c r="I180" i="2"/>
  <c r="A181" i="2"/>
  <c r="B181" i="2"/>
  <c r="C181" i="2"/>
  <c r="D181" i="2"/>
  <c r="E181" i="2"/>
  <c r="F181" i="2"/>
  <c r="G181" i="2"/>
  <c r="H181" i="2"/>
  <c r="I181" i="2"/>
  <c r="A182" i="2"/>
  <c r="B182" i="2"/>
  <c r="C182" i="2"/>
  <c r="D182" i="2"/>
  <c r="E182" i="2"/>
  <c r="F182" i="2"/>
  <c r="G182" i="2"/>
  <c r="H182" i="2"/>
  <c r="I182" i="2"/>
  <c r="A183" i="2"/>
  <c r="B183" i="2"/>
  <c r="C183" i="2"/>
  <c r="D183" i="2"/>
  <c r="E183" i="2"/>
  <c r="F183" i="2"/>
  <c r="G183" i="2"/>
  <c r="H183" i="2"/>
  <c r="I183" i="2"/>
  <c r="A184" i="2"/>
  <c r="B184" i="2"/>
  <c r="C184" i="2"/>
  <c r="D184" i="2"/>
  <c r="E184" i="2"/>
  <c r="F184" i="2"/>
  <c r="G184" i="2"/>
  <c r="H184" i="2"/>
  <c r="I184" i="2"/>
  <c r="A185" i="2"/>
  <c r="B185" i="2"/>
  <c r="C185" i="2"/>
  <c r="D185" i="2"/>
  <c r="E185" i="2"/>
  <c r="F185" i="2"/>
  <c r="G185" i="2"/>
  <c r="H185" i="2"/>
  <c r="I185" i="2"/>
  <c r="A186" i="2"/>
  <c r="B186" i="2"/>
  <c r="C186" i="2"/>
  <c r="D186" i="2"/>
  <c r="E186" i="2"/>
  <c r="F186" i="2"/>
  <c r="G186" i="2"/>
  <c r="H186" i="2"/>
  <c r="I186" i="2"/>
  <c r="A187" i="2"/>
  <c r="B187" i="2"/>
  <c r="C187" i="2"/>
  <c r="D187" i="2"/>
  <c r="E187" i="2"/>
  <c r="F187" i="2"/>
  <c r="G187" i="2"/>
  <c r="H187" i="2"/>
  <c r="I187" i="2"/>
  <c r="A188" i="2"/>
  <c r="B188" i="2"/>
  <c r="C188" i="2"/>
  <c r="D188" i="2"/>
  <c r="E188" i="2"/>
  <c r="F188" i="2"/>
  <c r="G188" i="2"/>
  <c r="H188" i="2"/>
  <c r="I188" i="2"/>
  <c r="A189" i="2"/>
  <c r="B189" i="2"/>
  <c r="C189" i="2"/>
  <c r="D189" i="2"/>
  <c r="E189" i="2"/>
  <c r="F189" i="2"/>
  <c r="G189" i="2"/>
  <c r="H189" i="2"/>
  <c r="I189" i="2"/>
  <c r="A190" i="2"/>
  <c r="B190" i="2"/>
  <c r="C190" i="2"/>
  <c r="D190" i="2"/>
  <c r="E190" i="2"/>
  <c r="F190" i="2"/>
  <c r="G190" i="2"/>
  <c r="H190" i="2"/>
  <c r="I190" i="2"/>
  <c r="A191" i="2"/>
  <c r="B191" i="2"/>
  <c r="C191" i="2"/>
  <c r="D191" i="2"/>
  <c r="E191" i="2"/>
  <c r="F191" i="2"/>
  <c r="G191" i="2"/>
  <c r="H191" i="2"/>
  <c r="I191" i="2"/>
  <c r="A192" i="2"/>
  <c r="B192" i="2"/>
  <c r="C192" i="2"/>
  <c r="D192" i="2"/>
  <c r="E192" i="2"/>
  <c r="F192" i="2"/>
  <c r="G192" i="2"/>
  <c r="H192" i="2"/>
  <c r="I192" i="2"/>
  <c r="A193" i="2"/>
  <c r="B193" i="2"/>
  <c r="C193" i="2"/>
  <c r="D193" i="2"/>
  <c r="E193" i="2"/>
  <c r="F193" i="2"/>
  <c r="G193" i="2"/>
  <c r="H193" i="2"/>
  <c r="I193" i="2"/>
  <c r="A194" i="2"/>
  <c r="B194" i="2"/>
  <c r="C194" i="2"/>
  <c r="D194" i="2"/>
  <c r="E194" i="2"/>
  <c r="F194" i="2"/>
  <c r="G194" i="2"/>
  <c r="H194" i="2"/>
  <c r="I194" i="2"/>
  <c r="F195" i="2"/>
  <c r="G195" i="2"/>
  <c r="I195" i="2"/>
  <c r="A196" i="2"/>
  <c r="B196" i="2"/>
  <c r="C196" i="2"/>
  <c r="D196" i="2"/>
  <c r="E196" i="2"/>
  <c r="F196" i="2"/>
  <c r="G196" i="2"/>
  <c r="H196" i="2"/>
  <c r="I196" i="2"/>
  <c r="A197" i="2"/>
  <c r="B197" i="2"/>
  <c r="C197" i="2"/>
  <c r="D197" i="2"/>
  <c r="E197" i="2"/>
  <c r="F197" i="2"/>
  <c r="G197" i="2"/>
  <c r="H197" i="2"/>
  <c r="I197" i="2"/>
  <c r="A198" i="2"/>
  <c r="B198" i="2"/>
  <c r="C198" i="2"/>
  <c r="D198" i="2"/>
  <c r="E198" i="2"/>
  <c r="F198" i="2"/>
  <c r="G198" i="2"/>
  <c r="H198" i="2"/>
  <c r="I198" i="2"/>
  <c r="A199" i="2"/>
  <c r="B199" i="2"/>
  <c r="C199" i="2"/>
  <c r="D199" i="2"/>
  <c r="E199" i="2"/>
  <c r="F199" i="2"/>
  <c r="G199" i="2"/>
  <c r="H199" i="2"/>
  <c r="I199" i="2"/>
  <c r="B200" i="2"/>
  <c r="F200" i="2"/>
  <c r="G200" i="2"/>
  <c r="I200" i="2"/>
  <c r="A201" i="2"/>
  <c r="C201" i="2"/>
  <c r="D201" i="2"/>
  <c r="E201" i="2"/>
  <c r="F201" i="2"/>
  <c r="G201" i="2"/>
  <c r="H201" i="2"/>
  <c r="I201" i="2"/>
  <c r="A202" i="2"/>
  <c r="C202" i="2"/>
  <c r="D202" i="2"/>
  <c r="E202" i="2"/>
  <c r="F202" i="2"/>
  <c r="G202" i="2"/>
  <c r="H202" i="2"/>
  <c r="I202" i="2"/>
  <c r="A203" i="2"/>
  <c r="B203" i="2"/>
  <c r="C203" i="2"/>
  <c r="D203" i="2"/>
  <c r="E203" i="2"/>
  <c r="F203" i="2"/>
  <c r="G203" i="2"/>
  <c r="H203" i="2"/>
  <c r="I203" i="2"/>
  <c r="A204" i="2"/>
  <c r="B204" i="2"/>
  <c r="C204" i="2"/>
  <c r="D204" i="2"/>
  <c r="E204" i="2"/>
  <c r="F204" i="2"/>
  <c r="G204" i="2"/>
  <c r="H204" i="2"/>
  <c r="I204" i="2"/>
  <c r="A205" i="2"/>
  <c r="B205" i="2"/>
  <c r="C205" i="2"/>
  <c r="D205" i="2"/>
  <c r="E205" i="2"/>
  <c r="F205" i="2"/>
  <c r="G205" i="2"/>
  <c r="H205" i="2"/>
  <c r="I205" i="2"/>
  <c r="A206" i="2"/>
  <c r="B206" i="2"/>
  <c r="C206" i="2"/>
  <c r="D206" i="2"/>
  <c r="E206" i="2"/>
  <c r="F206" i="2"/>
  <c r="G206" i="2"/>
  <c r="H206" i="2"/>
  <c r="I206" i="2"/>
  <c r="A207" i="2"/>
  <c r="B207" i="2"/>
  <c r="C207" i="2"/>
  <c r="D207" i="2"/>
  <c r="E207" i="2"/>
  <c r="F207" i="2"/>
  <c r="G207" i="2"/>
  <c r="H207" i="2"/>
  <c r="I207" i="2"/>
  <c r="A208" i="2"/>
  <c r="B208" i="2"/>
  <c r="C208" i="2"/>
  <c r="D208" i="2"/>
  <c r="E208" i="2"/>
  <c r="F208" i="2"/>
  <c r="G208" i="2"/>
  <c r="H208" i="2"/>
  <c r="I208" i="2"/>
  <c r="A209" i="2"/>
  <c r="B209" i="2"/>
  <c r="C209" i="2"/>
  <c r="D209" i="2"/>
  <c r="E209" i="2"/>
  <c r="F209" i="2"/>
  <c r="G209" i="2"/>
  <c r="H209" i="2"/>
  <c r="I209" i="2"/>
  <c r="A210" i="2"/>
  <c r="B210" i="2"/>
  <c r="C210" i="2"/>
  <c r="D210" i="2"/>
  <c r="E210" i="2"/>
  <c r="F210" i="2"/>
  <c r="G210" i="2"/>
  <c r="H210" i="2"/>
  <c r="I210" i="2"/>
  <c r="F211" i="2"/>
  <c r="G211" i="2"/>
  <c r="I211" i="2"/>
  <c r="A212" i="2"/>
  <c r="B212" i="2"/>
  <c r="C212" i="2"/>
  <c r="D212" i="2"/>
  <c r="E212" i="2"/>
  <c r="F212" i="2"/>
  <c r="G212" i="2"/>
  <c r="H212" i="2"/>
  <c r="I212" i="2"/>
  <c r="A213" i="2"/>
  <c r="B213" i="2"/>
  <c r="C213" i="2"/>
  <c r="D213" i="2"/>
  <c r="E213" i="2"/>
  <c r="F213" i="2"/>
  <c r="G213" i="2"/>
  <c r="H213" i="2"/>
  <c r="I213" i="2"/>
  <c r="B214" i="2"/>
  <c r="F214" i="2"/>
  <c r="G214" i="2"/>
  <c r="I214" i="2"/>
  <c r="A215" i="2"/>
  <c r="B215" i="2"/>
  <c r="C215" i="2"/>
  <c r="D215" i="2"/>
  <c r="E215" i="2"/>
  <c r="F215" i="2"/>
  <c r="G215" i="2"/>
  <c r="H215" i="2"/>
  <c r="I215" i="2"/>
  <c r="A216" i="2"/>
  <c r="B216" i="2"/>
  <c r="C216" i="2"/>
  <c r="D216" i="2"/>
  <c r="E216" i="2"/>
  <c r="F216" i="2"/>
  <c r="G216" i="2"/>
  <c r="H216" i="2"/>
  <c r="I216" i="2"/>
  <c r="A217" i="2"/>
  <c r="C217" i="2"/>
  <c r="D217" i="2"/>
  <c r="E217" i="2"/>
  <c r="F217" i="2"/>
  <c r="G217" i="2"/>
  <c r="H217" i="2"/>
  <c r="I217" i="2"/>
  <c r="A218" i="2"/>
  <c r="B218" i="2"/>
  <c r="C218" i="2"/>
  <c r="D218" i="2"/>
  <c r="E218" i="2"/>
  <c r="F218" i="2"/>
  <c r="G218" i="2"/>
  <c r="H218" i="2"/>
  <c r="I218" i="2"/>
  <c r="A219" i="2"/>
  <c r="B219" i="2"/>
  <c r="C219" i="2"/>
  <c r="D219" i="2"/>
  <c r="E219" i="2"/>
  <c r="F219" i="2"/>
  <c r="G219" i="2"/>
  <c r="H219" i="2"/>
  <c r="I219" i="2"/>
  <c r="A220" i="2"/>
  <c r="B220" i="2"/>
  <c r="C220" i="2"/>
  <c r="D220" i="2"/>
  <c r="E220" i="2"/>
  <c r="F220" i="2"/>
  <c r="G220" i="2"/>
  <c r="H220" i="2"/>
  <c r="I220" i="2"/>
  <c r="A221" i="2"/>
  <c r="B221" i="2"/>
  <c r="C221" i="2"/>
  <c r="D221" i="2"/>
  <c r="E221" i="2"/>
  <c r="F221" i="2"/>
  <c r="G221" i="2"/>
  <c r="H221" i="2"/>
  <c r="I221" i="2"/>
  <c r="A222" i="2"/>
  <c r="B222" i="2"/>
  <c r="C222" i="2"/>
  <c r="D222" i="2"/>
  <c r="E222" i="2"/>
  <c r="F222" i="2"/>
  <c r="G222" i="2"/>
  <c r="H222" i="2"/>
  <c r="I222" i="2"/>
  <c r="A223" i="2"/>
  <c r="B223" i="2"/>
  <c r="C223" i="2"/>
  <c r="D223" i="2"/>
  <c r="E223" i="2"/>
  <c r="F223" i="2"/>
  <c r="G223" i="2"/>
  <c r="H223" i="2"/>
  <c r="I223" i="2"/>
  <c r="A224" i="2"/>
  <c r="B224" i="2"/>
  <c r="C224" i="2"/>
  <c r="D224" i="2"/>
  <c r="E224" i="2"/>
  <c r="F224" i="2"/>
  <c r="G224" i="2"/>
  <c r="H224" i="2"/>
  <c r="I224" i="2"/>
  <c r="A225" i="2"/>
  <c r="B225" i="2"/>
  <c r="C225" i="2"/>
  <c r="D225" i="2"/>
  <c r="E225" i="2"/>
  <c r="F225" i="2"/>
  <c r="G225" i="2"/>
  <c r="H225" i="2"/>
  <c r="I225" i="2"/>
  <c r="F226" i="2"/>
  <c r="G226" i="2"/>
  <c r="I226" i="2"/>
  <c r="A227" i="2"/>
  <c r="B227" i="2"/>
  <c r="C227" i="2"/>
  <c r="D227" i="2"/>
  <c r="E227" i="2"/>
  <c r="F227" i="2"/>
  <c r="G227" i="2"/>
  <c r="H227" i="2"/>
  <c r="I227" i="2"/>
  <c r="A228" i="2"/>
  <c r="B228" i="2"/>
  <c r="C228" i="2"/>
  <c r="D228" i="2"/>
  <c r="E228" i="2"/>
  <c r="F228" i="2"/>
  <c r="G228" i="2"/>
  <c r="H228" i="2"/>
  <c r="I228" i="2"/>
  <c r="A229" i="2"/>
  <c r="B229" i="2"/>
  <c r="C229" i="2"/>
  <c r="D229" i="2"/>
  <c r="E229" i="2"/>
  <c r="F229" i="2"/>
  <c r="G229" i="2"/>
  <c r="H229" i="2"/>
  <c r="I229" i="2"/>
  <c r="A230" i="2"/>
  <c r="B230" i="2"/>
  <c r="C230" i="2"/>
  <c r="D230" i="2"/>
  <c r="E230" i="2"/>
  <c r="F230" i="2"/>
  <c r="G230" i="2"/>
  <c r="H230" i="2"/>
  <c r="I230" i="2"/>
  <c r="A231" i="2"/>
  <c r="B231" i="2"/>
  <c r="C231" i="2"/>
  <c r="D231" i="2"/>
  <c r="E231" i="2"/>
  <c r="F231" i="2"/>
  <c r="G231" i="2"/>
  <c r="H231" i="2"/>
  <c r="I231" i="2"/>
  <c r="A232" i="2"/>
  <c r="B232" i="2"/>
  <c r="C232" i="2"/>
  <c r="D232" i="2"/>
  <c r="E232" i="2"/>
  <c r="F232" i="2"/>
  <c r="G232" i="2"/>
  <c r="H232" i="2"/>
  <c r="I232" i="2"/>
  <c r="A233" i="2"/>
  <c r="B233" i="2"/>
  <c r="C233" i="2"/>
  <c r="D233" i="2"/>
  <c r="E233" i="2"/>
  <c r="F233" i="2"/>
  <c r="G233" i="2"/>
  <c r="H233" i="2"/>
  <c r="I233" i="2"/>
  <c r="B234" i="2"/>
  <c r="F234" i="2"/>
  <c r="G234" i="2"/>
  <c r="I234" i="2"/>
  <c r="A235" i="2"/>
  <c r="B235" i="2"/>
  <c r="C235" i="2"/>
  <c r="D235" i="2"/>
  <c r="E235" i="2"/>
  <c r="F235" i="2"/>
  <c r="G235" i="2"/>
  <c r="H235" i="2"/>
  <c r="I235" i="2"/>
  <c r="A236" i="2"/>
  <c r="B236" i="2"/>
  <c r="C236" i="2"/>
  <c r="D236" i="2"/>
  <c r="E236" i="2"/>
  <c r="F236" i="2"/>
  <c r="G236" i="2"/>
  <c r="H236" i="2"/>
  <c r="I236" i="2"/>
  <c r="A237" i="2"/>
  <c r="B237" i="2"/>
  <c r="C237" i="2"/>
  <c r="D237" i="2"/>
  <c r="E237" i="2"/>
  <c r="F237" i="2"/>
  <c r="G237" i="2"/>
  <c r="H237" i="2"/>
  <c r="I237" i="2"/>
  <c r="A238" i="2"/>
  <c r="B238" i="2"/>
  <c r="C238" i="2"/>
  <c r="D238" i="2"/>
  <c r="E238" i="2"/>
  <c r="F238" i="2"/>
  <c r="G238" i="2"/>
  <c r="H238" i="2"/>
  <c r="I238" i="2"/>
  <c r="A239" i="2"/>
  <c r="B239" i="2"/>
  <c r="C239" i="2"/>
  <c r="D239" i="2"/>
  <c r="E239" i="2"/>
  <c r="F239" i="2"/>
  <c r="G239" i="2"/>
  <c r="H239" i="2"/>
  <c r="I239" i="2"/>
  <c r="A240" i="2"/>
  <c r="B240" i="2"/>
  <c r="C240" i="2"/>
  <c r="D240" i="2"/>
  <c r="E240" i="2"/>
  <c r="F240" i="2"/>
  <c r="G240" i="2"/>
  <c r="H240" i="2"/>
  <c r="I240" i="2"/>
  <c r="A241" i="2"/>
  <c r="B241" i="2"/>
  <c r="C241" i="2"/>
  <c r="D241" i="2"/>
  <c r="E241" i="2"/>
  <c r="F241" i="2"/>
  <c r="G241" i="2"/>
  <c r="H241" i="2"/>
  <c r="I241" i="2"/>
  <c r="A242" i="2"/>
  <c r="B242" i="2"/>
  <c r="C242" i="2"/>
  <c r="D242" i="2"/>
  <c r="E242" i="2"/>
  <c r="F242" i="2"/>
  <c r="G242" i="2"/>
  <c r="H242" i="2"/>
  <c r="I242" i="2"/>
  <c r="A243" i="2"/>
  <c r="B243" i="2"/>
  <c r="C243" i="2"/>
  <c r="D243" i="2"/>
  <c r="E243" i="2"/>
  <c r="F243" i="2"/>
  <c r="G243" i="2"/>
  <c r="H243" i="2"/>
  <c r="I243" i="2"/>
  <c r="A244" i="2"/>
  <c r="B244" i="2"/>
  <c r="C244" i="2"/>
  <c r="D244" i="2"/>
  <c r="E244" i="2"/>
  <c r="F244" i="2"/>
  <c r="G244" i="2"/>
  <c r="H244" i="2"/>
  <c r="I244" i="2"/>
  <c r="A245" i="2"/>
  <c r="B245" i="2"/>
  <c r="C245" i="2"/>
  <c r="D245" i="2"/>
  <c r="E245" i="2"/>
  <c r="F245" i="2"/>
  <c r="G245" i="2"/>
  <c r="H245" i="2"/>
  <c r="I245" i="2"/>
  <c r="F246" i="2"/>
  <c r="G246" i="2"/>
  <c r="I246" i="2"/>
  <c r="A247" i="2"/>
  <c r="B247" i="2"/>
  <c r="C247" i="2"/>
  <c r="D247" i="2"/>
  <c r="E247" i="2"/>
  <c r="F247" i="2"/>
  <c r="G247" i="2"/>
  <c r="H247" i="2"/>
  <c r="I247" i="2"/>
  <c r="A248" i="2"/>
  <c r="B248" i="2"/>
  <c r="C248" i="2"/>
  <c r="D248" i="2"/>
  <c r="E248" i="2"/>
  <c r="F248" i="2"/>
  <c r="G248" i="2"/>
  <c r="H248" i="2"/>
  <c r="I248" i="2"/>
  <c r="A249" i="2"/>
  <c r="B249" i="2"/>
  <c r="C249" i="2"/>
  <c r="D249" i="2"/>
  <c r="E249" i="2"/>
  <c r="F249" i="2"/>
  <c r="G249" i="2"/>
  <c r="H249" i="2"/>
  <c r="I249" i="2"/>
  <c r="A250" i="2"/>
  <c r="B250" i="2"/>
  <c r="C250" i="2"/>
  <c r="D250" i="2"/>
  <c r="E250" i="2"/>
  <c r="F250" i="2"/>
  <c r="G250" i="2"/>
  <c r="H250" i="2"/>
  <c r="I250" i="2"/>
  <c r="A251" i="2"/>
  <c r="B251" i="2"/>
  <c r="C251" i="2"/>
  <c r="D251" i="2"/>
  <c r="E251" i="2"/>
  <c r="F251" i="2"/>
  <c r="G251" i="2"/>
  <c r="H251" i="2"/>
  <c r="I251" i="2"/>
  <c r="A252" i="2"/>
  <c r="B252" i="2"/>
  <c r="C252" i="2"/>
  <c r="D252" i="2"/>
  <c r="E252" i="2"/>
  <c r="F252" i="2"/>
  <c r="G252" i="2"/>
  <c r="H252" i="2"/>
  <c r="I252" i="2"/>
  <c r="A253" i="2"/>
  <c r="B253" i="2"/>
  <c r="C253" i="2"/>
  <c r="D253" i="2"/>
  <c r="E253" i="2"/>
  <c r="F253" i="2"/>
  <c r="G253" i="2"/>
  <c r="H253" i="2"/>
  <c r="I253" i="2"/>
  <c r="A254" i="2"/>
  <c r="B254" i="2"/>
  <c r="C254" i="2"/>
  <c r="D254" i="2"/>
  <c r="E254" i="2"/>
  <c r="F254" i="2"/>
  <c r="G254" i="2"/>
  <c r="H254" i="2"/>
  <c r="I254" i="2"/>
  <c r="A255" i="2"/>
  <c r="B255" i="2"/>
  <c r="C255" i="2"/>
  <c r="D255" i="2"/>
  <c r="E255" i="2"/>
  <c r="F255" i="2"/>
  <c r="G255" i="2"/>
  <c r="H255" i="2"/>
  <c r="I255" i="2"/>
  <c r="A256" i="2"/>
  <c r="B256" i="2"/>
  <c r="C256" i="2"/>
  <c r="D256" i="2"/>
  <c r="E256" i="2"/>
  <c r="F256" i="2"/>
  <c r="G256" i="2"/>
  <c r="H256" i="2"/>
  <c r="I256" i="2"/>
  <c r="F257" i="2"/>
  <c r="G257" i="2"/>
  <c r="I257" i="2"/>
  <c r="A258" i="2"/>
  <c r="B258" i="2"/>
  <c r="C258" i="2"/>
  <c r="D258" i="2"/>
  <c r="E258" i="2"/>
  <c r="F258" i="2"/>
  <c r="G258" i="2"/>
  <c r="H258" i="2"/>
  <c r="I258" i="2"/>
  <c r="A259" i="2"/>
  <c r="B259" i="2"/>
  <c r="C259" i="2"/>
  <c r="D259" i="2"/>
  <c r="E259" i="2"/>
  <c r="F259" i="2"/>
  <c r="G259" i="2"/>
  <c r="H259" i="2"/>
  <c r="I259" i="2"/>
  <c r="A260" i="2"/>
  <c r="B260" i="2"/>
  <c r="C260" i="2"/>
  <c r="D260" i="2"/>
  <c r="E260" i="2"/>
  <c r="F260" i="2"/>
  <c r="G260" i="2"/>
  <c r="H260" i="2"/>
  <c r="I260" i="2"/>
  <c r="A261" i="2"/>
  <c r="B261" i="2"/>
  <c r="C261" i="2"/>
  <c r="D261" i="2"/>
  <c r="E261" i="2"/>
  <c r="F261" i="2"/>
  <c r="G261" i="2"/>
  <c r="H261" i="2"/>
  <c r="I261" i="2"/>
  <c r="A262" i="2"/>
  <c r="B262" i="2"/>
  <c r="C262" i="2"/>
  <c r="D262" i="2"/>
  <c r="E262" i="2"/>
  <c r="F262" i="2"/>
  <c r="G262" i="2"/>
  <c r="H262" i="2"/>
  <c r="I262" i="2"/>
  <c r="A263" i="2"/>
  <c r="B263" i="2"/>
  <c r="C263" i="2"/>
  <c r="D263" i="2"/>
  <c r="E263" i="2"/>
  <c r="F263" i="2"/>
  <c r="G263" i="2"/>
  <c r="H263" i="2"/>
  <c r="I263" i="2"/>
  <c r="A264" i="2"/>
  <c r="B264" i="2"/>
  <c r="C264" i="2"/>
  <c r="D264" i="2"/>
  <c r="E264" i="2"/>
  <c r="F264" i="2"/>
  <c r="G264" i="2"/>
  <c r="H264" i="2"/>
  <c r="I264" i="2"/>
  <c r="A265" i="2"/>
  <c r="B265" i="2"/>
  <c r="C265" i="2"/>
  <c r="D265" i="2"/>
  <c r="E265" i="2"/>
  <c r="F265" i="2"/>
  <c r="G265" i="2"/>
  <c r="H265" i="2"/>
  <c r="I265" i="2"/>
  <c r="A266" i="2"/>
  <c r="B266" i="2"/>
  <c r="C266" i="2"/>
  <c r="D266" i="2"/>
  <c r="E266" i="2"/>
  <c r="F266" i="2"/>
  <c r="G266" i="2"/>
  <c r="H266" i="2"/>
  <c r="I266" i="2"/>
  <c r="A267" i="2"/>
  <c r="B267" i="2"/>
  <c r="C267" i="2"/>
  <c r="D267" i="2"/>
  <c r="E267" i="2"/>
  <c r="F267" i="2"/>
  <c r="G267" i="2"/>
  <c r="H267" i="2"/>
  <c r="I267" i="2"/>
  <c r="A268" i="2"/>
  <c r="B268" i="2"/>
  <c r="C268" i="2"/>
  <c r="D268" i="2"/>
  <c r="E268" i="2"/>
  <c r="F268" i="2"/>
  <c r="G268" i="2"/>
  <c r="H268" i="2"/>
  <c r="I268" i="2"/>
  <c r="F269" i="2"/>
  <c r="G269" i="2"/>
  <c r="I269" i="2"/>
  <c r="A270" i="2"/>
  <c r="B270" i="2"/>
  <c r="C270" i="2"/>
  <c r="D270" i="2"/>
  <c r="E270" i="2"/>
  <c r="F270" i="2"/>
  <c r="G270" i="2"/>
  <c r="H270" i="2"/>
  <c r="I270" i="2"/>
  <c r="A271" i="2"/>
  <c r="B271" i="2"/>
  <c r="C271" i="2"/>
  <c r="D271" i="2"/>
  <c r="E271" i="2"/>
  <c r="F271" i="2"/>
  <c r="G271" i="2"/>
  <c r="H271" i="2"/>
  <c r="I271" i="2"/>
  <c r="A272" i="2"/>
  <c r="B272" i="2"/>
  <c r="C272" i="2"/>
  <c r="D272" i="2"/>
  <c r="E272" i="2"/>
  <c r="F272" i="2"/>
  <c r="G272" i="2"/>
  <c r="H272" i="2"/>
  <c r="I272" i="2"/>
  <c r="B273" i="2"/>
  <c r="F273" i="2"/>
  <c r="G273" i="2"/>
  <c r="I273" i="2"/>
  <c r="B274" i="2"/>
  <c r="F274" i="2"/>
  <c r="G274" i="2"/>
  <c r="I274" i="2"/>
  <c r="B275" i="2"/>
  <c r="F275" i="2"/>
  <c r="G275" i="2"/>
  <c r="I275" i="2"/>
  <c r="A276" i="2"/>
  <c r="B276" i="2"/>
  <c r="C276" i="2"/>
  <c r="D276" i="2"/>
  <c r="E276" i="2"/>
  <c r="F276" i="2"/>
  <c r="G276" i="2"/>
  <c r="H276" i="2"/>
  <c r="I276" i="2"/>
  <c r="A277" i="2"/>
  <c r="B277" i="2"/>
  <c r="C277" i="2"/>
  <c r="D277" i="2"/>
  <c r="E277" i="2"/>
  <c r="F277" i="2"/>
  <c r="G277" i="2"/>
  <c r="H277" i="2"/>
  <c r="I277" i="2"/>
  <c r="A278" i="2"/>
  <c r="B278" i="2"/>
  <c r="C278" i="2"/>
  <c r="D278" i="2"/>
  <c r="E278" i="2"/>
  <c r="F278" i="2"/>
  <c r="G278" i="2"/>
  <c r="H278" i="2"/>
  <c r="I278" i="2"/>
  <c r="A279" i="2"/>
  <c r="B279" i="2"/>
  <c r="C279" i="2"/>
  <c r="D279" i="2"/>
  <c r="E279" i="2"/>
  <c r="F279" i="2"/>
  <c r="G279" i="2"/>
  <c r="H279" i="2"/>
  <c r="I279" i="2"/>
  <c r="A280" i="2"/>
  <c r="B280" i="2"/>
  <c r="C280" i="2"/>
  <c r="D280" i="2"/>
  <c r="E280" i="2"/>
  <c r="F280" i="2"/>
  <c r="G280" i="2"/>
  <c r="H280" i="2"/>
  <c r="I280" i="2"/>
  <c r="A281" i="2"/>
  <c r="B281" i="2"/>
  <c r="C281" i="2"/>
  <c r="D281" i="2"/>
  <c r="E281" i="2"/>
  <c r="F281" i="2"/>
  <c r="G281" i="2"/>
  <c r="H281" i="2"/>
  <c r="I281" i="2"/>
  <c r="A282" i="2"/>
  <c r="B282" i="2"/>
  <c r="C282" i="2"/>
  <c r="D282" i="2"/>
  <c r="E282" i="2"/>
  <c r="F282" i="2"/>
  <c r="G282" i="2"/>
  <c r="H282" i="2"/>
  <c r="I282" i="2"/>
  <c r="A283" i="2"/>
  <c r="B283" i="2"/>
  <c r="C283" i="2"/>
  <c r="D283" i="2"/>
  <c r="E283" i="2"/>
  <c r="F283" i="2"/>
  <c r="G283" i="2"/>
  <c r="H283" i="2"/>
  <c r="I283" i="2"/>
  <c r="A284" i="2"/>
  <c r="B284" i="2"/>
  <c r="C284" i="2"/>
  <c r="D284" i="2"/>
  <c r="E284" i="2"/>
  <c r="F284" i="2"/>
  <c r="G284" i="2"/>
  <c r="H284" i="2"/>
  <c r="I284" i="2"/>
  <c r="A285" i="2"/>
  <c r="B285" i="2"/>
  <c r="C285" i="2"/>
  <c r="D285" i="2"/>
  <c r="E285" i="2"/>
  <c r="F285" i="2"/>
  <c r="G285" i="2"/>
  <c r="H285" i="2"/>
  <c r="I285" i="2"/>
  <c r="A286" i="2"/>
  <c r="B286" i="2"/>
  <c r="C286" i="2"/>
  <c r="D286" i="2"/>
  <c r="E286" i="2"/>
  <c r="F286" i="2"/>
  <c r="G286" i="2"/>
  <c r="H286" i="2"/>
  <c r="I286" i="2"/>
  <c r="F287" i="2"/>
  <c r="G287" i="2"/>
  <c r="I287" i="2"/>
  <c r="B288" i="2"/>
  <c r="F288" i="2"/>
  <c r="G288" i="2"/>
  <c r="I288" i="2"/>
  <c r="B289" i="2"/>
  <c r="F289" i="2"/>
  <c r="G289" i="2"/>
  <c r="I289" i="2"/>
  <c r="B290" i="2"/>
  <c r="F290" i="2"/>
  <c r="G290" i="2"/>
  <c r="I290" i="2"/>
  <c r="B291" i="2"/>
  <c r="F291" i="2"/>
  <c r="G291" i="2"/>
  <c r="I291" i="2"/>
  <c r="B292" i="2"/>
  <c r="F292" i="2"/>
  <c r="G292" i="2"/>
  <c r="H292" i="2"/>
  <c r="I292" i="2"/>
  <c r="A293" i="2"/>
  <c r="C293" i="2"/>
  <c r="D293" i="2"/>
  <c r="E293" i="2"/>
  <c r="F293" i="2"/>
  <c r="G293" i="2"/>
  <c r="H293" i="2"/>
  <c r="I293" i="2"/>
  <c r="B294" i="2"/>
  <c r="F294" i="2"/>
  <c r="G294" i="2"/>
  <c r="I294" i="2"/>
  <c r="A295" i="2"/>
  <c r="C295" i="2"/>
  <c r="D295" i="2"/>
  <c r="E295" i="2"/>
  <c r="F295" i="2"/>
  <c r="G295" i="2"/>
  <c r="H295" i="2"/>
  <c r="I295" i="2"/>
  <c r="A296" i="2"/>
  <c r="B296" i="2"/>
  <c r="C296" i="2"/>
  <c r="D296" i="2"/>
  <c r="E296" i="2"/>
  <c r="F296" i="2"/>
  <c r="G296" i="2"/>
  <c r="H296" i="2"/>
  <c r="I296" i="2"/>
  <c r="A297" i="2"/>
  <c r="B297" i="2"/>
  <c r="C297" i="2"/>
  <c r="D297" i="2"/>
  <c r="E297" i="2"/>
  <c r="F297" i="2"/>
  <c r="G297" i="2"/>
  <c r="H297" i="2"/>
  <c r="I297" i="2"/>
  <c r="A298" i="2"/>
  <c r="B298" i="2"/>
  <c r="C298" i="2"/>
  <c r="D298" i="2"/>
  <c r="E298" i="2"/>
  <c r="F298" i="2"/>
  <c r="G298" i="2"/>
  <c r="H298" i="2"/>
  <c r="I298" i="2"/>
  <c r="A299" i="2"/>
  <c r="B299" i="2"/>
  <c r="C299" i="2"/>
  <c r="D299" i="2"/>
  <c r="E299" i="2"/>
  <c r="F299" i="2"/>
  <c r="G299" i="2"/>
  <c r="H299" i="2"/>
  <c r="I299" i="2"/>
  <c r="A300" i="2"/>
  <c r="B300" i="2"/>
  <c r="C300" i="2"/>
  <c r="D300" i="2"/>
  <c r="E300" i="2"/>
  <c r="F300" i="2"/>
  <c r="G300" i="2"/>
  <c r="H300" i="2"/>
  <c r="I300" i="2"/>
  <c r="A301" i="2"/>
  <c r="B301" i="2"/>
  <c r="C301" i="2"/>
  <c r="D301" i="2"/>
  <c r="E301" i="2"/>
  <c r="F301" i="2"/>
  <c r="G301" i="2"/>
  <c r="H301" i="2"/>
  <c r="I301" i="2"/>
  <c r="A302" i="2"/>
  <c r="B302" i="2"/>
  <c r="C302" i="2"/>
  <c r="D302" i="2"/>
  <c r="E302" i="2"/>
  <c r="F302" i="2"/>
  <c r="G302" i="2"/>
  <c r="H302" i="2"/>
  <c r="I302" i="2"/>
  <c r="A303" i="2"/>
  <c r="B303" i="2"/>
  <c r="C303" i="2"/>
  <c r="D303" i="2"/>
  <c r="E303" i="2"/>
  <c r="F303" i="2"/>
  <c r="G303" i="2"/>
  <c r="H303" i="2"/>
  <c r="I303" i="2"/>
  <c r="F304" i="2"/>
  <c r="G304" i="2"/>
  <c r="I304" i="2"/>
  <c r="B305" i="2"/>
  <c r="F305" i="2"/>
  <c r="G305" i="2"/>
  <c r="I305" i="2"/>
  <c r="B306" i="2"/>
  <c r="F306" i="2"/>
  <c r="G306" i="2"/>
  <c r="I306" i="2"/>
  <c r="B307" i="2"/>
  <c r="F307" i="2"/>
  <c r="G307" i="2"/>
  <c r="I307" i="2"/>
  <c r="A308" i="2"/>
  <c r="C308" i="2"/>
  <c r="D308" i="2"/>
  <c r="E308" i="2"/>
  <c r="F308" i="2"/>
  <c r="G308" i="2"/>
  <c r="H308" i="2"/>
  <c r="I308" i="2"/>
  <c r="B309" i="2"/>
  <c r="F309" i="2"/>
  <c r="G309" i="2"/>
  <c r="I309" i="2"/>
  <c r="B310" i="2"/>
  <c r="F310" i="2"/>
  <c r="G310" i="2"/>
  <c r="I310" i="2"/>
  <c r="A311" i="2"/>
  <c r="C311" i="2"/>
  <c r="D311" i="2"/>
  <c r="E311" i="2"/>
  <c r="F311" i="2"/>
  <c r="G311" i="2"/>
  <c r="H311" i="2"/>
  <c r="I311" i="2"/>
  <c r="B312" i="2"/>
  <c r="F312" i="2"/>
  <c r="G312" i="2"/>
  <c r="I312" i="2"/>
  <c r="A313" i="2"/>
  <c r="C313" i="2"/>
  <c r="D313" i="2"/>
  <c r="E313" i="2"/>
  <c r="F313" i="2"/>
  <c r="G313" i="2"/>
  <c r="H313" i="2"/>
  <c r="I313" i="2"/>
  <c r="A314" i="2"/>
  <c r="C314" i="2"/>
  <c r="D314" i="2"/>
  <c r="E314" i="2"/>
  <c r="F314" i="2"/>
  <c r="G314" i="2"/>
  <c r="H314" i="2"/>
  <c r="I314" i="2"/>
  <c r="A315" i="2"/>
  <c r="C315" i="2"/>
  <c r="D315" i="2"/>
  <c r="E315" i="2"/>
  <c r="F315" i="2"/>
  <c r="G315" i="2"/>
  <c r="H315" i="2"/>
  <c r="I315" i="2"/>
  <c r="A316" i="2"/>
  <c r="B316" i="2"/>
  <c r="C316" i="2"/>
  <c r="D316" i="2"/>
  <c r="E316" i="2"/>
  <c r="F316" i="2"/>
  <c r="G316" i="2"/>
  <c r="H316" i="2"/>
  <c r="I316" i="2"/>
  <c r="A317" i="2"/>
  <c r="B317" i="2"/>
  <c r="C317" i="2"/>
  <c r="D317" i="2"/>
  <c r="E317" i="2"/>
  <c r="F317" i="2"/>
  <c r="G317" i="2"/>
  <c r="H317" i="2"/>
  <c r="I317" i="2"/>
  <c r="A318" i="2"/>
  <c r="B318" i="2"/>
  <c r="C318" i="2"/>
  <c r="D318" i="2"/>
  <c r="E318" i="2"/>
  <c r="F318" i="2"/>
  <c r="G318" i="2"/>
  <c r="H318" i="2"/>
  <c r="I318" i="2"/>
  <c r="A319" i="2"/>
  <c r="B319" i="2"/>
  <c r="C319" i="2"/>
  <c r="D319" i="2"/>
  <c r="E319" i="2"/>
  <c r="F319" i="2"/>
  <c r="G319" i="2"/>
  <c r="H319" i="2"/>
  <c r="I319" i="2"/>
  <c r="A320" i="2"/>
  <c r="B320" i="2"/>
  <c r="C320" i="2"/>
  <c r="D320" i="2"/>
  <c r="E320" i="2"/>
  <c r="F320" i="2"/>
  <c r="G320" i="2"/>
  <c r="H320" i="2"/>
  <c r="I320" i="2"/>
  <c r="A321" i="2"/>
  <c r="B321" i="2"/>
  <c r="C321" i="2"/>
  <c r="D321" i="2"/>
  <c r="E321" i="2"/>
  <c r="F321" i="2"/>
  <c r="G321" i="2"/>
  <c r="H321" i="2"/>
  <c r="I321" i="2"/>
  <c r="A322" i="2"/>
  <c r="B322" i="2"/>
  <c r="C322" i="2"/>
  <c r="D322" i="2"/>
  <c r="E322" i="2"/>
  <c r="F322" i="2"/>
  <c r="G322" i="2"/>
  <c r="H322" i="2"/>
  <c r="I322" i="2"/>
  <c r="A323" i="2"/>
  <c r="B323" i="2"/>
  <c r="C323" i="2"/>
  <c r="D323" i="2"/>
  <c r="E323" i="2"/>
  <c r="F323" i="2"/>
  <c r="G323" i="2"/>
  <c r="H323" i="2"/>
  <c r="I323" i="2"/>
  <c r="F324" i="2"/>
  <c r="G324" i="2"/>
  <c r="I324" i="2"/>
  <c r="B325" i="2"/>
  <c r="F325" i="2"/>
  <c r="G325" i="2"/>
  <c r="I325" i="2"/>
  <c r="B326" i="2"/>
  <c r="F326" i="2"/>
  <c r="G326" i="2"/>
  <c r="I326" i="2"/>
  <c r="B327" i="2"/>
  <c r="F327" i="2"/>
  <c r="G327" i="2"/>
  <c r="I327" i="2"/>
  <c r="A328" i="2"/>
  <c r="C328" i="2"/>
  <c r="D328" i="2"/>
  <c r="E328" i="2"/>
  <c r="F328" i="2"/>
  <c r="G328" i="2"/>
  <c r="H328" i="2"/>
  <c r="I328" i="2"/>
  <c r="B329" i="2"/>
  <c r="F329" i="2"/>
  <c r="G329" i="2"/>
  <c r="I329" i="2"/>
  <c r="B330" i="2"/>
  <c r="F330" i="2"/>
  <c r="G330" i="2"/>
  <c r="I330" i="2"/>
  <c r="A331" i="2"/>
  <c r="C331" i="2"/>
  <c r="D331" i="2"/>
  <c r="E331" i="2"/>
  <c r="F331" i="2"/>
  <c r="G331" i="2"/>
  <c r="H331" i="2"/>
  <c r="I331" i="2"/>
  <c r="B332" i="2"/>
  <c r="F332" i="2"/>
  <c r="G332" i="2"/>
  <c r="I332" i="2"/>
  <c r="A333" i="2"/>
  <c r="B333" i="2"/>
  <c r="C333" i="2"/>
  <c r="D333" i="2"/>
  <c r="E333" i="2"/>
  <c r="F333" i="2"/>
  <c r="G333" i="2"/>
  <c r="H333" i="2"/>
  <c r="I333" i="2"/>
  <c r="A334" i="2"/>
  <c r="C334" i="2"/>
  <c r="D334" i="2"/>
  <c r="E334" i="2"/>
  <c r="F334" i="2"/>
  <c r="G334" i="2"/>
  <c r="H334" i="2"/>
  <c r="I334" i="2"/>
  <c r="A335" i="2"/>
  <c r="B335" i="2"/>
  <c r="C335" i="2"/>
  <c r="D335" i="2"/>
  <c r="E335" i="2"/>
  <c r="F335" i="2"/>
  <c r="G335" i="2"/>
  <c r="H335" i="2"/>
  <c r="I335" i="2"/>
  <c r="A336" i="2"/>
  <c r="B336" i="2"/>
  <c r="C336" i="2"/>
  <c r="D336" i="2"/>
  <c r="E336" i="2"/>
  <c r="F336" i="2"/>
  <c r="G336" i="2"/>
  <c r="H336" i="2"/>
  <c r="I336" i="2"/>
  <c r="A337" i="2"/>
  <c r="B337" i="2"/>
  <c r="C337" i="2"/>
  <c r="D337" i="2"/>
  <c r="E337" i="2"/>
  <c r="F337" i="2"/>
  <c r="G337" i="2"/>
  <c r="H337" i="2"/>
  <c r="I337" i="2"/>
  <c r="A338" i="2"/>
  <c r="B338" i="2"/>
  <c r="C338" i="2"/>
  <c r="D338" i="2"/>
  <c r="E338" i="2"/>
  <c r="F338" i="2"/>
  <c r="G338" i="2"/>
  <c r="H338" i="2"/>
  <c r="I338" i="2"/>
  <c r="A339" i="2"/>
  <c r="B339" i="2"/>
  <c r="C339" i="2"/>
  <c r="D339" i="2"/>
  <c r="E339" i="2"/>
  <c r="F339" i="2"/>
  <c r="G339" i="2"/>
  <c r="H339" i="2"/>
  <c r="I339" i="2"/>
  <c r="A340" i="2"/>
  <c r="B340" i="2"/>
  <c r="C340" i="2"/>
  <c r="D340" i="2"/>
  <c r="E340" i="2"/>
  <c r="F340" i="2"/>
  <c r="G340" i="2"/>
  <c r="H340" i="2"/>
  <c r="I340" i="2"/>
  <c r="A341" i="2"/>
  <c r="B341" i="2"/>
  <c r="C341" i="2"/>
  <c r="D341" i="2"/>
  <c r="E341" i="2"/>
  <c r="F341" i="2"/>
  <c r="G341" i="2"/>
  <c r="H341" i="2"/>
  <c r="I341" i="2"/>
  <c r="A342" i="2"/>
  <c r="B342" i="2"/>
  <c r="C342" i="2"/>
  <c r="D342" i="2"/>
  <c r="E342" i="2"/>
  <c r="F342" i="2"/>
  <c r="G342" i="2"/>
  <c r="H342" i="2"/>
  <c r="I342" i="2"/>
  <c r="A343" i="2"/>
  <c r="B343" i="2"/>
  <c r="C343" i="2"/>
  <c r="D343" i="2"/>
  <c r="E343" i="2"/>
  <c r="F343" i="2"/>
  <c r="G343" i="2"/>
  <c r="H343" i="2"/>
  <c r="I343" i="2"/>
  <c r="F344" i="2"/>
  <c r="G344" i="2"/>
  <c r="I344" i="2"/>
  <c r="B345" i="2"/>
  <c r="F345" i="2"/>
  <c r="G345" i="2"/>
  <c r="I345" i="2"/>
  <c r="B346" i="2"/>
  <c r="F346" i="2"/>
  <c r="G346" i="2"/>
  <c r="I346" i="2"/>
  <c r="B347" i="2"/>
  <c r="F347" i="2"/>
  <c r="G347" i="2"/>
  <c r="I347" i="2"/>
  <c r="A348" i="2"/>
  <c r="C348" i="2"/>
  <c r="D348" i="2"/>
  <c r="E348" i="2"/>
  <c r="F348" i="2"/>
  <c r="G348" i="2"/>
  <c r="H348" i="2"/>
  <c r="I348" i="2"/>
  <c r="B349" i="2"/>
  <c r="F349" i="2"/>
  <c r="G349" i="2"/>
  <c r="I349" i="2"/>
  <c r="B350" i="2"/>
  <c r="D350" i="2"/>
  <c r="F350" i="2"/>
  <c r="G350" i="2"/>
  <c r="I350" i="2"/>
  <c r="A351" i="2"/>
  <c r="C351" i="2"/>
  <c r="D351" i="2"/>
  <c r="E351" i="2"/>
  <c r="F351" i="2"/>
  <c r="G351" i="2"/>
  <c r="H351" i="2"/>
  <c r="I351" i="2"/>
  <c r="B352" i="2"/>
  <c r="F352" i="2"/>
  <c r="G352" i="2"/>
  <c r="I352" i="2"/>
  <c r="A353" i="2"/>
  <c r="C353" i="2"/>
  <c r="D353" i="2"/>
  <c r="E353" i="2"/>
  <c r="F353" i="2"/>
  <c r="G353" i="2"/>
  <c r="H353" i="2"/>
  <c r="I353" i="2"/>
  <c r="A354" i="2"/>
  <c r="C354" i="2"/>
  <c r="D354" i="2"/>
  <c r="E354" i="2"/>
  <c r="F354" i="2"/>
  <c r="G354" i="2"/>
  <c r="H354" i="2"/>
  <c r="I354" i="2"/>
  <c r="A355" i="2"/>
  <c r="C355" i="2"/>
  <c r="D355" i="2"/>
  <c r="E355" i="2"/>
  <c r="F355" i="2"/>
  <c r="G355" i="2"/>
  <c r="H355" i="2"/>
  <c r="I355" i="2"/>
  <c r="A356" i="2"/>
  <c r="B356" i="2"/>
  <c r="C356" i="2"/>
  <c r="D356" i="2"/>
  <c r="E356" i="2"/>
  <c r="F356" i="2"/>
  <c r="G356" i="2"/>
  <c r="H356" i="2"/>
  <c r="I356" i="2"/>
  <c r="F357" i="2"/>
  <c r="G357" i="2"/>
  <c r="I357" i="2"/>
  <c r="A358" i="2"/>
  <c r="C358" i="2"/>
  <c r="D358" i="2"/>
  <c r="E358" i="2"/>
  <c r="F358" i="2"/>
  <c r="G358" i="2"/>
  <c r="H358" i="2"/>
  <c r="I358" i="2"/>
  <c r="A359" i="2"/>
  <c r="B359" i="2"/>
  <c r="C359" i="2"/>
  <c r="D359" i="2"/>
  <c r="E359" i="2"/>
  <c r="F359" i="2"/>
  <c r="G359" i="2"/>
  <c r="H359" i="2"/>
  <c r="I359" i="2"/>
  <c r="A360" i="2"/>
  <c r="B360" i="2"/>
  <c r="C360" i="2"/>
  <c r="D360" i="2"/>
  <c r="E360" i="2"/>
  <c r="F360" i="2"/>
  <c r="G360" i="2"/>
  <c r="H360" i="2"/>
  <c r="I360" i="2"/>
  <c r="A361" i="2"/>
  <c r="B361" i="2"/>
  <c r="C361" i="2"/>
  <c r="D361" i="2"/>
  <c r="E361" i="2"/>
  <c r="F361" i="2"/>
  <c r="G361" i="2"/>
  <c r="H361" i="2"/>
  <c r="I361" i="2"/>
  <c r="A362" i="2"/>
  <c r="B362" i="2"/>
  <c r="C362" i="2"/>
  <c r="D362" i="2"/>
  <c r="E362" i="2"/>
  <c r="F362" i="2"/>
  <c r="G362" i="2"/>
  <c r="H362" i="2"/>
  <c r="I362" i="2"/>
  <c r="A363" i="2"/>
  <c r="B363" i="2"/>
  <c r="C363" i="2"/>
  <c r="D363" i="2"/>
  <c r="E363" i="2"/>
  <c r="F363" i="2"/>
  <c r="G363" i="2"/>
  <c r="H363" i="2"/>
  <c r="I363" i="2"/>
  <c r="A364" i="2"/>
  <c r="B364" i="2"/>
  <c r="C364" i="2"/>
  <c r="D364" i="2"/>
  <c r="E364" i="2"/>
  <c r="F364" i="2"/>
  <c r="G364" i="2"/>
  <c r="H364" i="2"/>
  <c r="I364" i="2"/>
  <c r="A365" i="2"/>
  <c r="B365" i="2"/>
  <c r="C365" i="2"/>
  <c r="D365" i="2"/>
  <c r="E365" i="2"/>
  <c r="F365" i="2"/>
  <c r="G365" i="2"/>
  <c r="H365" i="2"/>
  <c r="I365" i="2"/>
  <c r="A366" i="2"/>
  <c r="B366" i="2"/>
  <c r="C366" i="2"/>
  <c r="D366" i="2"/>
  <c r="E366" i="2"/>
  <c r="F366" i="2"/>
  <c r="G366" i="2"/>
  <c r="H366" i="2"/>
  <c r="I366" i="2"/>
  <c r="F367" i="2"/>
  <c r="G367" i="2"/>
  <c r="H367" i="2"/>
  <c r="I367" i="2"/>
  <c r="A368" i="2"/>
  <c r="C368" i="2"/>
  <c r="D368" i="2"/>
  <c r="E368" i="2"/>
  <c r="F368" i="2"/>
  <c r="G368" i="2"/>
  <c r="H368" i="2"/>
  <c r="I368" i="2"/>
  <c r="B369" i="2"/>
  <c r="F369" i="2"/>
  <c r="G369" i="2"/>
  <c r="I369" i="2"/>
  <c r="A370" i="2"/>
  <c r="C370" i="2"/>
  <c r="D370" i="2"/>
  <c r="E370" i="2"/>
  <c r="F370" i="2"/>
  <c r="G370" i="2"/>
  <c r="H370" i="2"/>
  <c r="I370" i="2"/>
  <c r="A371" i="2"/>
  <c r="B371" i="2"/>
  <c r="C371" i="2"/>
  <c r="D371" i="2"/>
  <c r="E371" i="2"/>
  <c r="F371" i="2"/>
  <c r="G371" i="2"/>
  <c r="H371" i="2"/>
  <c r="I371" i="2"/>
  <c r="A372" i="2"/>
  <c r="B372" i="2"/>
  <c r="C372" i="2"/>
  <c r="D372" i="2"/>
  <c r="E372" i="2"/>
  <c r="F372" i="2"/>
  <c r="G372" i="2"/>
  <c r="H372" i="2"/>
  <c r="I372" i="2"/>
  <c r="A373" i="2"/>
  <c r="B373" i="2"/>
  <c r="C373" i="2"/>
  <c r="D373" i="2"/>
  <c r="E373" i="2"/>
  <c r="F373" i="2"/>
  <c r="G373" i="2"/>
  <c r="H373" i="2"/>
  <c r="I373" i="2"/>
  <c r="A374" i="2"/>
  <c r="B374" i="2"/>
  <c r="C374" i="2"/>
  <c r="D374" i="2"/>
  <c r="E374" i="2"/>
  <c r="F374" i="2"/>
  <c r="G374" i="2"/>
  <c r="H374" i="2"/>
  <c r="I374" i="2"/>
  <c r="A375" i="2"/>
  <c r="B375" i="2"/>
  <c r="C375" i="2"/>
  <c r="D375" i="2"/>
  <c r="E375" i="2"/>
  <c r="F375" i="2"/>
  <c r="G375" i="2"/>
  <c r="H375" i="2"/>
  <c r="I375" i="2"/>
  <c r="A376" i="2"/>
  <c r="B376" i="2"/>
  <c r="C376" i="2"/>
  <c r="D376" i="2"/>
  <c r="E376" i="2"/>
  <c r="F376" i="2"/>
  <c r="G376" i="2"/>
  <c r="H376" i="2"/>
  <c r="I376" i="2"/>
  <c r="A377" i="2"/>
  <c r="B377" i="2"/>
  <c r="C377" i="2"/>
  <c r="D377" i="2"/>
  <c r="E377" i="2"/>
  <c r="F377" i="2"/>
  <c r="G377" i="2"/>
  <c r="H377" i="2"/>
  <c r="I377" i="2"/>
  <c r="A378" i="2"/>
  <c r="B378" i="2"/>
  <c r="C378" i="2"/>
  <c r="D378" i="2"/>
  <c r="E378" i="2"/>
  <c r="F378" i="2"/>
  <c r="G378" i="2"/>
  <c r="H378" i="2"/>
  <c r="I378" i="2"/>
  <c r="A379" i="2"/>
  <c r="B379" i="2"/>
  <c r="C379" i="2"/>
  <c r="F379" i="2"/>
  <c r="G379" i="2"/>
  <c r="I379" i="2"/>
  <c r="A380" i="2"/>
  <c r="C380" i="2"/>
  <c r="D380" i="2"/>
  <c r="E380" i="2"/>
  <c r="F380" i="2"/>
  <c r="G380" i="2"/>
  <c r="H380" i="2"/>
  <c r="I380" i="2"/>
  <c r="F381" i="2"/>
  <c r="G381" i="2"/>
  <c r="I381" i="2"/>
  <c r="A382" i="2"/>
  <c r="C382" i="2"/>
  <c r="D382" i="2"/>
  <c r="E382" i="2"/>
  <c r="F382" i="2"/>
  <c r="G382" i="2"/>
  <c r="H382" i="2"/>
  <c r="I382" i="2"/>
  <c r="B1" i="2"/>
  <c r="C1" i="2"/>
  <c r="D1" i="2"/>
  <c r="E1" i="2"/>
  <c r="F1" i="2"/>
  <c r="G1" i="2"/>
  <c r="H1" i="2"/>
  <c r="I1" i="2"/>
  <c r="A1" i="2"/>
  <c r="B382" i="2"/>
  <c r="B381" i="2"/>
  <c r="B380" i="2"/>
  <c r="H379" i="2"/>
  <c r="E379" i="2"/>
  <c r="D379" i="2"/>
  <c r="B370" i="2"/>
  <c r="B368" i="2"/>
  <c r="E367" i="2"/>
  <c r="D367" i="2"/>
  <c r="C367" i="2"/>
  <c r="B367" i="2"/>
  <c r="A367" i="2"/>
  <c r="B358" i="2"/>
  <c r="B357" i="2"/>
  <c r="B355" i="2"/>
  <c r="B354" i="2"/>
  <c r="B353" i="2"/>
  <c r="B351" i="2"/>
  <c r="B348" i="2"/>
  <c r="H344" i="2"/>
  <c r="E344" i="2"/>
  <c r="D344" i="2"/>
  <c r="C344" i="2"/>
  <c r="B344" i="2"/>
  <c r="A344" i="2"/>
  <c r="B334" i="2"/>
  <c r="B331" i="2"/>
  <c r="B328" i="2"/>
  <c r="H324" i="2"/>
  <c r="E324" i="2"/>
  <c r="D324" i="2"/>
  <c r="C324" i="2"/>
  <c r="B324" i="2"/>
  <c r="A324" i="2"/>
  <c r="B315" i="2"/>
  <c r="B314" i="2"/>
  <c r="B313" i="2"/>
  <c r="B311" i="2"/>
  <c r="B308" i="2"/>
  <c r="H304" i="2"/>
  <c r="E304" i="2"/>
  <c r="D304" i="2"/>
  <c r="C304" i="2"/>
  <c r="B304" i="2"/>
  <c r="A304" i="2"/>
  <c r="B295" i="2"/>
  <c r="B293" i="2"/>
  <c r="H287" i="2"/>
  <c r="E287" i="2"/>
  <c r="D287" i="2"/>
  <c r="C287" i="2"/>
  <c r="B287" i="2"/>
  <c r="A287" i="2"/>
  <c r="H103" i="2"/>
  <c r="E269" i="2"/>
  <c r="D269" i="2"/>
  <c r="C103" i="2"/>
  <c r="B269" i="2"/>
  <c r="A103" i="2"/>
  <c r="H294" i="2"/>
  <c r="E312" i="2"/>
  <c r="D312" i="2"/>
  <c r="C294" i="2"/>
  <c r="B257" i="2"/>
  <c r="A332" i="2"/>
  <c r="H130" i="2"/>
  <c r="E172" i="2"/>
  <c r="D178" i="2"/>
  <c r="C124" i="2"/>
  <c r="B246" i="2"/>
  <c r="A178" i="2"/>
  <c r="H226" i="2"/>
  <c r="E200" i="2"/>
  <c r="D200" i="2"/>
  <c r="C200" i="2"/>
  <c r="B226" i="2"/>
  <c r="A226" i="2"/>
  <c r="B217" i="2"/>
  <c r="H357" i="2"/>
  <c r="E381" i="2"/>
  <c r="D357" i="2"/>
  <c r="C369" i="2"/>
  <c r="B211" i="2"/>
  <c r="A369" i="2"/>
  <c r="B202" i="2"/>
  <c r="B201" i="2"/>
  <c r="H326" i="2"/>
  <c r="E326" i="2"/>
  <c r="D326" i="2"/>
  <c r="C289" i="2"/>
  <c r="B195" i="2"/>
  <c r="A346" i="2"/>
  <c r="H168" i="2"/>
  <c r="G168" i="2"/>
  <c r="E168" i="2"/>
  <c r="D168" i="2"/>
  <c r="C168" i="2"/>
  <c r="A168" i="2"/>
  <c r="B166" i="2"/>
  <c r="H234" i="2"/>
  <c r="E162" i="2"/>
  <c r="D234" i="2"/>
  <c r="C234" i="2"/>
  <c r="B162" i="2"/>
  <c r="A234" i="2"/>
  <c r="H147" i="2"/>
  <c r="E170" i="2"/>
  <c r="D122" i="2"/>
  <c r="C170" i="2"/>
  <c r="B147" i="2"/>
  <c r="A170" i="2"/>
  <c r="A122" i="2"/>
  <c r="B118" i="2"/>
  <c r="H114" i="2"/>
  <c r="E275" i="2"/>
  <c r="D275" i="2"/>
  <c r="C275" i="2"/>
  <c r="B114" i="2"/>
  <c r="A275" i="2"/>
  <c r="H214" i="2"/>
  <c r="E214" i="2"/>
  <c r="D214" i="2"/>
  <c r="C214" i="2"/>
  <c r="B97" i="2"/>
  <c r="A214" i="2"/>
  <c r="H350" i="2"/>
  <c r="E350" i="2"/>
  <c r="C350" i="2"/>
  <c r="B82" i="2"/>
  <c r="A310" i="2"/>
  <c r="H274" i="2"/>
  <c r="E274" i="2"/>
  <c r="D274" i="2"/>
  <c r="C274" i="2"/>
  <c r="B71" i="2"/>
  <c r="A274" i="2"/>
  <c r="H273" i="2"/>
  <c r="E273" i="2"/>
  <c r="D273" i="2"/>
  <c r="C273" i="2"/>
  <c r="B60" i="2"/>
  <c r="A273" i="2"/>
  <c r="H309" i="2"/>
  <c r="E349" i="2"/>
  <c r="D329" i="2"/>
  <c r="C329" i="2"/>
  <c r="B40" i="2"/>
  <c r="A329" i="2"/>
  <c r="B29" i="2"/>
  <c r="B28" i="2"/>
  <c r="B27" i="2"/>
  <c r="B26" i="2"/>
  <c r="B25" i="2"/>
  <c r="H347" i="2"/>
  <c r="E347" i="2"/>
  <c r="D307" i="2"/>
  <c r="C307" i="2"/>
  <c r="B24" i="2"/>
  <c r="A290" i="2"/>
  <c r="B14" i="2"/>
  <c r="B13" i="2"/>
  <c r="B12" i="2"/>
  <c r="B11" i="2"/>
  <c r="H325" i="2"/>
  <c r="E345" i="2"/>
  <c r="D305" i="2"/>
  <c r="C305" i="2"/>
  <c r="B10" i="2"/>
  <c r="A288" i="2"/>
  <c r="D130" i="2" l="1"/>
  <c r="H275" i="2"/>
  <c r="D124" i="2"/>
  <c r="D103" i="2"/>
  <c r="D172" i="2"/>
  <c r="C211" i="2"/>
  <c r="H269" i="2"/>
  <c r="C195" i="2"/>
  <c r="C147" i="2"/>
  <c r="A200" i="2"/>
  <c r="H122" i="2"/>
  <c r="H172" i="2"/>
  <c r="E234" i="2"/>
  <c r="E122" i="2"/>
  <c r="H178" i="2"/>
  <c r="H124" i="2"/>
  <c r="H257" i="2"/>
  <c r="C71" i="2"/>
  <c r="H97" i="2"/>
  <c r="E60" i="2"/>
  <c r="E40" i="2"/>
  <c r="E24" i="2"/>
  <c r="E103" i="2"/>
  <c r="A124" i="2"/>
  <c r="A211" i="2"/>
  <c r="A195" i="2"/>
  <c r="A147" i="2"/>
  <c r="A71" i="2"/>
  <c r="D60" i="2"/>
  <c r="D40" i="2"/>
  <c r="D24" i="2"/>
  <c r="C60" i="2"/>
  <c r="C40" i="2"/>
  <c r="C24" i="2"/>
  <c r="E124" i="2"/>
  <c r="E257" i="2"/>
  <c r="H246" i="2"/>
  <c r="H162" i="2"/>
  <c r="E97" i="2"/>
  <c r="H82" i="2"/>
  <c r="H10" i="2"/>
  <c r="D257" i="2"/>
  <c r="D97" i="2"/>
  <c r="A60" i="2"/>
  <c r="A40" i="2"/>
  <c r="A24" i="2"/>
  <c r="A130" i="2"/>
  <c r="C269" i="2"/>
  <c r="C257" i="2"/>
  <c r="C97" i="2"/>
  <c r="E246" i="2"/>
  <c r="E226" i="2"/>
  <c r="H211" i="2"/>
  <c r="H195" i="2"/>
  <c r="E114" i="2"/>
  <c r="E82" i="2"/>
  <c r="H71" i="2"/>
  <c r="E10" i="2"/>
  <c r="A257" i="2"/>
  <c r="D246" i="2"/>
  <c r="D226" i="2"/>
  <c r="D162" i="2"/>
  <c r="D114" i="2"/>
  <c r="A97" i="2"/>
  <c r="D82" i="2"/>
  <c r="D10" i="2"/>
  <c r="E130" i="2"/>
  <c r="C246" i="2"/>
  <c r="C226" i="2"/>
  <c r="C162" i="2"/>
  <c r="C114" i="2"/>
  <c r="C82" i="2"/>
  <c r="C10" i="2"/>
  <c r="C130" i="2"/>
  <c r="A269" i="2"/>
  <c r="E178" i="2"/>
  <c r="E211" i="2"/>
  <c r="E195" i="2"/>
  <c r="E147" i="2"/>
  <c r="E71" i="2"/>
  <c r="H60" i="2"/>
  <c r="H40" i="2"/>
  <c r="H24" i="2"/>
  <c r="A246" i="2"/>
  <c r="D211" i="2"/>
  <c r="D195" i="2"/>
  <c r="A162" i="2"/>
  <c r="D147" i="2"/>
  <c r="A114" i="2"/>
  <c r="A82" i="2"/>
  <c r="D71" i="2"/>
  <c r="A10" i="2"/>
  <c r="E357" i="2"/>
  <c r="E289" i="2"/>
  <c r="A172" i="2"/>
  <c r="E291" i="2"/>
  <c r="E309" i="2"/>
  <c r="H345" i="2"/>
  <c r="A292" i="2"/>
  <c r="C326" i="2"/>
  <c r="C346" i="2"/>
  <c r="C312" i="2"/>
  <c r="C122" i="2"/>
  <c r="D294" i="2"/>
  <c r="H312" i="2"/>
  <c r="C288" i="2"/>
  <c r="C290" i="2"/>
  <c r="C292" i="2"/>
  <c r="E305" i="2"/>
  <c r="E307" i="2"/>
  <c r="C310" i="2"/>
  <c r="E329" i="2"/>
  <c r="C332" i="2"/>
  <c r="D346" i="2"/>
  <c r="A349" i="2"/>
  <c r="D369" i="2"/>
  <c r="D170" i="2"/>
  <c r="D288" i="2"/>
  <c r="D290" i="2"/>
  <c r="D292" i="2"/>
  <c r="H305" i="2"/>
  <c r="H307" i="2"/>
  <c r="D310" i="2"/>
  <c r="A325" i="2"/>
  <c r="A327" i="2"/>
  <c r="H329" i="2"/>
  <c r="D332" i="2"/>
  <c r="E346" i="2"/>
  <c r="C349" i="2"/>
  <c r="E369" i="2"/>
  <c r="H200" i="2"/>
  <c r="E288" i="2"/>
  <c r="E290" i="2"/>
  <c r="E292" i="2"/>
  <c r="E310" i="2"/>
  <c r="C325" i="2"/>
  <c r="C327" i="2"/>
  <c r="E332" i="2"/>
  <c r="H346" i="2"/>
  <c r="D349" i="2"/>
  <c r="A352" i="2"/>
  <c r="H369" i="2"/>
  <c r="H170" i="2"/>
  <c r="H288" i="2"/>
  <c r="H290" i="2"/>
  <c r="A306" i="2"/>
  <c r="H310" i="2"/>
  <c r="D325" i="2"/>
  <c r="D327" i="2"/>
  <c r="A330" i="2"/>
  <c r="H332" i="2"/>
  <c r="C352" i="2"/>
  <c r="A381" i="2"/>
  <c r="C306" i="2"/>
  <c r="E325" i="2"/>
  <c r="E327" i="2"/>
  <c r="C330" i="2"/>
  <c r="A345" i="2"/>
  <c r="A347" i="2"/>
  <c r="H349" i="2"/>
  <c r="D352" i="2"/>
  <c r="A357" i="2"/>
  <c r="A289" i="2"/>
  <c r="A291" i="2"/>
  <c r="D306" i="2"/>
  <c r="A309" i="2"/>
  <c r="H327" i="2"/>
  <c r="D330" i="2"/>
  <c r="C345" i="2"/>
  <c r="C347" i="2"/>
  <c r="E352" i="2"/>
  <c r="C381" i="2"/>
  <c r="C178" i="2"/>
  <c r="C291" i="2"/>
  <c r="A294" i="2"/>
  <c r="E306" i="2"/>
  <c r="C309" i="2"/>
  <c r="E330" i="2"/>
  <c r="D345" i="2"/>
  <c r="D347" i="2"/>
  <c r="A350" i="2"/>
  <c r="H352" i="2"/>
  <c r="C357" i="2"/>
  <c r="D381" i="2"/>
  <c r="C172" i="2"/>
  <c r="D289" i="2"/>
  <c r="D291" i="2"/>
  <c r="H306" i="2"/>
  <c r="D309" i="2"/>
  <c r="A312" i="2"/>
  <c r="A326" i="2"/>
  <c r="H330" i="2"/>
  <c r="H381" i="2"/>
  <c r="H289" i="2"/>
  <c r="H291" i="2"/>
  <c r="E294" i="2"/>
  <c r="A305" i="2"/>
  <c r="A307" i="2"/>
  <c r="B358" i="1" l="1"/>
  <c r="B356" i="1"/>
  <c r="B357" i="1"/>
  <c r="B382" i="1"/>
  <c r="B381" i="1"/>
  <c r="B380" i="1"/>
  <c r="H379" i="1"/>
  <c r="E379" i="1"/>
  <c r="D379" i="1"/>
  <c r="C379" i="1"/>
  <c r="B379" i="1"/>
  <c r="A379" i="1"/>
  <c r="B370" i="1"/>
  <c r="B368" i="1"/>
  <c r="H367" i="1"/>
  <c r="E367" i="1"/>
  <c r="D367" i="1"/>
  <c r="C367" i="1"/>
  <c r="B367" i="1"/>
  <c r="A367" i="1"/>
  <c r="B354" i="1"/>
  <c r="B355" i="1"/>
  <c r="B348" i="1"/>
  <c r="B351" i="1"/>
  <c r="B353" i="1"/>
  <c r="H344" i="1"/>
  <c r="E344" i="1"/>
  <c r="D344" i="1"/>
  <c r="C344" i="1"/>
  <c r="B344" i="1"/>
  <c r="A344" i="1"/>
  <c r="B334" i="1"/>
  <c r="B315" i="1"/>
  <c r="B335" i="1"/>
  <c r="B328" i="1"/>
  <c r="B331" i="1"/>
  <c r="H324" i="1"/>
  <c r="E324" i="1"/>
  <c r="D324" i="1"/>
  <c r="C324" i="1"/>
  <c r="B324" i="1"/>
  <c r="A324" i="1"/>
  <c r="B314" i="1"/>
  <c r="B308" i="1"/>
  <c r="B313" i="1"/>
  <c r="B311" i="1"/>
  <c r="H304" i="1"/>
  <c r="E304" i="1"/>
  <c r="D304" i="1"/>
  <c r="C304" i="1"/>
  <c r="B304" i="1"/>
  <c r="A304" i="1"/>
  <c r="B295" i="1"/>
  <c r="B293" i="1"/>
  <c r="H287" i="1"/>
  <c r="E287" i="1"/>
  <c r="D287" i="1"/>
  <c r="C287" i="1"/>
  <c r="B287" i="1"/>
  <c r="A287" i="1"/>
  <c r="H269" i="1"/>
  <c r="H103" i="1" s="1"/>
  <c r="E269" i="1"/>
  <c r="E103" i="1" s="1"/>
  <c r="D269" i="1"/>
  <c r="D103" i="1" s="1"/>
  <c r="C269" i="1"/>
  <c r="C103" i="1" s="1"/>
  <c r="B269" i="1"/>
  <c r="A269" i="1"/>
  <c r="A103" i="1" s="1"/>
  <c r="H257" i="1"/>
  <c r="H352" i="1" s="1"/>
  <c r="E257" i="1"/>
  <c r="E352" i="1" s="1"/>
  <c r="D257" i="1"/>
  <c r="D352" i="1" s="1"/>
  <c r="C257" i="1"/>
  <c r="C352" i="1" s="1"/>
  <c r="B257" i="1"/>
  <c r="A257" i="1"/>
  <c r="A352" i="1" s="1"/>
  <c r="H246" i="1"/>
  <c r="H130" i="1" s="1"/>
  <c r="E246" i="1"/>
  <c r="E130" i="1" s="1"/>
  <c r="D246" i="1"/>
  <c r="D130" i="1" s="1"/>
  <c r="C246" i="1"/>
  <c r="C172" i="1" s="1"/>
  <c r="B246" i="1"/>
  <c r="A246" i="1"/>
  <c r="A172" i="1" s="1"/>
  <c r="H226" i="1"/>
  <c r="H200" i="1" s="1"/>
  <c r="E226" i="1"/>
  <c r="E200" i="1" s="1"/>
  <c r="D226" i="1"/>
  <c r="D200" i="1" s="1"/>
  <c r="C226" i="1"/>
  <c r="C200" i="1" s="1"/>
  <c r="B226" i="1"/>
  <c r="A226" i="1"/>
  <c r="A200" i="1" s="1"/>
  <c r="B217" i="1"/>
  <c r="H211" i="1"/>
  <c r="H369" i="1" s="1"/>
  <c r="E211" i="1"/>
  <c r="E369" i="1" s="1"/>
  <c r="D211" i="1"/>
  <c r="D369" i="1" s="1"/>
  <c r="C211" i="1"/>
  <c r="C381" i="1" s="1"/>
  <c r="B211" i="1"/>
  <c r="A211" i="1"/>
  <c r="A357" i="1" s="1"/>
  <c r="B202" i="1"/>
  <c r="B201" i="1"/>
  <c r="H195" i="1"/>
  <c r="H306" i="1" s="1"/>
  <c r="E195" i="1"/>
  <c r="E306" i="1" s="1"/>
  <c r="D195" i="1"/>
  <c r="D306" i="1" s="1"/>
  <c r="C195" i="1"/>
  <c r="C306" i="1" s="1"/>
  <c r="B195" i="1"/>
  <c r="A195" i="1"/>
  <c r="A346" i="1" s="1"/>
  <c r="B166" i="1"/>
  <c r="H162" i="1"/>
  <c r="H234" i="1" s="1"/>
  <c r="E162" i="1"/>
  <c r="E234" i="1" s="1"/>
  <c r="D162" i="1"/>
  <c r="D234" i="1" s="1"/>
  <c r="C162" i="1"/>
  <c r="C234" i="1" s="1"/>
  <c r="B162" i="1"/>
  <c r="A162" i="1"/>
  <c r="A234" i="1" s="1"/>
  <c r="H147" i="1"/>
  <c r="H170" i="1" s="1"/>
  <c r="E147" i="1"/>
  <c r="E122" i="1" s="1"/>
  <c r="D147" i="1"/>
  <c r="D122" i="1" s="1"/>
  <c r="C147" i="1"/>
  <c r="C122" i="1" s="1"/>
  <c r="B147" i="1"/>
  <c r="A147" i="1"/>
  <c r="A122" i="1" s="1"/>
  <c r="H123" i="1"/>
  <c r="B118" i="1"/>
  <c r="H114" i="1"/>
  <c r="H275" i="1" s="1"/>
  <c r="E114" i="1"/>
  <c r="E275" i="1" s="1"/>
  <c r="D114" i="1"/>
  <c r="D275" i="1" s="1"/>
  <c r="C114" i="1"/>
  <c r="C275" i="1" s="1"/>
  <c r="B114" i="1"/>
  <c r="A114" i="1"/>
  <c r="A275" i="1" s="1"/>
  <c r="H97" i="1"/>
  <c r="H214" i="1" s="1"/>
  <c r="E97" i="1"/>
  <c r="E214" i="1" s="1"/>
  <c r="D97" i="1"/>
  <c r="D214" i="1" s="1"/>
  <c r="C97" i="1"/>
  <c r="C214" i="1" s="1"/>
  <c r="B97" i="1"/>
  <c r="A97" i="1"/>
  <c r="A214" i="1" s="1"/>
  <c r="H82" i="1"/>
  <c r="H330" i="1" s="1"/>
  <c r="E82" i="1"/>
  <c r="E330" i="1" s="1"/>
  <c r="D82" i="1"/>
  <c r="D330" i="1" s="1"/>
  <c r="C82" i="1"/>
  <c r="C330" i="1" s="1"/>
  <c r="B82" i="1"/>
  <c r="A82" i="1"/>
  <c r="A330" i="1" s="1"/>
  <c r="H71" i="1"/>
  <c r="H274" i="1" s="1"/>
  <c r="E71" i="1"/>
  <c r="E274" i="1" s="1"/>
  <c r="D71" i="1"/>
  <c r="D274" i="1" s="1"/>
  <c r="C71" i="1"/>
  <c r="C274" i="1" s="1"/>
  <c r="B71" i="1"/>
  <c r="A71" i="1"/>
  <c r="A274" i="1" s="1"/>
  <c r="H60" i="1"/>
  <c r="H273" i="1" s="1"/>
  <c r="E60" i="1"/>
  <c r="E273" i="1" s="1"/>
  <c r="D60" i="1"/>
  <c r="D273" i="1" s="1"/>
  <c r="C60" i="1"/>
  <c r="C273" i="1" s="1"/>
  <c r="B60" i="1"/>
  <c r="A60" i="1"/>
  <c r="A273" i="1" s="1"/>
  <c r="H40" i="1"/>
  <c r="H309" i="1" s="1"/>
  <c r="E40" i="1"/>
  <c r="E349" i="1" s="1"/>
  <c r="D40" i="1"/>
  <c r="D349" i="1" s="1"/>
  <c r="C40" i="1"/>
  <c r="C349" i="1" s="1"/>
  <c r="B40" i="1"/>
  <c r="A40" i="1"/>
  <c r="A349" i="1" s="1"/>
  <c r="B29" i="1"/>
  <c r="B28" i="1"/>
  <c r="B27" i="1"/>
  <c r="B26" i="1"/>
  <c r="B25" i="1"/>
  <c r="H24" i="1"/>
  <c r="H327" i="1" s="1"/>
  <c r="E24" i="1"/>
  <c r="E327" i="1" s="1"/>
  <c r="D24" i="1"/>
  <c r="D327" i="1" s="1"/>
  <c r="C24" i="1"/>
  <c r="C327" i="1" s="1"/>
  <c r="B24" i="1"/>
  <c r="A24" i="1"/>
  <c r="A327" i="1" s="1"/>
  <c r="B14" i="1"/>
  <c r="B13" i="1"/>
  <c r="B12" i="1"/>
  <c r="B11" i="1"/>
  <c r="H10" i="1"/>
  <c r="H325" i="1" s="1"/>
  <c r="E10" i="1"/>
  <c r="E325" i="1" s="1"/>
  <c r="D10" i="1"/>
  <c r="D325" i="1" s="1"/>
  <c r="C10" i="1"/>
  <c r="C325" i="1" s="1"/>
  <c r="B10" i="1"/>
  <c r="A10" i="1"/>
  <c r="A325" i="1" s="1"/>
  <c r="H288" i="1" l="1"/>
  <c r="C291" i="1"/>
  <c r="A289" i="1"/>
  <c r="E291" i="1"/>
  <c r="C289" i="1"/>
  <c r="D291" i="1"/>
  <c r="A294" i="1"/>
  <c r="E289" i="1"/>
  <c r="H291" i="1"/>
  <c r="C294" i="1"/>
  <c r="D289" i="1"/>
  <c r="A292" i="1"/>
  <c r="E294" i="1"/>
  <c r="H289" i="1"/>
  <c r="C292" i="1"/>
  <c r="D294" i="1"/>
  <c r="A290" i="1"/>
  <c r="E292" i="1"/>
  <c r="H294" i="1"/>
  <c r="C290" i="1"/>
  <c r="D292" i="1"/>
  <c r="A288" i="1"/>
  <c r="D290" i="1"/>
  <c r="C288" i="1"/>
  <c r="E290" i="1"/>
  <c r="E288" i="1"/>
  <c r="H290" i="1"/>
  <c r="D288" i="1"/>
  <c r="A291" i="1"/>
  <c r="A178" i="1"/>
  <c r="C312" i="1"/>
  <c r="E381" i="1"/>
  <c r="D381" i="1"/>
  <c r="A306" i="1"/>
  <c r="A309" i="1"/>
  <c r="A312" i="1"/>
  <c r="E346" i="1"/>
  <c r="H349" i="1"/>
  <c r="E124" i="1"/>
  <c r="E307" i="1"/>
  <c r="E312" i="1"/>
  <c r="A326" i="1"/>
  <c r="A329" i="1"/>
  <c r="A332" i="1"/>
  <c r="D307" i="1"/>
  <c r="D312" i="1"/>
  <c r="H381" i="1"/>
  <c r="C326" i="1"/>
  <c r="C329" i="1"/>
  <c r="C332" i="1"/>
  <c r="D346" i="1"/>
  <c r="A350" i="1"/>
  <c r="A305" i="1"/>
  <c r="H307" i="1"/>
  <c r="H312" i="1"/>
  <c r="C357" i="1"/>
  <c r="E326" i="1"/>
  <c r="E329" i="1"/>
  <c r="E332" i="1"/>
  <c r="H346" i="1"/>
  <c r="C350" i="1"/>
  <c r="C346" i="1"/>
  <c r="C305" i="1"/>
  <c r="C309" i="1"/>
  <c r="C369" i="1"/>
  <c r="E357" i="1"/>
  <c r="D326" i="1"/>
  <c r="D329" i="1"/>
  <c r="D332" i="1"/>
  <c r="A347" i="1"/>
  <c r="E350" i="1"/>
  <c r="C307" i="1"/>
  <c r="E305" i="1"/>
  <c r="E309" i="1"/>
  <c r="D357" i="1"/>
  <c r="H326" i="1"/>
  <c r="H329" i="1"/>
  <c r="H332" i="1"/>
  <c r="C347" i="1"/>
  <c r="D350" i="1"/>
  <c r="D305" i="1"/>
  <c r="D309" i="1"/>
  <c r="H357" i="1"/>
  <c r="A307" i="1"/>
  <c r="A310" i="1"/>
  <c r="A345" i="1"/>
  <c r="E347" i="1"/>
  <c r="H350" i="1"/>
  <c r="H305" i="1"/>
  <c r="C345" i="1"/>
  <c r="D347" i="1"/>
  <c r="C310" i="1"/>
  <c r="A369" i="1"/>
  <c r="E345" i="1"/>
  <c r="H347" i="1"/>
  <c r="E310" i="1"/>
  <c r="A381" i="1"/>
  <c r="D345" i="1"/>
  <c r="D310" i="1"/>
  <c r="H345" i="1"/>
  <c r="H310" i="1"/>
  <c r="E170" i="1"/>
  <c r="E172" i="1"/>
  <c r="H172" i="1"/>
  <c r="C178" i="1"/>
  <c r="D178" i="1"/>
  <c r="E178" i="1"/>
  <c r="D170" i="1"/>
  <c r="H122" i="1"/>
  <c r="H178" i="1"/>
  <c r="D172" i="1"/>
  <c r="A124" i="1"/>
  <c r="A170" i="1"/>
  <c r="D124" i="1"/>
  <c r="C124" i="1"/>
  <c r="C170" i="1"/>
  <c r="A130" i="1"/>
  <c r="C130" i="1"/>
  <c r="H124" i="1"/>
</calcChain>
</file>

<file path=xl/sharedStrings.xml><?xml version="1.0" encoding="utf-8"?>
<sst xmlns="http://schemas.openxmlformats.org/spreadsheetml/2006/main" count="1356" uniqueCount="214">
  <si>
    <t>Database</t>
  </si>
  <si>
    <t>Activity</t>
  </si>
  <si>
    <t>production amount</t>
  </si>
  <si>
    <t>reference product</t>
  </si>
  <si>
    <t>location</t>
  </si>
  <si>
    <t>unit</t>
  </si>
  <si>
    <t>Exchanges</t>
  </si>
  <si>
    <t>name</t>
  </si>
  <si>
    <t>amount</t>
  </si>
  <si>
    <t>categories</t>
  </si>
  <si>
    <t>type</t>
  </si>
  <si>
    <t>database</t>
  </si>
  <si>
    <t>comment</t>
  </si>
  <si>
    <t>production</t>
  </si>
  <si>
    <t>alchohol wipes</t>
  </si>
  <si>
    <t>production of alchohol wipes</t>
  </si>
  <si>
    <t>ev391consq</t>
  </si>
  <si>
    <t>chemi-thermomechanical pulp</t>
  </si>
  <si>
    <t>ethanol, without water, in 99.7% solution state, from ethylene</t>
  </si>
  <si>
    <t>paper, woodfree, uncoated</t>
  </si>
  <si>
    <t>textile, nonwoven polypropylene</t>
  </si>
  <si>
    <t>transport, freight, lorry 16-32 metric ton, EURO6</t>
  </si>
  <si>
    <t>kilogram</t>
  </si>
  <si>
    <t>ton kilometer</t>
  </si>
  <si>
    <t>technosphere</t>
  </si>
  <si>
    <t>market for chemi-thermomechanical pulp</t>
  </si>
  <si>
    <t>market for ethanol, without water, in 99.7% solution state, from ethylene</t>
  </si>
  <si>
    <t>market for textile, nonwoven polypropylene</t>
  </si>
  <si>
    <t>market for transport, freight, lorry 16-32 metric ton, EURO6</t>
  </si>
  <si>
    <t>Scenerio1</t>
  </si>
  <si>
    <t>DK</t>
  </si>
  <si>
    <t>production of gloves</t>
  </si>
  <si>
    <t>gloves</t>
  </si>
  <si>
    <t>polyethylene, high density, granulate</t>
  </si>
  <si>
    <t>synthetic rubber</t>
  </si>
  <si>
    <t>thermoforming, with calendering</t>
  </si>
  <si>
    <t>transport, freight, sea, container ship</t>
  </si>
  <si>
    <t>market for paper, woodfree, uncoated</t>
  </si>
  <si>
    <t>market for polyethylene, high density, granulate</t>
  </si>
  <si>
    <t>market for synthetic rubber</t>
  </si>
  <si>
    <t>market for thermoforming, with calendering</t>
  </si>
  <si>
    <t>market for transport, freight, sea, container ship</t>
  </si>
  <si>
    <t>production of IV sets</t>
  </si>
  <si>
    <t>IV sets</t>
  </si>
  <si>
    <t>acrylonitrile-butadiene-styrene copolymer</t>
  </si>
  <si>
    <t>extrusion, plastic pipes</t>
  </si>
  <si>
    <t>injection moulding</t>
  </si>
  <si>
    <t>packaging film, low density polyethylene</t>
  </si>
  <si>
    <t>polycarbonate</t>
  </si>
  <si>
    <t>polypropylene, granulate</t>
  </si>
  <si>
    <t>polystyrene, general purpose</t>
  </si>
  <si>
    <t>polyvinylchloride, bulk polymerised</t>
  </si>
  <si>
    <t>thermoforming of plastic sheets</t>
  </si>
  <si>
    <t>market for acrylonitrile-butadiene-styrene copolymer</t>
  </si>
  <si>
    <t>market for extrusion, plastic pipes</t>
  </si>
  <si>
    <t>market for injection moulding</t>
  </si>
  <si>
    <t>market for packaging film, low density polyethylene</t>
  </si>
  <si>
    <t>market for polycarbonate</t>
  </si>
  <si>
    <t>market for polypropylene, granulate</t>
  </si>
  <si>
    <t>market for polystyrene, general purpose</t>
  </si>
  <si>
    <t>market for polyvinylchloride, bulk polymerised</t>
  </si>
  <si>
    <t>market for thermoforming of plastic sheets</t>
  </si>
  <si>
    <t>primacillin Production</t>
  </si>
  <si>
    <t>macrogols</t>
  </si>
  <si>
    <t>ethylene glycol</t>
  </si>
  <si>
    <t>ethylene oxide</t>
  </si>
  <si>
    <t>market for ethylene glycol</t>
  </si>
  <si>
    <t>market for ethylene oxide</t>
  </si>
  <si>
    <t>magnesium stearate</t>
  </si>
  <si>
    <t>magnesium oxide</t>
  </si>
  <si>
    <t>stearic acid</t>
  </si>
  <si>
    <t>market for magnesium oxide</t>
  </si>
  <si>
    <t>market for stearic acid</t>
  </si>
  <si>
    <t>medical connector</t>
  </si>
  <si>
    <t>aluminium alloy, AlLi</t>
  </si>
  <si>
    <t>market for aluminium alloy, AlLi</t>
  </si>
  <si>
    <t>medicine strip</t>
  </si>
  <si>
    <t>corrugated board box</t>
  </si>
  <si>
    <t>electricity, high voltage</t>
  </si>
  <si>
    <t>ethylvinylacetate, foil</t>
  </si>
  <si>
    <t>extrusion of plastic sheets and thermoforming, inline</t>
  </si>
  <si>
    <t>transport, freight, lorry, unspecified</t>
  </si>
  <si>
    <t>transport, freight, sea, container ship with reefer, cooling</t>
  </si>
  <si>
    <t>kilowatt hour</t>
  </si>
  <si>
    <t>market for corrugated board box</t>
  </si>
  <si>
    <t>market group for electricity, high voltage</t>
  </si>
  <si>
    <t>market for ethylvinylacetate, foil</t>
  </si>
  <si>
    <t>market for extrusion of plastic sheets and thermoforming, inline</t>
  </si>
  <si>
    <t>market for transport, freight, lorry, unspecified</t>
  </si>
  <si>
    <t>market for transport, freight, sea, container ship with reefer, cooling</t>
  </si>
  <si>
    <t>raw penicillium V</t>
  </si>
  <si>
    <t>acetone, liquid</t>
  </si>
  <si>
    <t>ammonium sulfate</t>
  </si>
  <si>
    <t>butyl acetate</t>
  </si>
  <si>
    <t>glucose</t>
  </si>
  <si>
    <t>heat, from steam, in chemical industry</t>
  </si>
  <si>
    <t>oxygen, liquid</t>
  </si>
  <si>
    <t>phenoxy-compound</t>
  </si>
  <si>
    <t>sodium hydroxide, without water, in 50% solution state</t>
  </si>
  <si>
    <t>sulfuric acid</t>
  </si>
  <si>
    <t>tap water</t>
  </si>
  <si>
    <t>market for acetone, liquid</t>
  </si>
  <si>
    <t>market for ammonium sulfate</t>
  </si>
  <si>
    <t>market for butyl acetate</t>
  </si>
  <si>
    <t>electricity production, natural gas, 10MW</t>
  </si>
  <si>
    <t>glucose production</t>
  </si>
  <si>
    <t>market for heat, from steam, in chemical industry</t>
  </si>
  <si>
    <t>market for oxygen, liquid</t>
  </si>
  <si>
    <t>phenoxy-compound production</t>
  </si>
  <si>
    <t>market for sodium hydroxide, without water, in 50% solution state</t>
  </si>
  <si>
    <t>market for sulfuric acid</t>
  </si>
  <si>
    <t>tap water production, underground water without treatment</t>
  </si>
  <si>
    <t>Acetic acid</t>
  </si>
  <si>
    <t>Acetone</t>
  </si>
  <si>
    <t>average incineration residue</t>
  </si>
  <si>
    <t>biowaste</t>
  </si>
  <si>
    <t>Butyl acetate</t>
  </si>
  <si>
    <t>Glucose</t>
  </si>
  <si>
    <t>P-chlorophenoxyacetic acid</t>
  </si>
  <si>
    <t>Sodium hydroxide</t>
  </si>
  <si>
    <t>Sulfuric acid</t>
  </si>
  <si>
    <t>water</t>
  </si>
  <si>
    <t>air</t>
  </si>
  <si>
    <t>biosphere</t>
  </si>
  <si>
    <t>biosphere3</t>
  </si>
  <si>
    <t>production of pharmamedia</t>
  </si>
  <si>
    <t>pharmamedia</t>
  </si>
  <si>
    <t>calcium carbonate, precipitated</t>
  </si>
  <si>
    <t>cottonseed meal</t>
  </si>
  <si>
    <t>rape oil, crude</t>
  </si>
  <si>
    <t>soybean oil, refined</t>
  </si>
  <si>
    <t>whey</t>
  </si>
  <si>
    <t>market for calcium carbonate, precipitated</t>
  </si>
  <si>
    <t>market for cottonseed meal</t>
  </si>
  <si>
    <t>market for rape oil, crude</t>
  </si>
  <si>
    <t>market for soybean oil, refined</t>
  </si>
  <si>
    <t>market for tap water</t>
  </si>
  <si>
    <t>market for whey</t>
  </si>
  <si>
    <t>heat, central or small-scale, natural gas</t>
  </si>
  <si>
    <t>phenyl acetic acid</t>
  </si>
  <si>
    <t>electricity production, deep geothermal</t>
  </si>
  <si>
    <t>heat and power co-generation, natural gas, mini-plant 2KW electrical</t>
  </si>
  <si>
    <t>market for phenyl acetic acid</t>
  </si>
  <si>
    <t>tap water production, underground water with disinfection</t>
  </si>
  <si>
    <t>Phenylacetic acid</t>
  </si>
  <si>
    <t>treatment of average incineration residue, residual material landfill</t>
  </si>
  <si>
    <t>treatment of biowaste, municipal incineration</t>
  </si>
  <si>
    <t>megajoule</t>
  </si>
  <si>
    <t>raw penicillium G</t>
  </si>
  <si>
    <t>full box of vials</t>
  </si>
  <si>
    <t>folding boxboard carton</t>
  </si>
  <si>
    <t>transport, freight, sea, bulk carrier for dry goods</t>
  </si>
  <si>
    <t>market for folding boxboard carton</t>
  </si>
  <si>
    <t>market for transport, freight, sea, bulk carrier for dry goods</t>
  </si>
  <si>
    <t>waste polypropylene</t>
  </si>
  <si>
    <t>market for waste polypropylene</t>
  </si>
  <si>
    <t>printed paper</t>
  </si>
  <si>
    <t>market for printed paper</t>
  </si>
  <si>
    <t>waste packaging paper</t>
  </si>
  <si>
    <t>treatment of waste packaging paper, municipal incineration</t>
  </si>
  <si>
    <t>furniture, wooden</t>
  </si>
  <si>
    <t>glass tube, borosilicate</t>
  </si>
  <si>
    <t>transport, freight, lorry 7.5-16 metric ton, EURO6</t>
  </si>
  <si>
    <t>electricity production, hydro, pumped storage</t>
  </si>
  <si>
    <t>market for furniture, wooden</t>
  </si>
  <si>
    <t>market for glass tube, borosilicate</t>
  </si>
  <si>
    <t>market for transport, freight, lorry 7.5-16 metric ton, EURO6</t>
  </si>
  <si>
    <t>sodium acetate</t>
  </si>
  <si>
    <t>acetic acid, without water, in 98% solution state</t>
  </si>
  <si>
    <t>market for acetic acid, without water, in 98% solution state</t>
  </si>
  <si>
    <t>stopcock</t>
  </si>
  <si>
    <t>tablet</t>
  </si>
  <si>
    <t>carboxymethyl cellulose, powder</t>
  </si>
  <si>
    <t>titanium dioxide</t>
  </si>
  <si>
    <t>vinyl acetate</t>
  </si>
  <si>
    <t>water, ultrapure</t>
  </si>
  <si>
    <t>market for carboxymethyl cellulose, powder</t>
  </si>
  <si>
    <t>market for titanium dioxide</t>
  </si>
  <si>
    <t>market for vinyl acetate</t>
  </si>
  <si>
    <t>market for water, ultrapure</t>
  </si>
  <si>
    <t>hazardous waste, for incineration</t>
  </si>
  <si>
    <t>usage of vial</t>
  </si>
  <si>
    <t>vial</t>
  </si>
  <si>
    <t>sodium chlorate, powder</t>
  </si>
  <si>
    <t>market for sodium chlorate, powder</t>
  </si>
  <si>
    <t>vial sc1</t>
  </si>
  <si>
    <t>treatment of hazardous waste, hazardous waste incineration, with energy recovery</t>
  </si>
  <si>
    <t>Ethanol</t>
  </si>
  <si>
    <t>vial sc2</t>
  </si>
  <si>
    <t>Scenerio2</t>
  </si>
  <si>
    <t>treatment of hazardous waste, hazardous waste incineration</t>
  </si>
  <si>
    <t>Scenerio3</t>
  </si>
  <si>
    <t>GLO</t>
  </si>
  <si>
    <t>RER</t>
  </si>
  <si>
    <t>production of a medicine strip</t>
  </si>
  <si>
    <t>Europe without Switzerland</t>
  </si>
  <si>
    <t>manufacturing of raw penicillium V</t>
  </si>
  <si>
    <t>RoW</t>
  </si>
  <si>
    <t>MY</t>
  </si>
  <si>
    <t>MT</t>
  </si>
  <si>
    <t>FR</t>
  </si>
  <si>
    <t>CH</t>
  </si>
  <si>
    <t>packed box of penicillin</t>
  </si>
  <si>
    <t>SE</t>
  </si>
  <si>
    <t>box of penicillin</t>
  </si>
  <si>
    <t>NO</t>
  </si>
  <si>
    <t>vial of penicillin</t>
  </si>
  <si>
    <t>manufacturing of vial of penicillin</t>
  </si>
  <si>
    <t>Carbon dioxide, fossil</t>
  </si>
  <si>
    <t>pill sc1</t>
  </si>
  <si>
    <t>pill sc2</t>
  </si>
  <si>
    <t>pill</t>
  </si>
  <si>
    <t>combined sc3</t>
  </si>
  <si>
    <t>penicillin_consq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</si>
</sst>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Calibri"/>
      <family val="2"/>
    </font>
    <font>
      <b/>
      <sz val="12"/>
      <color theme="1"/>
      <name val="Calibri (body)"/>
    </font>
    <font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8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306">
    <xf numFmtId="0" fontId="0" fillId="0" borderId="0" xfId="0"/>
    <xf numFmtId="0" fontId="3" fillId="3" borderId="0" xfId="2" applyFont="1" applyFill="1"/>
    <xf numFmtId="2" fontId="3" fillId="3" borderId="0" xfId="2" applyNumberFormat="1" applyFont="1" applyFill="1"/>
    <xf numFmtId="0" fontId="4" fillId="0" borderId="0" xfId="0" applyFont="1"/>
    <xf numFmtId="2" fontId="4" fillId="0" borderId="0" xfId="0" applyNumberFormat="1" applyFont="1"/>
    <xf numFmtId="0" fontId="5" fillId="4" borderId="0" xfId="2" applyFont="1" applyFill="1"/>
    <xf numFmtId="2" fontId="5" fillId="4" borderId="0" xfId="0" applyNumberFormat="1" applyFont="1" applyFill="1"/>
    <xf numFmtId="0" fontId="6" fillId="4" borderId="0" xfId="0" applyFont="1" applyFill="1"/>
    <xf numFmtId="0" fontId="6" fillId="4" borderId="0" xfId="3" applyFont="1" applyFill="1"/>
    <xf numFmtId="0" fontId="4" fillId="4" borderId="0" xfId="0" applyFont="1" applyFill="1"/>
    <xf numFmtId="0" fontId="6" fillId="4" borderId="0" xfId="2" applyFont="1" applyFill="1"/>
    <xf numFmtId="2" fontId="6" fillId="4" borderId="0" xfId="2" applyNumberFormat="1" applyFont="1" applyFill="1" applyAlignment="1">
      <alignment horizontal="left"/>
    </xf>
    <xf numFmtId="2" fontId="6" fillId="4" borderId="0" xfId="1" applyNumberFormat="1" applyFont="1" applyFill="1"/>
    <xf numFmtId="2" fontId="6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11" fontId="4" fillId="4" borderId="0" xfId="0" applyNumberFormat="1" applyFont="1" applyFill="1"/>
    <xf numFmtId="2" fontId="4" fillId="4" borderId="0" xfId="0" applyNumberFormat="1" applyFont="1" applyFill="1"/>
    <xf numFmtId="11" fontId="6" fillId="4" borderId="0" xfId="0" applyNumberFormat="1" applyFont="1" applyFill="1"/>
    <xf numFmtId="0" fontId="5" fillId="5" borderId="0" xfId="2" applyFont="1" applyFill="1"/>
    <xf numFmtId="2" fontId="5" fillId="5" borderId="0" xfId="0" applyNumberFormat="1" applyFont="1" applyFill="1"/>
    <xf numFmtId="0" fontId="6" fillId="5" borderId="0" xfId="0" applyFont="1" applyFill="1"/>
    <xf numFmtId="0" fontId="6" fillId="5" borderId="0" xfId="3" applyFont="1" applyFill="1"/>
    <xf numFmtId="0" fontId="4" fillId="5" borderId="0" xfId="0" applyFont="1" applyFill="1"/>
    <xf numFmtId="0" fontId="6" fillId="5" borderId="0" xfId="2" applyFont="1" applyFill="1"/>
    <xf numFmtId="2" fontId="6" fillId="5" borderId="0" xfId="2" applyNumberFormat="1" applyFont="1" applyFill="1" applyAlignment="1">
      <alignment horizontal="left"/>
    </xf>
    <xf numFmtId="2" fontId="6" fillId="5" borderId="0" xfId="1" applyNumberFormat="1" applyFont="1" applyFill="1"/>
    <xf numFmtId="2" fontId="6" fillId="5" borderId="0" xfId="0" applyNumberFormat="1" applyFont="1" applyFill="1"/>
    <xf numFmtId="0" fontId="5" fillId="5" borderId="0" xfId="0" applyFont="1" applyFill="1"/>
    <xf numFmtId="0" fontId="5" fillId="5" borderId="0" xfId="3" applyFont="1" applyFill="1"/>
    <xf numFmtId="11" fontId="4" fillId="5" borderId="0" xfId="0" applyNumberFormat="1" applyFont="1" applyFill="1"/>
    <xf numFmtId="2" fontId="4" fillId="5" borderId="0" xfId="0" applyNumberFormat="1" applyFont="1" applyFill="1"/>
    <xf numFmtId="11" fontId="6" fillId="5" borderId="0" xfId="0" applyNumberFormat="1" applyFont="1" applyFill="1"/>
    <xf numFmtId="0" fontId="5" fillId="6" borderId="0" xfId="2" applyFont="1" applyFill="1"/>
    <xf numFmtId="2" fontId="5" fillId="6" borderId="0" xfId="0" applyNumberFormat="1" applyFont="1" applyFill="1"/>
    <xf numFmtId="0" fontId="6" fillId="6" borderId="0" xfId="0" applyFont="1" applyFill="1"/>
    <xf numFmtId="0" fontId="6" fillId="6" borderId="0" xfId="3" applyFont="1" applyFill="1"/>
    <xf numFmtId="0" fontId="4" fillId="6" borderId="0" xfId="0" applyFont="1" applyFill="1"/>
    <xf numFmtId="0" fontId="6" fillId="6" borderId="0" xfId="2" applyFont="1" applyFill="1"/>
    <xf numFmtId="2" fontId="6" fillId="6" borderId="0" xfId="2" applyNumberFormat="1" applyFont="1" applyFill="1" applyAlignment="1">
      <alignment horizontal="left"/>
    </xf>
    <xf numFmtId="2" fontId="6" fillId="6" borderId="0" xfId="1" applyNumberFormat="1" applyFont="1" applyFill="1"/>
    <xf numFmtId="2" fontId="6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11" fontId="4" fillId="6" borderId="0" xfId="0" applyNumberFormat="1" applyFont="1" applyFill="1"/>
    <xf numFmtId="2" fontId="4" fillId="6" borderId="0" xfId="0" applyNumberFormat="1" applyFont="1" applyFill="1"/>
    <xf numFmtId="11" fontId="6" fillId="6" borderId="0" xfId="0" applyNumberFormat="1" applyFont="1" applyFill="1"/>
    <xf numFmtId="0" fontId="5" fillId="7" borderId="0" xfId="2" applyFont="1" applyFill="1"/>
    <xf numFmtId="2" fontId="5" fillId="7" borderId="0" xfId="0" applyNumberFormat="1" applyFont="1" applyFill="1"/>
    <xf numFmtId="0" fontId="6" fillId="7" borderId="0" xfId="0" applyFont="1" applyFill="1"/>
    <xf numFmtId="0" fontId="6" fillId="7" borderId="0" xfId="3" applyFont="1" applyFill="1"/>
    <xf numFmtId="0" fontId="4" fillId="7" borderId="0" xfId="0" applyFont="1" applyFill="1"/>
    <xf numFmtId="0" fontId="6" fillId="7" borderId="0" xfId="2" applyFont="1" applyFill="1"/>
    <xf numFmtId="2" fontId="6" fillId="7" borderId="0" xfId="2" applyNumberFormat="1" applyFont="1" applyFill="1" applyAlignment="1">
      <alignment horizontal="left"/>
    </xf>
    <xf numFmtId="2" fontId="6" fillId="7" borderId="0" xfId="1" applyNumberFormat="1" applyFont="1" applyFill="1"/>
    <xf numFmtId="2" fontId="6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11" fontId="4" fillId="7" borderId="0" xfId="0" applyNumberFormat="1" applyFont="1" applyFill="1"/>
    <xf numFmtId="2" fontId="4" fillId="7" borderId="0" xfId="0" applyNumberFormat="1" applyFont="1" applyFill="1"/>
    <xf numFmtId="11" fontId="6" fillId="7" borderId="0" xfId="0" applyNumberFormat="1" applyFont="1" applyFill="1"/>
    <xf numFmtId="0" fontId="5" fillId="8" borderId="0" xfId="2" applyFont="1" applyFill="1"/>
    <xf numFmtId="2" fontId="5" fillId="8" borderId="0" xfId="0" applyNumberFormat="1" applyFont="1" applyFill="1"/>
    <xf numFmtId="0" fontId="6" fillId="8" borderId="0" xfId="0" applyFont="1" applyFill="1"/>
    <xf numFmtId="0" fontId="6" fillId="8" borderId="0" xfId="3" applyFont="1" applyFill="1"/>
    <xf numFmtId="0" fontId="4" fillId="8" borderId="0" xfId="0" applyFont="1" applyFill="1"/>
    <xf numFmtId="0" fontId="6" fillId="8" borderId="0" xfId="2" applyFont="1" applyFill="1"/>
    <xf numFmtId="2" fontId="6" fillId="8" borderId="0" xfId="2" applyNumberFormat="1" applyFont="1" applyFill="1" applyAlignment="1">
      <alignment horizontal="left"/>
    </xf>
    <xf numFmtId="2" fontId="6" fillId="8" borderId="0" xfId="1" applyNumberFormat="1" applyFont="1" applyFill="1"/>
    <xf numFmtId="2" fontId="6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11" fontId="4" fillId="8" borderId="0" xfId="0" applyNumberFormat="1" applyFont="1" applyFill="1"/>
    <xf numFmtId="2" fontId="4" fillId="8" borderId="0" xfId="0" applyNumberFormat="1" applyFont="1" applyFill="1"/>
    <xf numFmtId="11" fontId="6" fillId="8" borderId="0" xfId="0" applyNumberFormat="1" applyFont="1" applyFill="1"/>
    <xf numFmtId="0" fontId="5" fillId="9" borderId="0" xfId="2" applyFont="1" applyFill="1"/>
    <xf numFmtId="2" fontId="5" fillId="9" borderId="0" xfId="0" applyNumberFormat="1" applyFont="1" applyFill="1"/>
    <xf numFmtId="0" fontId="6" fillId="9" borderId="0" xfId="0" applyFont="1" applyFill="1"/>
    <xf numFmtId="0" fontId="6" fillId="9" borderId="0" xfId="3" applyFont="1" applyFill="1"/>
    <xf numFmtId="0" fontId="4" fillId="9" borderId="0" xfId="0" applyFont="1" applyFill="1"/>
    <xf numFmtId="0" fontId="6" fillId="9" borderId="0" xfId="2" applyFont="1" applyFill="1"/>
    <xf numFmtId="2" fontId="6" fillId="9" borderId="0" xfId="2" applyNumberFormat="1" applyFont="1" applyFill="1" applyAlignment="1">
      <alignment horizontal="left"/>
    </xf>
    <xf numFmtId="2" fontId="6" fillId="9" borderId="0" xfId="1" applyNumberFormat="1" applyFont="1" applyFill="1"/>
    <xf numFmtId="2" fontId="6" fillId="9" borderId="0" xfId="0" applyNumberFormat="1" applyFont="1" applyFill="1"/>
    <xf numFmtId="0" fontId="5" fillId="9" borderId="0" xfId="0" applyFont="1" applyFill="1"/>
    <xf numFmtId="0" fontId="5" fillId="9" borderId="0" xfId="3" applyFont="1" applyFill="1"/>
    <xf numFmtId="11" fontId="4" fillId="9" borderId="0" xfId="0" applyNumberFormat="1" applyFont="1" applyFill="1"/>
    <xf numFmtId="2" fontId="4" fillId="9" borderId="0" xfId="0" applyNumberFormat="1" applyFont="1" applyFill="1"/>
    <xf numFmtId="11" fontId="6" fillId="9" borderId="0" xfId="0" applyNumberFormat="1" applyFont="1" applyFill="1"/>
    <xf numFmtId="0" fontId="5" fillId="10" borderId="0" xfId="2" applyFont="1" applyFill="1"/>
    <xf numFmtId="2" fontId="5" fillId="10" borderId="0" xfId="0" applyNumberFormat="1" applyFont="1" applyFill="1"/>
    <xf numFmtId="0" fontId="6" fillId="10" borderId="0" xfId="0" applyFont="1" applyFill="1"/>
    <xf numFmtId="0" fontId="6" fillId="10" borderId="0" xfId="3" applyFont="1" applyFill="1"/>
    <xf numFmtId="0" fontId="4" fillId="10" borderId="0" xfId="0" applyFont="1" applyFill="1"/>
    <xf numFmtId="0" fontId="6" fillId="10" borderId="0" xfId="2" applyFont="1" applyFill="1"/>
    <xf numFmtId="2" fontId="6" fillId="10" borderId="0" xfId="2" applyNumberFormat="1" applyFont="1" applyFill="1" applyAlignment="1">
      <alignment horizontal="left"/>
    </xf>
    <xf numFmtId="2" fontId="6" fillId="10" borderId="0" xfId="1" applyNumberFormat="1" applyFont="1" applyFill="1"/>
    <xf numFmtId="2" fontId="6" fillId="10" borderId="0" xfId="0" applyNumberFormat="1" applyFont="1" applyFill="1"/>
    <xf numFmtId="0" fontId="5" fillId="10" borderId="0" xfId="0" applyFont="1" applyFill="1"/>
    <xf numFmtId="0" fontId="5" fillId="10" borderId="0" xfId="3" applyFont="1" applyFill="1"/>
    <xf numFmtId="11" fontId="4" fillId="10" borderId="0" xfId="0" applyNumberFormat="1" applyFont="1" applyFill="1"/>
    <xf numFmtId="2" fontId="4" fillId="10" borderId="0" xfId="0" applyNumberFormat="1" applyFont="1" applyFill="1"/>
    <xf numFmtId="11" fontId="6" fillId="10" borderId="0" xfId="0" applyNumberFormat="1" applyFont="1" applyFill="1"/>
    <xf numFmtId="0" fontId="5" fillId="11" borderId="0" xfId="2" applyFont="1" applyFill="1"/>
    <xf numFmtId="2" fontId="5" fillId="11" borderId="0" xfId="0" applyNumberFormat="1" applyFont="1" applyFill="1"/>
    <xf numFmtId="0" fontId="6" fillId="11" borderId="0" xfId="0" applyFont="1" applyFill="1"/>
    <xf numFmtId="0" fontId="6" fillId="11" borderId="0" xfId="3" applyFont="1" applyFill="1"/>
    <xf numFmtId="0" fontId="4" fillId="11" borderId="0" xfId="0" applyFont="1" applyFill="1"/>
    <xf numFmtId="0" fontId="6" fillId="11" borderId="0" xfId="2" applyFont="1" applyFill="1"/>
    <xf numFmtId="2" fontId="6" fillId="11" borderId="0" xfId="2" applyNumberFormat="1" applyFont="1" applyFill="1" applyAlignment="1">
      <alignment horizontal="left"/>
    </xf>
    <xf numFmtId="2" fontId="6" fillId="11" borderId="0" xfId="1" applyNumberFormat="1" applyFont="1" applyFill="1"/>
    <xf numFmtId="2" fontId="6" fillId="11" borderId="0" xfId="0" applyNumberFormat="1" applyFont="1" applyFill="1"/>
    <xf numFmtId="0" fontId="5" fillId="11" borderId="0" xfId="0" applyFont="1" applyFill="1"/>
    <xf numFmtId="0" fontId="5" fillId="11" borderId="0" xfId="3" applyFont="1" applyFill="1"/>
    <xf numFmtId="11" fontId="4" fillId="11" borderId="0" xfId="0" applyNumberFormat="1" applyFont="1" applyFill="1"/>
    <xf numFmtId="2" fontId="4" fillId="11" borderId="0" xfId="0" applyNumberFormat="1" applyFont="1" applyFill="1"/>
    <xf numFmtId="11" fontId="6" fillId="11" borderId="0" xfId="0" applyNumberFormat="1" applyFont="1" applyFill="1"/>
    <xf numFmtId="0" fontId="5" fillId="12" borderId="0" xfId="2" applyFont="1" applyFill="1"/>
    <xf numFmtId="2" fontId="5" fillId="12" borderId="0" xfId="0" applyNumberFormat="1" applyFont="1" applyFill="1"/>
    <xf numFmtId="0" fontId="6" fillId="12" borderId="0" xfId="0" applyFont="1" applyFill="1"/>
    <xf numFmtId="0" fontId="6" fillId="12" borderId="0" xfId="3" applyFont="1" applyFill="1"/>
    <xf numFmtId="0" fontId="4" fillId="12" borderId="0" xfId="0" applyFont="1" applyFill="1"/>
    <xf numFmtId="0" fontId="6" fillId="12" borderId="0" xfId="2" applyFont="1" applyFill="1"/>
    <xf numFmtId="2" fontId="6" fillId="12" borderId="0" xfId="2" applyNumberFormat="1" applyFont="1" applyFill="1" applyAlignment="1">
      <alignment horizontal="left"/>
    </xf>
    <xf numFmtId="2" fontId="6" fillId="12" borderId="0" xfId="1" applyNumberFormat="1" applyFont="1" applyFill="1"/>
    <xf numFmtId="2" fontId="6" fillId="12" borderId="0" xfId="0" applyNumberFormat="1" applyFont="1" applyFill="1"/>
    <xf numFmtId="0" fontId="5" fillId="12" borderId="0" xfId="0" applyFont="1" applyFill="1"/>
    <xf numFmtId="0" fontId="5" fillId="12" borderId="0" xfId="3" applyFont="1" applyFill="1"/>
    <xf numFmtId="11" fontId="4" fillId="12" borderId="0" xfId="0" applyNumberFormat="1" applyFont="1" applyFill="1"/>
    <xf numFmtId="2" fontId="4" fillId="12" borderId="0" xfId="0" applyNumberFormat="1" applyFont="1" applyFill="1"/>
    <xf numFmtId="11" fontId="6" fillId="12" borderId="0" xfId="0" applyNumberFormat="1" applyFont="1" applyFill="1"/>
    <xf numFmtId="0" fontId="5" fillId="13" borderId="0" xfId="2" applyFont="1" applyFill="1"/>
    <xf numFmtId="2" fontId="5" fillId="13" borderId="0" xfId="0" applyNumberFormat="1" applyFont="1" applyFill="1"/>
    <xf numFmtId="0" fontId="6" fillId="13" borderId="0" xfId="0" applyFont="1" applyFill="1"/>
    <xf numFmtId="0" fontId="6" fillId="13" borderId="0" xfId="3" applyFont="1" applyFill="1"/>
    <xf numFmtId="0" fontId="4" fillId="13" borderId="0" xfId="0" applyFont="1" applyFill="1"/>
    <xf numFmtId="0" fontId="6" fillId="13" borderId="0" xfId="2" applyFont="1" applyFill="1"/>
    <xf numFmtId="2" fontId="6" fillId="13" borderId="0" xfId="2" applyNumberFormat="1" applyFont="1" applyFill="1" applyAlignment="1">
      <alignment horizontal="left"/>
    </xf>
    <xf numFmtId="2" fontId="6" fillId="13" borderId="0" xfId="1" applyNumberFormat="1" applyFont="1" applyFill="1"/>
    <xf numFmtId="2" fontId="6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11" fontId="4" fillId="13" borderId="0" xfId="0" applyNumberFormat="1" applyFont="1" applyFill="1"/>
    <xf numFmtId="2" fontId="4" fillId="13" borderId="0" xfId="0" applyNumberFormat="1" applyFont="1" applyFill="1"/>
    <xf numFmtId="11" fontId="6" fillId="13" borderId="0" xfId="0" applyNumberFormat="1" applyFont="1" applyFill="1"/>
    <xf numFmtId="0" fontId="5" fillId="3" borderId="0" xfId="2" applyFont="1" applyFill="1"/>
    <xf numFmtId="2" fontId="5" fillId="3" borderId="0" xfId="0" applyNumberFormat="1" applyFont="1" applyFill="1"/>
    <xf numFmtId="0" fontId="6" fillId="3" borderId="0" xfId="0" applyFont="1" applyFill="1"/>
    <xf numFmtId="0" fontId="6" fillId="3" borderId="0" xfId="3" applyFont="1" applyFill="1"/>
    <xf numFmtId="0" fontId="4" fillId="3" borderId="0" xfId="0" applyFont="1" applyFill="1"/>
    <xf numFmtId="0" fontId="6" fillId="3" borderId="0" xfId="2" applyFont="1" applyFill="1"/>
    <xf numFmtId="2" fontId="6" fillId="3" borderId="0" xfId="2" applyNumberFormat="1" applyFont="1" applyFill="1" applyAlignment="1">
      <alignment horizontal="left"/>
    </xf>
    <xf numFmtId="2" fontId="6" fillId="3" borderId="0" xfId="1" applyNumberFormat="1" applyFont="1" applyFill="1"/>
    <xf numFmtId="2" fontId="6" fillId="3" borderId="0" xfId="0" applyNumberFormat="1" applyFont="1" applyFill="1"/>
    <xf numFmtId="0" fontId="5" fillId="3" borderId="0" xfId="0" applyFont="1" applyFill="1"/>
    <xf numFmtId="0" fontId="5" fillId="3" borderId="0" xfId="3" applyFont="1" applyFill="1"/>
    <xf numFmtId="11" fontId="4" fillId="3" borderId="0" xfId="0" applyNumberFormat="1" applyFont="1" applyFill="1"/>
    <xf numFmtId="2" fontId="4" fillId="3" borderId="0" xfId="0" applyNumberFormat="1" applyFont="1" applyFill="1"/>
    <xf numFmtId="11" fontId="6" fillId="3" borderId="0" xfId="0" applyNumberFormat="1" applyFont="1" applyFill="1"/>
    <xf numFmtId="0" fontId="5" fillId="14" borderId="0" xfId="2" applyFont="1" applyFill="1"/>
    <xf numFmtId="2" fontId="5" fillId="14" borderId="0" xfId="0" applyNumberFormat="1" applyFont="1" applyFill="1"/>
    <xf numFmtId="0" fontId="6" fillId="14" borderId="0" xfId="0" applyFont="1" applyFill="1"/>
    <xf numFmtId="0" fontId="6" fillId="14" borderId="0" xfId="3" applyFont="1" applyFill="1"/>
    <xf numFmtId="0" fontId="4" fillId="14" borderId="0" xfId="0" applyFont="1" applyFill="1"/>
    <xf numFmtId="0" fontId="6" fillId="14" borderId="0" xfId="2" applyFont="1" applyFill="1"/>
    <xf numFmtId="2" fontId="6" fillId="14" borderId="0" xfId="2" applyNumberFormat="1" applyFont="1" applyFill="1" applyAlignment="1">
      <alignment horizontal="left"/>
    </xf>
    <xf numFmtId="2" fontId="6" fillId="14" borderId="0" xfId="1" applyNumberFormat="1" applyFont="1" applyFill="1"/>
    <xf numFmtId="2" fontId="6" fillId="14" borderId="0" xfId="0" applyNumberFormat="1" applyFont="1" applyFill="1"/>
    <xf numFmtId="0" fontId="5" fillId="14" borderId="0" xfId="0" applyFont="1" applyFill="1"/>
    <xf numFmtId="0" fontId="5" fillId="14" borderId="0" xfId="3" applyFont="1" applyFill="1"/>
    <xf numFmtId="11" fontId="4" fillId="14" borderId="0" xfId="0" applyNumberFormat="1" applyFont="1" applyFill="1"/>
    <xf numFmtId="2" fontId="4" fillId="14" borderId="0" xfId="0" applyNumberFormat="1" applyFont="1" applyFill="1"/>
    <xf numFmtId="11" fontId="6" fillId="14" borderId="0" xfId="0" applyNumberFormat="1" applyFont="1" applyFill="1"/>
    <xf numFmtId="0" fontId="5" fillId="15" borderId="0" xfId="2" applyFont="1" applyFill="1"/>
    <xf numFmtId="2" fontId="5" fillId="15" borderId="0" xfId="0" applyNumberFormat="1" applyFont="1" applyFill="1"/>
    <xf numFmtId="0" fontId="6" fillId="15" borderId="0" xfId="0" applyFont="1" applyFill="1"/>
    <xf numFmtId="0" fontId="6" fillId="15" borderId="0" xfId="3" applyFont="1" applyFill="1"/>
    <xf numFmtId="0" fontId="4" fillId="15" borderId="0" xfId="0" applyFont="1" applyFill="1"/>
    <xf numFmtId="0" fontId="6" fillId="15" borderId="0" xfId="2" applyFont="1" applyFill="1"/>
    <xf numFmtId="2" fontId="6" fillId="15" borderId="0" xfId="2" applyNumberFormat="1" applyFont="1" applyFill="1" applyAlignment="1">
      <alignment horizontal="left"/>
    </xf>
    <xf numFmtId="2" fontId="6" fillId="15" borderId="0" xfId="1" applyNumberFormat="1" applyFont="1" applyFill="1"/>
    <xf numFmtId="2" fontId="6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11" fontId="4" fillId="15" borderId="0" xfId="0" applyNumberFormat="1" applyFont="1" applyFill="1"/>
    <xf numFmtId="2" fontId="4" fillId="15" borderId="0" xfId="0" applyNumberFormat="1" applyFont="1" applyFill="1"/>
    <xf numFmtId="11" fontId="6" fillId="15" borderId="0" xfId="0" applyNumberFormat="1" applyFont="1" applyFill="1"/>
    <xf numFmtId="0" fontId="5" fillId="16" borderId="0" xfId="2" applyFont="1" applyFill="1"/>
    <xf numFmtId="2" fontId="5" fillId="16" borderId="0" xfId="0" applyNumberFormat="1" applyFont="1" applyFill="1"/>
    <xf numFmtId="0" fontId="6" fillId="16" borderId="0" xfId="0" applyFont="1" applyFill="1"/>
    <xf numFmtId="0" fontId="6" fillId="16" borderId="0" xfId="3" applyFont="1" applyFill="1"/>
    <xf numFmtId="0" fontId="4" fillId="16" borderId="0" xfId="0" applyFont="1" applyFill="1"/>
    <xf numFmtId="0" fontId="6" fillId="16" borderId="0" xfId="2" applyFont="1" applyFill="1"/>
    <xf numFmtId="2" fontId="6" fillId="16" borderId="0" xfId="2" applyNumberFormat="1" applyFont="1" applyFill="1" applyAlignment="1">
      <alignment horizontal="left"/>
    </xf>
    <xf numFmtId="2" fontId="6" fillId="16" borderId="0" xfId="0" applyNumberFormat="1" applyFont="1" applyFill="1"/>
    <xf numFmtId="0" fontId="5" fillId="16" borderId="0" xfId="0" applyFont="1" applyFill="1"/>
    <xf numFmtId="0" fontId="5" fillId="16" borderId="0" xfId="3" applyFont="1" applyFill="1"/>
    <xf numFmtId="11" fontId="4" fillId="16" borderId="0" xfId="0" applyNumberFormat="1" applyFont="1" applyFill="1"/>
    <xf numFmtId="2" fontId="4" fillId="16" borderId="0" xfId="0" applyNumberFormat="1" applyFont="1" applyFill="1"/>
    <xf numFmtId="11" fontId="6" fillId="16" borderId="0" xfId="0" applyNumberFormat="1" applyFont="1" applyFill="1"/>
    <xf numFmtId="0" fontId="5" fillId="17" borderId="0" xfId="2" applyFont="1" applyFill="1"/>
    <xf numFmtId="2" fontId="5" fillId="17" borderId="0" xfId="0" applyNumberFormat="1" applyFont="1" applyFill="1"/>
    <xf numFmtId="0" fontId="6" fillId="17" borderId="0" xfId="0" applyFont="1" applyFill="1"/>
    <xf numFmtId="0" fontId="6" fillId="17" borderId="0" xfId="3" applyFont="1" applyFill="1"/>
    <xf numFmtId="0" fontId="4" fillId="17" borderId="0" xfId="0" applyFont="1" applyFill="1"/>
    <xf numFmtId="0" fontId="6" fillId="17" borderId="0" xfId="2" applyFont="1" applyFill="1"/>
    <xf numFmtId="2" fontId="6" fillId="17" borderId="0" xfId="2" applyNumberFormat="1" applyFont="1" applyFill="1" applyAlignment="1">
      <alignment horizontal="left"/>
    </xf>
    <xf numFmtId="2" fontId="6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11" fontId="4" fillId="17" borderId="0" xfId="0" applyNumberFormat="1" applyFont="1" applyFill="1"/>
    <xf numFmtId="2" fontId="4" fillId="17" borderId="0" xfId="0" applyNumberFormat="1" applyFont="1" applyFill="1"/>
    <xf numFmtId="11" fontId="6" fillId="17" borderId="0" xfId="0" applyNumberFormat="1" applyFont="1" applyFill="1"/>
    <xf numFmtId="0" fontId="5" fillId="18" borderId="0" xfId="2" applyFont="1" applyFill="1"/>
    <xf numFmtId="2" fontId="5" fillId="18" borderId="0" xfId="0" applyNumberFormat="1" applyFont="1" applyFill="1"/>
    <xf numFmtId="0" fontId="6" fillId="18" borderId="0" xfId="0" applyFont="1" applyFill="1"/>
    <xf numFmtId="0" fontId="6" fillId="18" borderId="0" xfId="3" applyFont="1" applyFill="1"/>
    <xf numFmtId="0" fontId="4" fillId="18" borderId="0" xfId="0" applyFont="1" applyFill="1"/>
    <xf numFmtId="0" fontId="6" fillId="18" borderId="0" xfId="2" applyFont="1" applyFill="1"/>
    <xf numFmtId="2" fontId="6" fillId="18" borderId="0" xfId="2" applyNumberFormat="1" applyFont="1" applyFill="1" applyAlignment="1">
      <alignment horizontal="left"/>
    </xf>
    <xf numFmtId="2" fontId="6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11" fontId="4" fillId="18" borderId="0" xfId="0" applyNumberFormat="1" applyFont="1" applyFill="1"/>
    <xf numFmtId="2" fontId="4" fillId="18" borderId="0" xfId="0" applyNumberFormat="1" applyFont="1" applyFill="1"/>
    <xf numFmtId="11" fontId="6" fillId="18" borderId="0" xfId="0" applyNumberFormat="1" applyFont="1" applyFill="1"/>
    <xf numFmtId="0" fontId="5" fillId="19" borderId="0" xfId="2" applyFont="1" applyFill="1"/>
    <xf numFmtId="2" fontId="5" fillId="19" borderId="0" xfId="0" applyNumberFormat="1" applyFont="1" applyFill="1"/>
    <xf numFmtId="0" fontId="6" fillId="19" borderId="0" xfId="0" applyFont="1" applyFill="1"/>
    <xf numFmtId="0" fontId="6" fillId="19" borderId="0" xfId="3" applyFont="1" applyFill="1"/>
    <xf numFmtId="0" fontId="4" fillId="19" borderId="0" xfId="0" applyFont="1" applyFill="1"/>
    <xf numFmtId="0" fontId="6" fillId="19" borderId="0" xfId="2" applyFont="1" applyFill="1"/>
    <xf numFmtId="2" fontId="6" fillId="19" borderId="0" xfId="2" applyNumberFormat="1" applyFont="1" applyFill="1" applyAlignment="1">
      <alignment horizontal="left"/>
    </xf>
    <xf numFmtId="2" fontId="6" fillId="19" borderId="0" xfId="0" applyNumberFormat="1" applyFont="1" applyFill="1"/>
    <xf numFmtId="0" fontId="5" fillId="19" borderId="0" xfId="0" applyFont="1" applyFill="1"/>
    <xf numFmtId="0" fontId="5" fillId="19" borderId="0" xfId="3" applyFont="1" applyFill="1"/>
    <xf numFmtId="11" fontId="4" fillId="19" borderId="0" xfId="0" applyNumberFormat="1" applyFont="1" applyFill="1"/>
    <xf numFmtId="2" fontId="4" fillId="19" borderId="0" xfId="0" applyNumberFormat="1" applyFont="1" applyFill="1"/>
    <xf numFmtId="11" fontId="6" fillId="19" borderId="0" xfId="0" applyNumberFormat="1" applyFont="1" applyFill="1"/>
    <xf numFmtId="0" fontId="5" fillId="20" borderId="0" xfId="2" applyFont="1" applyFill="1"/>
    <xf numFmtId="2" fontId="5" fillId="20" borderId="0" xfId="0" applyNumberFormat="1" applyFont="1" applyFill="1"/>
    <xf numFmtId="0" fontId="6" fillId="20" borderId="0" xfId="0" applyFont="1" applyFill="1"/>
    <xf numFmtId="0" fontId="6" fillId="20" borderId="0" xfId="3" applyFont="1" applyFill="1"/>
    <xf numFmtId="0" fontId="4" fillId="20" borderId="0" xfId="0" applyFont="1" applyFill="1"/>
    <xf numFmtId="0" fontId="6" fillId="20" borderId="0" xfId="2" applyFont="1" applyFill="1"/>
    <xf numFmtId="2" fontId="6" fillId="20" borderId="0" xfId="2" applyNumberFormat="1" applyFont="1" applyFill="1" applyAlignment="1">
      <alignment horizontal="left"/>
    </xf>
    <xf numFmtId="2" fontId="6" fillId="20" borderId="0" xfId="0" applyNumberFormat="1" applyFont="1" applyFill="1"/>
    <xf numFmtId="0" fontId="5" fillId="20" borderId="0" xfId="0" applyFont="1" applyFill="1"/>
    <xf numFmtId="0" fontId="5" fillId="20" borderId="0" xfId="3" applyFont="1" applyFill="1"/>
    <xf numFmtId="11" fontId="4" fillId="20" borderId="0" xfId="0" applyNumberFormat="1" applyFont="1" applyFill="1"/>
    <xf numFmtId="2" fontId="4" fillId="20" borderId="0" xfId="0" applyNumberFormat="1" applyFont="1" applyFill="1"/>
    <xf numFmtId="11" fontId="6" fillId="20" borderId="0" xfId="0" applyNumberFormat="1" applyFont="1" applyFill="1"/>
    <xf numFmtId="0" fontId="5" fillId="21" borderId="0" xfId="2" applyFont="1" applyFill="1"/>
    <xf numFmtId="2" fontId="5" fillId="21" borderId="0" xfId="0" applyNumberFormat="1" applyFont="1" applyFill="1"/>
    <xf numFmtId="0" fontId="6" fillId="21" borderId="0" xfId="0" applyFont="1" applyFill="1"/>
    <xf numFmtId="0" fontId="6" fillId="21" borderId="0" xfId="3" applyFont="1" applyFill="1"/>
    <xf numFmtId="0" fontId="4" fillId="21" borderId="0" xfId="0" applyFont="1" applyFill="1"/>
    <xf numFmtId="0" fontId="6" fillId="21" borderId="0" xfId="2" applyFont="1" applyFill="1"/>
    <xf numFmtId="2" fontId="6" fillId="21" borderId="0" xfId="2" applyNumberFormat="1" applyFont="1" applyFill="1" applyAlignment="1">
      <alignment horizontal="left"/>
    </xf>
    <xf numFmtId="2" fontId="6" fillId="21" borderId="0" xfId="0" applyNumberFormat="1" applyFont="1" applyFill="1"/>
    <xf numFmtId="0" fontId="5" fillId="21" borderId="0" xfId="0" applyFont="1" applyFill="1"/>
    <xf numFmtId="0" fontId="5" fillId="21" borderId="0" xfId="3" applyFont="1" applyFill="1"/>
    <xf numFmtId="11" fontId="4" fillId="21" borderId="0" xfId="0" applyNumberFormat="1" applyFont="1" applyFill="1"/>
    <xf numFmtId="2" fontId="4" fillId="21" borderId="0" xfId="0" applyNumberFormat="1" applyFont="1" applyFill="1"/>
    <xf numFmtId="11" fontId="6" fillId="21" borderId="0" xfId="0" applyNumberFormat="1" applyFont="1" applyFill="1"/>
    <xf numFmtId="0" fontId="5" fillId="22" borderId="0" xfId="2" applyFont="1" applyFill="1"/>
    <xf numFmtId="2" fontId="5" fillId="22" borderId="0" xfId="0" applyNumberFormat="1" applyFont="1" applyFill="1"/>
    <xf numFmtId="0" fontId="6" fillId="22" borderId="0" xfId="0" applyFont="1" applyFill="1"/>
    <xf numFmtId="0" fontId="6" fillId="22" borderId="0" xfId="3" applyFont="1" applyFill="1"/>
    <xf numFmtId="0" fontId="4" fillId="22" borderId="0" xfId="0" applyFont="1" applyFill="1"/>
    <xf numFmtId="0" fontId="6" fillId="22" borderId="0" xfId="2" applyFont="1" applyFill="1"/>
    <xf numFmtId="2" fontId="6" fillId="22" borderId="0" xfId="2" applyNumberFormat="1" applyFont="1" applyFill="1" applyAlignment="1">
      <alignment horizontal="left"/>
    </xf>
    <xf numFmtId="2" fontId="6" fillId="22" borderId="0" xfId="0" applyNumberFormat="1" applyFont="1" applyFill="1"/>
    <xf numFmtId="0" fontId="5" fillId="22" borderId="0" xfId="0" applyFont="1" applyFill="1"/>
    <xf numFmtId="0" fontId="5" fillId="22" borderId="0" xfId="3" applyFont="1" applyFill="1"/>
    <xf numFmtId="11" fontId="4" fillId="22" borderId="0" xfId="0" applyNumberFormat="1" applyFont="1" applyFill="1"/>
    <xf numFmtId="2" fontId="4" fillId="22" borderId="0" xfId="0" applyNumberFormat="1" applyFont="1" applyFill="1"/>
    <xf numFmtId="11" fontId="6" fillId="22" borderId="0" xfId="0" applyNumberFormat="1" applyFont="1" applyFill="1"/>
    <xf numFmtId="0" fontId="5" fillId="23" borderId="0" xfId="2" applyFont="1" applyFill="1"/>
    <xf numFmtId="2" fontId="5" fillId="23" borderId="0" xfId="0" applyNumberFormat="1" applyFont="1" applyFill="1"/>
    <xf numFmtId="0" fontId="6" fillId="23" borderId="0" xfId="0" applyFont="1" applyFill="1"/>
    <xf numFmtId="0" fontId="6" fillId="23" borderId="0" xfId="3" applyFont="1" applyFill="1"/>
    <xf numFmtId="0" fontId="4" fillId="23" borderId="0" xfId="0" applyFont="1" applyFill="1"/>
    <xf numFmtId="0" fontId="6" fillId="23" borderId="0" xfId="2" applyFont="1" applyFill="1"/>
    <xf numFmtId="2" fontId="6" fillId="23" borderId="0" xfId="2" applyNumberFormat="1" applyFont="1" applyFill="1" applyAlignment="1">
      <alignment horizontal="left"/>
    </xf>
    <xf numFmtId="2" fontId="6" fillId="23" borderId="0" xfId="0" applyNumberFormat="1" applyFont="1" applyFill="1"/>
    <xf numFmtId="0" fontId="5" fillId="23" borderId="0" xfId="0" applyFont="1" applyFill="1"/>
    <xf numFmtId="0" fontId="5" fillId="23" borderId="0" xfId="3" applyFont="1" applyFill="1"/>
    <xf numFmtId="11" fontId="4" fillId="23" borderId="0" xfId="0" applyNumberFormat="1" applyFont="1" applyFill="1"/>
    <xf numFmtId="2" fontId="4" fillId="23" borderId="0" xfId="0" applyNumberFormat="1" applyFont="1" applyFill="1"/>
    <xf numFmtId="11" fontId="6" fillId="23" borderId="0" xfId="0" applyNumberFormat="1" applyFont="1" applyFill="1"/>
    <xf numFmtId="0" fontId="5" fillId="24" borderId="0" xfId="2" applyFont="1" applyFill="1"/>
    <xf numFmtId="2" fontId="5" fillId="24" borderId="0" xfId="0" applyNumberFormat="1" applyFont="1" applyFill="1"/>
    <xf numFmtId="0" fontId="6" fillId="24" borderId="0" xfId="0" applyFont="1" applyFill="1"/>
    <xf numFmtId="0" fontId="6" fillId="24" borderId="0" xfId="3" applyFont="1" applyFill="1"/>
    <xf numFmtId="0" fontId="4" fillId="24" borderId="0" xfId="0" applyFont="1" applyFill="1"/>
    <xf numFmtId="0" fontId="6" fillId="24" borderId="0" xfId="2" applyFont="1" applyFill="1"/>
    <xf numFmtId="2" fontId="6" fillId="24" borderId="0" xfId="2" applyNumberFormat="1" applyFont="1" applyFill="1" applyAlignment="1">
      <alignment horizontal="left"/>
    </xf>
    <xf numFmtId="2" fontId="6" fillId="24" borderId="0" xfId="0" applyNumberFormat="1" applyFont="1" applyFill="1"/>
    <xf numFmtId="0" fontId="5" fillId="24" borderId="0" xfId="0" applyFont="1" applyFill="1"/>
    <xf numFmtId="0" fontId="5" fillId="24" borderId="0" xfId="3" applyFont="1" applyFill="1"/>
    <xf numFmtId="11" fontId="4" fillId="24" borderId="0" xfId="0" applyNumberFormat="1" applyFont="1" applyFill="1"/>
    <xf numFmtId="2" fontId="4" fillId="24" borderId="0" xfId="0" applyNumberFormat="1" applyFont="1" applyFill="1"/>
    <xf numFmtId="11" fontId="6" fillId="24" borderId="0" xfId="0" applyNumberFormat="1" applyFont="1" applyFill="1"/>
    <xf numFmtId="11" fontId="4" fillId="0" borderId="0" xfId="0" applyNumberFormat="1" applyFont="1"/>
    <xf numFmtId="164" fontId="4" fillId="11" borderId="0" xfId="0" applyNumberFormat="1" applyFont="1" applyFill="1"/>
  </cellXfs>
  <cellStyles count="4">
    <cellStyle name="Neutral" xfId="1" builtinId="28"/>
    <cellStyle name="Normal" xfId="0" builtinId="0"/>
    <cellStyle name="Normal 11 3" xfId="2" xr:uid="{3919BBD3-DEA9-4CE1-8695-31CE4939CDCB}"/>
    <cellStyle name="Normal 2" xfId="3" xr:uid="{FF57E06F-3E88-4CAC-8747-C458E1C29A8A}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yddanskuni.sharepoint.com/sites/antibioticlca/SiteAssets/Data/penicillin%20LCI.xlsx" TargetMode="External"/><Relationship Id="rId1" Type="http://schemas.openxmlformats.org/officeDocument/2006/relationships/externalLinkPath" Target="https://syddanskuni.sharepoint.com/sites/antibioticlca/SiteAssets/Data/penicillin%20L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cutoff"/>
    </sheetNames>
    <sheetDataSet>
      <sheetData sheetId="0">
        <row r="1">
          <cell r="A1" t="str">
            <v>Database</v>
          </cell>
          <cell r="B1" t="str">
            <v>penicillin_cut_off</v>
          </cell>
        </row>
        <row r="3">
          <cell r="A3" t="str">
            <v>Activity</v>
          </cell>
          <cell r="B3" t="str">
            <v>production of alchohol wipes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alchohol wipes</v>
          </cell>
        </row>
        <row r="6">
          <cell r="A6" t="str">
            <v>location</v>
          </cell>
          <cell r="B6" t="str">
            <v>DK</v>
          </cell>
        </row>
        <row r="7">
          <cell r="A7" t="str">
            <v>unit</v>
          </cell>
          <cell r="B7" t="str">
            <v>unit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production of alchohol wipes</v>
          </cell>
          <cell r="B10">
            <v>1</v>
          </cell>
          <cell r="C10" t="str">
            <v>alchohol wipes</v>
          </cell>
          <cell r="D10" t="str">
            <v>DK</v>
          </cell>
          <cell r="E10" t="str">
            <v>unit</v>
          </cell>
          <cell r="G10" t="str">
            <v>production</v>
          </cell>
          <cell r="H10" t="str">
            <v>penicillin_cut_off</v>
          </cell>
          <cell r="I10" t="str">
            <v>Scenerio1</v>
          </cell>
        </row>
        <row r="11">
          <cell r="A11" t="str">
            <v>market for chemi-thermomechanical pulp</v>
          </cell>
          <cell r="B11">
            <v>4.0999999999999999E-4</v>
          </cell>
          <cell r="C11" t="str">
            <v>chemi-thermomechanical pulp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ethanol, without water, in 99.7% solution state, from ethylene</v>
          </cell>
          <cell r="B12">
            <v>3.5999999999999997E-4</v>
          </cell>
          <cell r="C12" t="str">
            <v>ethanol, without water, in 99.7% solution state, from ethylene</v>
          </cell>
          <cell r="D12" t="str">
            <v>RER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paper, woodfree, uncoated</v>
          </cell>
          <cell r="B13">
            <v>4.0999999999999999E-4</v>
          </cell>
          <cell r="C13" t="str">
            <v>paper, woodfree, uncoated</v>
          </cell>
          <cell r="D13" t="str">
            <v>RER</v>
          </cell>
          <cell r="E13" t="str">
            <v>kilogram</v>
          </cell>
          <cell r="G13" t="str">
            <v>technosphere</v>
          </cell>
          <cell r="H13" t="str">
            <v>ev391cutoff</v>
          </cell>
        </row>
        <row r="14">
          <cell r="A14" t="str">
            <v>market for textile, nonwoven polypropylene</v>
          </cell>
          <cell r="B14">
            <v>1.4999999999999999E-4</v>
          </cell>
          <cell r="C14" t="str">
            <v>textile, nonwoven polypropylene</v>
          </cell>
          <cell r="D14" t="str">
            <v>GLO</v>
          </cell>
          <cell r="E14" t="str">
            <v>kilogram</v>
          </cell>
          <cell r="G14" t="str">
            <v>technosphere</v>
          </cell>
          <cell r="H14" t="str">
            <v>ev391cutoff</v>
          </cell>
        </row>
        <row r="15">
          <cell r="A15" t="str">
            <v>market for transport, freight, lorry 16-32 metric ton, EURO6</v>
          </cell>
          <cell r="B15">
            <v>1.4999999999999999E-4</v>
          </cell>
          <cell r="C15" t="str">
            <v>transport, freight, lorry 16-32 metric ton, EURO6</v>
          </cell>
          <cell r="D15" t="str">
            <v>RER</v>
          </cell>
          <cell r="E15" t="str">
            <v>ton kilometer</v>
          </cell>
          <cell r="G15" t="str">
            <v>technosphere</v>
          </cell>
          <cell r="H15" t="str">
            <v>ev391cutoff</v>
          </cell>
        </row>
        <row r="17">
          <cell r="A17" t="str">
            <v>Activity</v>
          </cell>
          <cell r="B17" t="str">
            <v>production of gloves</v>
          </cell>
        </row>
        <row r="18">
          <cell r="A18" t="str">
            <v>production amount</v>
          </cell>
          <cell r="B18">
            <v>1</v>
          </cell>
        </row>
        <row r="19">
          <cell r="A19" t="str">
            <v>reference product</v>
          </cell>
          <cell r="B19" t="str">
            <v>gloves</v>
          </cell>
        </row>
        <row r="20">
          <cell r="A20" t="str">
            <v>location</v>
          </cell>
          <cell r="B20" t="str">
            <v>MY</v>
          </cell>
        </row>
        <row r="21">
          <cell r="A21" t="str">
            <v>unit</v>
          </cell>
          <cell r="B21" t="str">
            <v>unit</v>
          </cell>
        </row>
        <row r="22">
          <cell r="A22" t="str">
            <v>Exchanges</v>
          </cell>
        </row>
        <row r="23">
          <cell r="A23" t="str">
            <v>name</v>
          </cell>
          <cell r="B23" t="str">
            <v>amount</v>
          </cell>
          <cell r="C23" t="str">
            <v>reference product</v>
          </cell>
          <cell r="D23" t="str">
            <v>location</v>
          </cell>
          <cell r="E23" t="str">
            <v>unit</v>
          </cell>
          <cell r="F23" t="str">
            <v>categories</v>
          </cell>
          <cell r="G23" t="str">
            <v>type</v>
          </cell>
          <cell r="H23" t="str">
            <v>database</v>
          </cell>
          <cell r="I23" t="str">
            <v>comment</v>
          </cell>
        </row>
        <row r="24">
          <cell r="A24" t="str">
            <v>production of gloves</v>
          </cell>
          <cell r="B24">
            <v>1</v>
          </cell>
          <cell r="C24" t="str">
            <v>gloves</v>
          </cell>
          <cell r="D24" t="str">
            <v>MY</v>
          </cell>
          <cell r="E24" t="str">
            <v>unit</v>
          </cell>
          <cell r="G24" t="str">
            <v>production</v>
          </cell>
          <cell r="H24" t="str">
            <v>penicillin_cut_off</v>
          </cell>
          <cell r="I24" t="str">
            <v>Scenerio1</v>
          </cell>
        </row>
        <row r="25">
          <cell r="A25" t="str">
            <v>market for chemi-thermomechanical pulp</v>
          </cell>
          <cell r="B25">
            <v>4.3800000000000002E-3</v>
          </cell>
          <cell r="C25" t="str">
            <v>chemi-thermomechanical pulp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paper, woodfree, uncoated</v>
          </cell>
          <cell r="B26">
            <v>4.3800000000000002E-3</v>
          </cell>
          <cell r="C26" t="str">
            <v>paper, woodfree, uncoated</v>
          </cell>
          <cell r="D26" t="str">
            <v>RER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polyethylene, high density, granulate</v>
          </cell>
          <cell r="B27">
            <v>3.1199999999999999E-3</v>
          </cell>
          <cell r="C27" t="str">
            <v>polyethylene, high density, granulate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8">
          <cell r="A28" t="str">
            <v>market for synthetic rubber</v>
          </cell>
          <cell r="B28">
            <v>2.5000000000000001E-2</v>
          </cell>
          <cell r="C28" t="str">
            <v>synthetic rubber</v>
          </cell>
          <cell r="D28" t="str">
            <v>GLO</v>
          </cell>
          <cell r="E28" t="str">
            <v>kilogram</v>
          </cell>
          <cell r="G28" t="str">
            <v>technosphere</v>
          </cell>
          <cell r="H28" t="str">
            <v>ev391cutoff</v>
          </cell>
        </row>
        <row r="29">
          <cell r="A29" t="str">
            <v>market for thermoforming, with calendering</v>
          </cell>
          <cell r="B29">
            <v>3.1199999999999999E-3</v>
          </cell>
          <cell r="C29" t="str">
            <v>thermoforming, with calendering</v>
          </cell>
          <cell r="D29" t="str">
            <v>GLO</v>
          </cell>
          <cell r="E29" t="str">
            <v>kilogram</v>
          </cell>
          <cell r="G29" t="str">
            <v>technosphere</v>
          </cell>
          <cell r="H29" t="str">
            <v>ev391cutoff</v>
          </cell>
        </row>
        <row r="30">
          <cell r="A30" t="str">
            <v>market for transport, freight, lorry 16-32 metric ton, EURO6</v>
          </cell>
          <cell r="B30">
            <v>5.4900000000000001E-3</v>
          </cell>
          <cell r="C30" t="str">
            <v>transport, freight, lorry 16-32 metric ton, EURO6</v>
          </cell>
          <cell r="D30" t="str">
            <v>RER</v>
          </cell>
          <cell r="E30" t="str">
            <v>ton kilometer</v>
          </cell>
          <cell r="G30" t="str">
            <v>technosphere</v>
          </cell>
          <cell r="H30" t="str">
            <v>ev391cutoff</v>
          </cell>
        </row>
        <row r="31">
          <cell r="A31" t="str">
            <v>market for transport, freight, sea, container ship</v>
          </cell>
          <cell r="B31">
            <v>0.76180000000000003</v>
          </cell>
          <cell r="C31" t="str">
            <v>transport, freight, sea, container ship</v>
          </cell>
          <cell r="D31" t="str">
            <v>GLO</v>
          </cell>
          <cell r="E31" t="str">
            <v>ton kilometer</v>
          </cell>
          <cell r="G31" t="str">
            <v>technosphere</v>
          </cell>
          <cell r="H31" t="str">
            <v>ev391cutoff</v>
          </cell>
        </row>
        <row r="33">
          <cell r="A33" t="str">
            <v>Activity</v>
          </cell>
          <cell r="B33" t="str">
            <v>production of IV sets</v>
          </cell>
        </row>
        <row r="34">
          <cell r="A34" t="str">
            <v>production amount</v>
          </cell>
          <cell r="B34">
            <v>1</v>
          </cell>
        </row>
        <row r="35">
          <cell r="A35" t="str">
            <v>reference product</v>
          </cell>
          <cell r="B35" t="str">
            <v>IV sets</v>
          </cell>
        </row>
        <row r="36">
          <cell r="A36" t="str">
            <v>location</v>
          </cell>
          <cell r="B36" t="str">
            <v>RER</v>
          </cell>
        </row>
        <row r="37">
          <cell r="A37" t="str">
            <v>unit</v>
          </cell>
          <cell r="B37" t="str">
            <v>unit</v>
          </cell>
        </row>
        <row r="38">
          <cell r="A38" t="str">
            <v>Exchanges</v>
          </cell>
        </row>
        <row r="39">
          <cell r="A39" t="str">
            <v>name</v>
          </cell>
          <cell r="B39" t="str">
            <v>amount</v>
          </cell>
          <cell r="C39" t="str">
            <v>reference product</v>
          </cell>
          <cell r="D39" t="str">
            <v>location</v>
          </cell>
          <cell r="E39" t="str">
            <v>unit</v>
          </cell>
          <cell r="F39" t="str">
            <v>categories</v>
          </cell>
          <cell r="G39" t="str">
            <v>type</v>
          </cell>
          <cell r="H39" t="str">
            <v>database</v>
          </cell>
          <cell r="I39" t="str">
            <v>comment</v>
          </cell>
        </row>
        <row r="40">
          <cell r="A40" t="str">
            <v>production of IV sets</v>
          </cell>
          <cell r="B40">
            <v>1</v>
          </cell>
          <cell r="C40" t="str">
            <v>IV sets</v>
          </cell>
          <cell r="D40" t="str">
            <v>RER</v>
          </cell>
          <cell r="E40" t="str">
            <v>unit</v>
          </cell>
          <cell r="G40" t="str">
            <v>production</v>
          </cell>
          <cell r="H40" t="str">
            <v>penicillin_cut_off</v>
          </cell>
          <cell r="I40" t="str">
            <v>Scenerio1</v>
          </cell>
        </row>
        <row r="41">
          <cell r="A41" t="str">
            <v>market for acrylonitrile-butadiene-styrene copolymer</v>
          </cell>
          <cell r="B41">
            <v>1.9599999999999999E-3</v>
          </cell>
          <cell r="C41" t="str">
            <v>acrylonitrile-butadiene-styrene copolymer</v>
          </cell>
          <cell r="D41" t="str">
            <v>GLO</v>
          </cell>
          <cell r="E41" t="str">
            <v>kilogram</v>
          </cell>
          <cell r="G41" t="str">
            <v>technosphere</v>
          </cell>
          <cell r="H41" t="str">
            <v>ev391cutoff</v>
          </cell>
        </row>
        <row r="42">
          <cell r="A42" t="str">
            <v>market for extrusion, plastic pipes</v>
          </cell>
          <cell r="B42">
            <v>1.5339999999999999E-2</v>
          </cell>
          <cell r="C42" t="str">
            <v>extrusion, plastic pipes</v>
          </cell>
          <cell r="D42" t="str">
            <v>GLO</v>
          </cell>
          <cell r="E42" t="str">
            <v>kilogram</v>
          </cell>
          <cell r="G42" t="str">
            <v>technosphere</v>
          </cell>
          <cell r="H42" t="str">
            <v>ev391cutoff</v>
          </cell>
        </row>
        <row r="43">
          <cell r="A43" t="str">
            <v>market for injection moulding</v>
          </cell>
          <cell r="B43">
            <v>2.998E-2</v>
          </cell>
          <cell r="C43" t="str">
            <v>injection moulding</v>
          </cell>
          <cell r="D43" t="str">
            <v>GLO</v>
          </cell>
          <cell r="E43" t="str">
            <v>kilogram</v>
          </cell>
          <cell r="G43" t="str">
            <v>technosphere</v>
          </cell>
          <cell r="H43" t="str">
            <v>ev391cutoff</v>
          </cell>
        </row>
        <row r="44">
          <cell r="A44" t="str">
            <v>market for packaging film, low density polyethylene</v>
          </cell>
          <cell r="B44">
            <v>2.5200000000000001E-3</v>
          </cell>
          <cell r="C44" t="str">
            <v>packaging film, low density polyethylene</v>
          </cell>
          <cell r="D44" t="str">
            <v>GLO</v>
          </cell>
          <cell r="E44" t="str">
            <v>kilogram</v>
          </cell>
          <cell r="G44" t="str">
            <v>technosphere</v>
          </cell>
          <cell r="H44" t="str">
            <v>ev391cutoff</v>
          </cell>
        </row>
        <row r="45">
          <cell r="A45" t="str">
            <v>market for paper, woodfree, uncoated</v>
          </cell>
          <cell r="B45">
            <v>1.1200000000000001E-3</v>
          </cell>
          <cell r="C45" t="str">
            <v>paper, woodfree, uncoated</v>
          </cell>
          <cell r="D45" t="str">
            <v>RER</v>
          </cell>
          <cell r="E45" t="str">
            <v>kilogram</v>
          </cell>
          <cell r="G45" t="str">
            <v>technosphere</v>
          </cell>
          <cell r="H45" t="str">
            <v>ev391cutoff</v>
          </cell>
        </row>
        <row r="46">
          <cell r="A46" t="str">
            <v>market for polycarbonate</v>
          </cell>
          <cell r="B46">
            <v>7.3600000000000002E-3</v>
          </cell>
          <cell r="C46" t="str">
            <v>polycarbonate</v>
          </cell>
          <cell r="D46" t="str">
            <v>GLO</v>
          </cell>
          <cell r="E46" t="str">
            <v>kilogram</v>
          </cell>
          <cell r="G46" t="str">
            <v>technosphere</v>
          </cell>
          <cell r="H46" t="str">
            <v>ev391cutoff</v>
          </cell>
        </row>
        <row r="47">
          <cell r="A47" t="str">
            <v>market for polypropylene, granulate</v>
          </cell>
          <cell r="B47">
            <v>1.5630000000000002E-2</v>
          </cell>
          <cell r="C47" t="str">
            <v>polypropylene, granulate</v>
          </cell>
          <cell r="D47" t="str">
            <v>GLO</v>
          </cell>
          <cell r="E47" t="str">
            <v>kilogram</v>
          </cell>
          <cell r="G47" t="str">
            <v>technosphere</v>
          </cell>
          <cell r="H47" t="str">
            <v>ev391cutoff</v>
          </cell>
        </row>
        <row r="48">
          <cell r="A48" t="str">
            <v>market for polystyrene, general purpose</v>
          </cell>
          <cell r="B48">
            <v>3.9700000000000004E-3</v>
          </cell>
          <cell r="C48" t="str">
            <v>polystyrene, general purpose</v>
          </cell>
          <cell r="D48" t="str">
            <v>GLO</v>
          </cell>
          <cell r="E48" t="str">
            <v>kilogram</v>
          </cell>
          <cell r="G48" t="str">
            <v>technosphere</v>
          </cell>
          <cell r="H48" t="str">
            <v>ev391cutoff</v>
          </cell>
        </row>
        <row r="49">
          <cell r="A49" t="str">
            <v>market for polyvinylchloride, bulk polymerised</v>
          </cell>
          <cell r="B49">
            <v>1.5339999999999999E-2</v>
          </cell>
          <cell r="C49" t="str">
            <v>polyvinylchloride, bulk polymerised</v>
          </cell>
          <cell r="D49" t="str">
            <v>GLO</v>
          </cell>
          <cell r="E49" t="str">
            <v>kilogram</v>
          </cell>
          <cell r="G49" t="str">
            <v>technosphere</v>
          </cell>
          <cell r="H49" t="str">
            <v>ev391cutoff</v>
          </cell>
        </row>
        <row r="50">
          <cell r="A50" t="str">
            <v>market for textile, nonwoven polypropylene</v>
          </cell>
          <cell r="B50">
            <v>2.9999999999999997E-4</v>
          </cell>
          <cell r="C50" t="str">
            <v>textile, nonwoven polypropylene</v>
          </cell>
          <cell r="D50" t="str">
            <v>GLO</v>
          </cell>
          <cell r="E50" t="str">
            <v>kilogram</v>
          </cell>
          <cell r="G50" t="str">
            <v>technosphere</v>
          </cell>
          <cell r="H50" t="str">
            <v>ev391cutoff</v>
          </cell>
        </row>
        <row r="51">
          <cell r="A51" t="str">
            <v>market for thermoforming of plastic sheets</v>
          </cell>
          <cell r="B51">
            <v>1.9599999999999999E-3</v>
          </cell>
          <cell r="C51" t="str">
            <v>thermoforming of plastic sheets</v>
          </cell>
          <cell r="D51" t="str">
            <v>GLO</v>
          </cell>
          <cell r="E51" t="str">
            <v>kilogram</v>
          </cell>
          <cell r="G51" t="str">
            <v>technosphere</v>
          </cell>
          <cell r="H51" t="str">
            <v>ev391cutoff</v>
          </cell>
        </row>
        <row r="53">
          <cell r="A53" t="str">
            <v>Activity</v>
          </cell>
          <cell r="B53" t="str">
            <v>macrogols</v>
          </cell>
        </row>
        <row r="54">
          <cell r="A54" t="str">
            <v>production amount</v>
          </cell>
          <cell r="B54">
            <v>1</v>
          </cell>
        </row>
        <row r="55">
          <cell r="A55" t="str">
            <v>reference product</v>
          </cell>
          <cell r="B55" t="str">
            <v>macrogols</v>
          </cell>
        </row>
        <row r="56">
          <cell r="A56" t="str">
            <v>location</v>
          </cell>
          <cell r="B56" t="str">
            <v>RER</v>
          </cell>
        </row>
        <row r="57">
          <cell r="A57" t="str">
            <v>unit</v>
          </cell>
          <cell r="B57" t="str">
            <v>kilogram</v>
          </cell>
        </row>
        <row r="58">
          <cell r="A58" t="str">
            <v>Exchanges</v>
          </cell>
        </row>
        <row r="59">
          <cell r="A59" t="str">
            <v>name</v>
          </cell>
          <cell r="B59" t="str">
            <v>amount</v>
          </cell>
          <cell r="C59" t="str">
            <v>reference product</v>
          </cell>
          <cell r="D59" t="str">
            <v>location</v>
          </cell>
          <cell r="E59" t="str">
            <v>unit</v>
          </cell>
          <cell r="F59" t="str">
            <v>categories</v>
          </cell>
          <cell r="G59" t="str">
            <v>type</v>
          </cell>
          <cell r="H59" t="str">
            <v>database</v>
          </cell>
          <cell r="I59" t="str">
            <v>comment</v>
          </cell>
        </row>
        <row r="60">
          <cell r="A60" t="str">
            <v>macrogols</v>
          </cell>
          <cell r="B60">
            <v>1</v>
          </cell>
          <cell r="C60" t="str">
            <v>macrogols</v>
          </cell>
          <cell r="D60" t="str">
            <v>RER</v>
          </cell>
          <cell r="E60" t="str">
            <v>kilogram</v>
          </cell>
          <cell r="G60" t="str">
            <v>production</v>
          </cell>
          <cell r="H60" t="str">
            <v>penicillin_cut_off</v>
          </cell>
          <cell r="I60" t="str">
            <v>primacillin Production</v>
          </cell>
        </row>
        <row r="61">
          <cell r="A61" t="str">
            <v>market for ethylene glycol</v>
          </cell>
          <cell r="B61">
            <v>1.0330000000000001E-2</v>
          </cell>
          <cell r="C61" t="str">
            <v>ethylene glycol</v>
          </cell>
          <cell r="D61" t="str">
            <v>GLO</v>
          </cell>
          <cell r="E61" t="str">
            <v>kilogram</v>
          </cell>
          <cell r="G61" t="str">
            <v>technosphere</v>
          </cell>
          <cell r="H61" t="str">
            <v>ev391cutoff</v>
          </cell>
        </row>
        <row r="62">
          <cell r="A62" t="str">
            <v>market for ethylene oxide</v>
          </cell>
          <cell r="B62">
            <v>0.98967000000000005</v>
          </cell>
          <cell r="C62" t="str">
            <v>ethylene oxide</v>
          </cell>
          <cell r="D62" t="str">
            <v>RER</v>
          </cell>
          <cell r="E62" t="str">
            <v>kilogram</v>
          </cell>
          <cell r="G62" t="str">
            <v>technosphere</v>
          </cell>
          <cell r="H62" t="str">
            <v>ev391cutoff</v>
          </cell>
        </row>
        <row r="64">
          <cell r="A64" t="str">
            <v>Activity</v>
          </cell>
          <cell r="B64" t="str">
            <v>magnesium stearate</v>
          </cell>
        </row>
        <row r="65">
          <cell r="A65" t="str">
            <v>production amount</v>
          </cell>
          <cell r="B65">
            <v>1</v>
          </cell>
        </row>
        <row r="66">
          <cell r="A66" t="str">
            <v>reference product</v>
          </cell>
          <cell r="B66" t="str">
            <v>magnesium stearate</v>
          </cell>
        </row>
        <row r="67">
          <cell r="A67" t="str">
            <v>location</v>
          </cell>
          <cell r="B67" t="str">
            <v>GLO</v>
          </cell>
        </row>
        <row r="68">
          <cell r="A68" t="str">
            <v>unit</v>
          </cell>
          <cell r="B68" t="str">
            <v>kilogram</v>
          </cell>
        </row>
        <row r="69">
          <cell r="A69" t="str">
            <v>Exchanges</v>
          </cell>
        </row>
        <row r="70">
          <cell r="A70" t="str">
            <v>name</v>
          </cell>
          <cell r="B70" t="str">
            <v>amount</v>
          </cell>
          <cell r="C70" t="str">
            <v>reference product</v>
          </cell>
          <cell r="D70" t="str">
            <v>location</v>
          </cell>
          <cell r="E70" t="str">
            <v>unit</v>
          </cell>
          <cell r="F70" t="str">
            <v>categories</v>
          </cell>
          <cell r="G70" t="str">
            <v>type</v>
          </cell>
          <cell r="H70" t="str">
            <v>database</v>
          </cell>
          <cell r="I70" t="str">
            <v>comment</v>
          </cell>
        </row>
        <row r="71">
          <cell r="A71" t="str">
            <v>magnesium stearate</v>
          </cell>
          <cell r="B71">
            <v>1</v>
          </cell>
          <cell r="C71" t="str">
            <v>magnesium stearate</v>
          </cell>
          <cell r="D71" t="str">
            <v>GLO</v>
          </cell>
          <cell r="E71" t="str">
            <v>kilogram</v>
          </cell>
          <cell r="G71" t="str">
            <v>production</v>
          </cell>
          <cell r="H71" t="str">
            <v>penicillin_cut_off</v>
          </cell>
          <cell r="I71" t="str">
            <v>primacillin Production</v>
          </cell>
        </row>
        <row r="72">
          <cell r="A72" t="str">
            <v>market for magnesium oxide</v>
          </cell>
          <cell r="B72">
            <v>6.8040000000000003E-2</v>
          </cell>
          <cell r="C72" t="str">
            <v>magnesium oxide</v>
          </cell>
          <cell r="D72" t="str">
            <v>GLO</v>
          </cell>
          <cell r="E72" t="str">
            <v>kilogram</v>
          </cell>
          <cell r="G72" t="str">
            <v>technosphere</v>
          </cell>
          <cell r="H72" t="str">
            <v>ev391cutoff</v>
          </cell>
        </row>
        <row r="73">
          <cell r="A73" t="str">
            <v>market for stearic acid</v>
          </cell>
          <cell r="B73">
            <v>0.95896999999999999</v>
          </cell>
          <cell r="C73" t="str">
            <v>stearic acid</v>
          </cell>
          <cell r="D73" t="str">
            <v>GLO</v>
          </cell>
          <cell r="E73" t="str">
            <v>kilogram</v>
          </cell>
          <cell r="G73" t="str">
            <v>technosphere</v>
          </cell>
          <cell r="H73" t="str">
            <v>ev391cutoff</v>
          </cell>
        </row>
        <row r="75">
          <cell r="A75" t="str">
            <v>Activity</v>
          </cell>
          <cell r="B75" t="str">
            <v>medical connector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medical connector</v>
          </cell>
        </row>
        <row r="78">
          <cell r="A78" t="str">
            <v>location</v>
          </cell>
          <cell r="B78" t="str">
            <v>GLO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medical connector</v>
          </cell>
          <cell r="B82">
            <v>1</v>
          </cell>
          <cell r="C82" t="str">
            <v>medical connector</v>
          </cell>
          <cell r="D82" t="str">
            <v>GLO</v>
          </cell>
          <cell r="E82" t="str">
            <v>unit</v>
          </cell>
          <cell r="G82" t="str">
            <v>production</v>
          </cell>
          <cell r="H82" t="str">
            <v>penicillin_cut_off</v>
          </cell>
          <cell r="I82" t="str">
            <v>Scenerio1</v>
          </cell>
        </row>
        <row r="83">
          <cell r="A83" t="str">
            <v>market for acrylonitrile-butadiene-styrene copolymer</v>
          </cell>
          <cell r="B83">
            <v>1.1999999999999999E-3</v>
          </cell>
          <cell r="C83" t="str">
            <v>acrylonitrile-butadiene-styrene copolymer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</row>
        <row r="84">
          <cell r="A84" t="str">
            <v>market for aluminium alloy, AlLi</v>
          </cell>
          <cell r="B84">
            <v>6.0000000000000001E-3</v>
          </cell>
          <cell r="C84" t="str">
            <v>aluminium alloy, AlLi</v>
          </cell>
          <cell r="D84" t="str">
            <v>GLO</v>
          </cell>
          <cell r="E84" t="str">
            <v>kilogram</v>
          </cell>
          <cell r="G84" t="str">
            <v>technosphere</v>
          </cell>
          <cell r="H84" t="str">
            <v>ev391cutoff</v>
          </cell>
        </row>
        <row r="85">
          <cell r="A85" t="str">
            <v>market for injection moulding</v>
          </cell>
          <cell r="B85">
            <v>5.5100000000000001E-3</v>
          </cell>
          <cell r="C85" t="str">
            <v>injection moulding</v>
          </cell>
          <cell r="D85" t="str">
            <v>GLO</v>
          </cell>
          <cell r="E85" t="str">
            <v>kilogram</v>
          </cell>
          <cell r="G85" t="str">
            <v>technosphere</v>
          </cell>
          <cell r="H85" t="str">
            <v>ev391cutoff</v>
          </cell>
        </row>
        <row r="86">
          <cell r="A86" t="str">
            <v>market for polycarbonate</v>
          </cell>
          <cell r="B86">
            <v>1.24E-3</v>
          </cell>
          <cell r="C86" t="str">
            <v>polycarbonate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</row>
        <row r="87">
          <cell r="A87" t="str">
            <v>market for polypropylene, granulate</v>
          </cell>
          <cell r="B87">
            <v>3.0699999999999998E-3</v>
          </cell>
          <cell r="C87" t="str">
            <v>polypropylene, granulate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</row>
        <row r="88">
          <cell r="A88" t="str">
            <v>market for synthetic rubber</v>
          </cell>
          <cell r="B88">
            <v>5.0000000000000001E-4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</row>
        <row r="90">
          <cell r="A90" t="str">
            <v>Activity</v>
          </cell>
          <cell r="B90" t="str">
            <v>production of a medicine strip</v>
          </cell>
        </row>
        <row r="91">
          <cell r="A91" t="str">
            <v>production amount</v>
          </cell>
          <cell r="B91">
            <v>1</v>
          </cell>
        </row>
        <row r="92">
          <cell r="A92" t="str">
            <v>reference product</v>
          </cell>
          <cell r="B92" t="str">
            <v>medicine strip</v>
          </cell>
        </row>
        <row r="93">
          <cell r="A93" t="str">
            <v>location</v>
          </cell>
          <cell r="B93" t="str">
            <v>MT</v>
          </cell>
        </row>
        <row r="94">
          <cell r="A94" t="str">
            <v>unit</v>
          </cell>
          <cell r="B94" t="str">
            <v>unit</v>
          </cell>
        </row>
        <row r="95">
          <cell r="A95" t="str">
            <v>Exchanges</v>
          </cell>
        </row>
        <row r="96">
          <cell r="A96" t="str">
            <v>name</v>
          </cell>
          <cell r="B96" t="str">
            <v>amount</v>
          </cell>
          <cell r="C96" t="str">
            <v>reference product</v>
          </cell>
          <cell r="D96" t="str">
            <v>location</v>
          </cell>
          <cell r="E96" t="str">
            <v>unit</v>
          </cell>
          <cell r="F96" t="str">
            <v>categories</v>
          </cell>
          <cell r="G96" t="str">
            <v>type</v>
          </cell>
          <cell r="H96" t="str">
            <v>database</v>
          </cell>
          <cell r="I96" t="str">
            <v>comment</v>
          </cell>
        </row>
        <row r="97">
          <cell r="A97" t="str">
            <v>production of a medicine strip</v>
          </cell>
          <cell r="B97">
            <v>1</v>
          </cell>
          <cell r="C97" t="str">
            <v>medicine strip</v>
          </cell>
          <cell r="D97" t="str">
            <v>MT</v>
          </cell>
          <cell r="E97" t="str">
            <v>unit</v>
          </cell>
          <cell r="G97" t="str">
            <v>production</v>
          </cell>
          <cell r="H97" t="str">
            <v>penicillin_cut_off</v>
          </cell>
          <cell r="I97" t="str">
            <v>Scenerio1</v>
          </cell>
        </row>
        <row r="98">
          <cell r="A98" t="str">
            <v>market for corrugated board box</v>
          </cell>
          <cell r="B98">
            <v>5.2919999999999998E-3</v>
          </cell>
          <cell r="C98" t="str">
            <v>corrugated board box</v>
          </cell>
          <cell r="D98" t="str">
            <v>RER</v>
          </cell>
          <cell r="E98" t="str">
            <v>kilogram</v>
          </cell>
          <cell r="G98" t="str">
            <v>technosphere</v>
          </cell>
          <cell r="H98" t="str">
            <v>ev391cutoff</v>
          </cell>
        </row>
        <row r="99">
          <cell r="A99" t="str">
            <v>market group for electricity, high voltage</v>
          </cell>
          <cell r="B99">
            <v>6.9999999999999994E-5</v>
          </cell>
          <cell r="C99" t="str">
            <v>electricity, high voltage</v>
          </cell>
          <cell r="D99" t="str">
            <v>Europe without Switzerland</v>
          </cell>
          <cell r="E99" t="str">
            <v>kilowatt hour</v>
          </cell>
          <cell r="G99" t="str">
            <v>technosphere</v>
          </cell>
          <cell r="H99" t="str">
            <v>ev391cutoff</v>
          </cell>
        </row>
        <row r="100">
          <cell r="A100" t="str">
            <v>market for ethylvinylacetate, foil</v>
          </cell>
          <cell r="B100">
            <v>5.0000000000000001E-4</v>
          </cell>
          <cell r="C100" t="str">
            <v>ethylvinylacetate, foil</v>
          </cell>
          <cell r="D100" t="str">
            <v>GLO</v>
          </cell>
          <cell r="E100" t="str">
            <v>kilogram</v>
          </cell>
          <cell r="G100" t="str">
            <v>technosphere</v>
          </cell>
          <cell r="H100" t="str">
            <v>ev391cutoff</v>
          </cell>
        </row>
        <row r="101">
          <cell r="A101" t="str">
            <v>market for extrusion of plastic sheets and thermoforming, inline</v>
          </cell>
          <cell r="B101">
            <v>2.4700000000000004E-3</v>
          </cell>
          <cell r="C101" t="str">
            <v>extrusion of plastic sheets and thermoforming, inline</v>
          </cell>
          <cell r="D101" t="str">
            <v>GLO</v>
          </cell>
          <cell r="E101" t="str">
            <v>kilogram</v>
          </cell>
          <cell r="G101" t="str">
            <v>technosphere</v>
          </cell>
          <cell r="H101" t="str">
            <v>ev391cutoff</v>
          </cell>
        </row>
        <row r="102">
          <cell r="A102" t="str">
            <v>market for polyvinylchloride, bulk polymerised</v>
          </cell>
          <cell r="B102">
            <v>2.4700000000000004E-3</v>
          </cell>
          <cell r="C102" t="str">
            <v>polyvinylchloride, bulk polymerised</v>
          </cell>
          <cell r="D102" t="str">
            <v>GLO</v>
          </cell>
          <cell r="E102" t="str">
            <v>kilogram</v>
          </cell>
          <cell r="G102" t="str">
            <v>technosphere</v>
          </cell>
          <cell r="H102" t="str">
            <v>ev391cutoff</v>
          </cell>
        </row>
        <row r="103">
          <cell r="A103" t="str">
            <v>tablet</v>
          </cell>
          <cell r="B103">
            <v>10</v>
          </cell>
          <cell r="C103" t="str">
            <v>tablet</v>
          </cell>
          <cell r="D103" t="str">
            <v>MT</v>
          </cell>
          <cell r="E103" t="str">
            <v>unit</v>
          </cell>
          <cell r="G103" t="str">
            <v>technosphere</v>
          </cell>
          <cell r="H103" t="str">
            <v>penicillin_cut_off</v>
          </cell>
        </row>
        <row r="104">
          <cell r="A104" t="str">
            <v>market for transport, freight, lorry, unspecified</v>
          </cell>
          <cell r="B104">
            <v>5.5899999999999998E-2</v>
          </cell>
          <cell r="C104" t="str">
            <v>transport, freight, lorry, unspecified</v>
          </cell>
          <cell r="D104" t="str">
            <v>RER</v>
          </cell>
          <cell r="E104" t="str">
            <v>ton kilometer</v>
          </cell>
          <cell r="G104" t="str">
            <v>technosphere</v>
          </cell>
          <cell r="H104" t="str">
            <v>ev391cutoff</v>
          </cell>
        </row>
        <row r="105">
          <cell r="A105" t="str">
            <v>market for transport, freight, sea, container ship with reefer, cooling</v>
          </cell>
          <cell r="B105">
            <v>0.1222749382</v>
          </cell>
          <cell r="C105" t="str">
            <v>transport, freight, sea, container ship with reefer, cooling</v>
          </cell>
          <cell r="D105" t="str">
            <v>GLO</v>
          </cell>
          <cell r="E105" t="str">
            <v>ton kilometer</v>
          </cell>
          <cell r="G105" t="str">
            <v>technosphere</v>
          </cell>
          <cell r="H105" t="str">
            <v>ev391cutoff</v>
          </cell>
        </row>
        <row r="107">
          <cell r="A107" t="str">
            <v>Activity</v>
          </cell>
          <cell r="B107" t="str">
            <v>production of pharmamedia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pharmamedia</v>
          </cell>
        </row>
        <row r="110">
          <cell r="A110" t="str">
            <v>location</v>
          </cell>
          <cell r="B110" t="str">
            <v>RER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production of pharmamedia</v>
          </cell>
          <cell r="B114">
            <v>1</v>
          </cell>
          <cell r="C114" t="str">
            <v>pharmamedia</v>
          </cell>
          <cell r="D114" t="str">
            <v>RER</v>
          </cell>
          <cell r="E114" t="str">
            <v>unit</v>
          </cell>
          <cell r="G114" t="str">
            <v>production</v>
          </cell>
          <cell r="H114" t="str">
            <v>penicillin_cut_off</v>
          </cell>
        </row>
        <row r="115">
          <cell r="A115" t="str">
            <v>market for calcium carbonate, precipitated</v>
          </cell>
          <cell r="B115">
            <v>8.9031300000000004E-3</v>
          </cell>
          <cell r="C115" t="str">
            <v>calcium carbonate, precipitated</v>
          </cell>
          <cell r="D115" t="str">
            <v>RER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cottonseed meal</v>
          </cell>
          <cell r="B116">
            <v>3.5610000000000003E-2</v>
          </cell>
          <cell r="C116" t="str">
            <v>cottonseed meal</v>
          </cell>
          <cell r="D116" t="str">
            <v>GLO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rape oil, crude</v>
          </cell>
          <cell r="B117">
            <v>3.5612999999999999E-2</v>
          </cell>
          <cell r="C117" t="str">
            <v>rape oil, crude</v>
          </cell>
          <cell r="D117" t="str">
            <v>RoW</v>
          </cell>
          <cell r="E117" t="str">
            <v>kilogram</v>
          </cell>
          <cell r="G117" t="str">
            <v>technosphere</v>
          </cell>
          <cell r="H117" t="str">
            <v>ev391cutoff</v>
          </cell>
        </row>
        <row r="118">
          <cell r="A118" t="str">
            <v>market for soybean oil, refined</v>
          </cell>
          <cell r="B118">
            <v>2.849E-3</v>
          </cell>
          <cell r="C118" t="str">
            <v>soybean oil, refined</v>
          </cell>
          <cell r="D118" t="str">
            <v>GLO</v>
          </cell>
          <cell r="E118" t="str">
            <v>kilogram</v>
          </cell>
          <cell r="G118" t="str">
            <v>technosphere</v>
          </cell>
          <cell r="H118" t="str">
            <v>ev391cutoff</v>
          </cell>
        </row>
        <row r="119">
          <cell r="A119" t="str">
            <v>market for tap water</v>
          </cell>
          <cell r="B119">
            <v>0.89031300000000002</v>
          </cell>
          <cell r="C119" t="str">
            <v>tap water</v>
          </cell>
          <cell r="D119" t="str">
            <v>Europe without Switzerland</v>
          </cell>
          <cell r="E119" t="str">
            <v>kilogram</v>
          </cell>
          <cell r="G119" t="str">
            <v>technosphere</v>
          </cell>
          <cell r="H119" t="str">
            <v>ev391cutoff</v>
          </cell>
        </row>
        <row r="120">
          <cell r="A120" t="str">
            <v>market for whey</v>
          </cell>
          <cell r="B120">
            <v>2.6709E-2</v>
          </cell>
          <cell r="C120" t="str">
            <v>whey</v>
          </cell>
          <cell r="D120" t="str">
            <v>GLO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2">
          <cell r="A122" t="str">
            <v>Activity</v>
          </cell>
          <cell r="B122" t="str">
            <v>manufacturing of raw penicillium V</v>
          </cell>
        </row>
        <row r="123">
          <cell r="A123" t="str">
            <v>production amount</v>
          </cell>
          <cell r="B123">
            <v>1</v>
          </cell>
        </row>
        <row r="124">
          <cell r="A124" t="str">
            <v>reference product</v>
          </cell>
          <cell r="B124" t="str">
            <v>raw penicillium V</v>
          </cell>
        </row>
        <row r="125">
          <cell r="A125" t="str">
            <v>location</v>
          </cell>
          <cell r="B125" t="str">
            <v>MT</v>
          </cell>
        </row>
        <row r="126">
          <cell r="A126" t="str">
            <v>unit</v>
          </cell>
          <cell r="B126" t="str">
            <v>kilogram</v>
          </cell>
        </row>
        <row r="127">
          <cell r="A127" t="str">
            <v>Exchanges</v>
          </cell>
        </row>
        <row r="128">
          <cell r="A128" t="str">
            <v>name</v>
          </cell>
          <cell r="B128" t="str">
            <v>amount</v>
          </cell>
          <cell r="C128" t="str">
            <v>reference product</v>
          </cell>
          <cell r="D128" t="str">
            <v>location</v>
          </cell>
          <cell r="E128" t="str">
            <v>unit</v>
          </cell>
          <cell r="F128" t="str">
            <v>categories</v>
          </cell>
          <cell r="G128" t="str">
            <v>type</v>
          </cell>
          <cell r="H128" t="str">
            <v>database</v>
          </cell>
          <cell r="I128" t="str">
            <v>comment</v>
          </cell>
        </row>
        <row r="129">
          <cell r="A129" t="str">
            <v>manufacturing of raw penicillium V</v>
          </cell>
          <cell r="B129">
            <v>1</v>
          </cell>
          <cell r="C129" t="str">
            <v>raw penicillium V</v>
          </cell>
          <cell r="D129" t="str">
            <v>MT</v>
          </cell>
          <cell r="E129" t="str">
            <v>kilogram</v>
          </cell>
          <cell r="G129" t="str">
            <v>production</v>
          </cell>
          <cell r="H129" t="str">
            <v>penicillin_cut_off</v>
          </cell>
          <cell r="I129" t="str">
            <v>Scenerio1</v>
          </cell>
        </row>
        <row r="130">
          <cell r="A130" t="str">
            <v>market for acetone, liquid</v>
          </cell>
          <cell r="B130">
            <v>0.22</v>
          </cell>
          <cell r="C130" t="str">
            <v>acetone, liquid</v>
          </cell>
          <cell r="D130" t="str">
            <v>RER</v>
          </cell>
          <cell r="E130" t="str">
            <v>kilogram</v>
          </cell>
          <cell r="G130" t="str">
            <v>technosphere</v>
          </cell>
          <cell r="H130" t="str">
            <v>ev391cutoff</v>
          </cell>
        </row>
        <row r="131">
          <cell r="A131" t="str">
            <v>market for ammonium sulfate</v>
          </cell>
          <cell r="B131">
            <v>0.32</v>
          </cell>
          <cell r="C131" t="str">
            <v>ammonium sulfate</v>
          </cell>
          <cell r="D131" t="str">
            <v>RER</v>
          </cell>
          <cell r="E131" t="str">
            <v>kilogram</v>
          </cell>
          <cell r="G131" t="str">
            <v>technosphere</v>
          </cell>
          <cell r="H131" t="str">
            <v>ev391cutoff</v>
          </cell>
        </row>
        <row r="132">
          <cell r="A132" t="str">
            <v>market for butyl acetate</v>
          </cell>
          <cell r="B132">
            <v>0.18</v>
          </cell>
          <cell r="C132" t="str">
            <v>butyl acetate</v>
          </cell>
          <cell r="D132" t="str">
            <v>RER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3">
          <cell r="A133" t="str">
            <v>market for electricity, low voltage</v>
          </cell>
          <cell r="B133">
            <v>21.977777777777778</v>
          </cell>
          <cell r="C133" t="str">
            <v>electricity, low voltage</v>
          </cell>
          <cell r="D133" t="str">
            <v>MT</v>
          </cell>
          <cell r="E133" t="str">
            <v>kilowatt hour</v>
          </cell>
          <cell r="G133" t="str">
            <v>technosphere</v>
          </cell>
          <cell r="H133" t="str">
            <v>ev391cutoff</v>
          </cell>
          <cell r="I133" t="str">
            <v>equivelent to 79.12 MJ</v>
          </cell>
        </row>
        <row r="134">
          <cell r="A134" t="str">
            <v>glucose production</v>
          </cell>
          <cell r="B134">
            <v>5.18</v>
          </cell>
          <cell r="C134" t="str">
            <v>glucose</v>
          </cell>
          <cell r="D134" t="str">
            <v>RER</v>
          </cell>
          <cell r="E134" t="str">
            <v>kilogram</v>
          </cell>
          <cell r="G134" t="str">
            <v>technosphere</v>
          </cell>
          <cell r="H134" t="str">
            <v>ev391cutoff</v>
          </cell>
        </row>
        <row r="135">
          <cell r="A135" t="str">
            <v>market for heat, from steam, in chemical industry</v>
          </cell>
          <cell r="B135">
            <v>8.91</v>
          </cell>
          <cell r="C135" t="str">
            <v>heat, from steam, in chemical industry</v>
          </cell>
          <cell r="D135" t="str">
            <v>RER</v>
          </cell>
          <cell r="E135" t="str">
            <v>megajoule</v>
          </cell>
          <cell r="G135" t="str">
            <v>technosphere</v>
          </cell>
          <cell r="H135" t="str">
            <v>ev391cutoff</v>
          </cell>
        </row>
        <row r="136">
          <cell r="A136" t="str">
            <v>market for oxygen, liquid</v>
          </cell>
          <cell r="B136">
            <v>4.0199999999999996</v>
          </cell>
          <cell r="C136" t="str">
            <v>oxygen, liquid</v>
          </cell>
          <cell r="D136" t="str">
            <v>RER</v>
          </cell>
          <cell r="E136" t="str">
            <v>kilogram</v>
          </cell>
          <cell r="G136" t="str">
            <v>technosphere</v>
          </cell>
          <cell r="H136" t="str">
            <v>ev391cutoff</v>
          </cell>
        </row>
        <row r="137">
          <cell r="A137" t="str">
            <v>production of pharmamedia</v>
          </cell>
          <cell r="B137">
            <v>1.3</v>
          </cell>
          <cell r="C137" t="str">
            <v>pharmamedia</v>
          </cell>
          <cell r="D137" t="str">
            <v>RER</v>
          </cell>
          <cell r="E137" t="str">
            <v>unit</v>
          </cell>
          <cell r="G137" t="str">
            <v>technosphere</v>
          </cell>
          <cell r="H137" t="str">
            <v>penicillin_cut_off</v>
          </cell>
        </row>
        <row r="138">
          <cell r="A138" t="str">
            <v>market for phenoxy-compound</v>
          </cell>
          <cell r="B138">
            <v>0.36</v>
          </cell>
          <cell r="C138" t="str">
            <v>phenoxy-compound</v>
          </cell>
          <cell r="D138" t="str">
            <v>GLO</v>
          </cell>
          <cell r="E138" t="str">
            <v>kilogram</v>
          </cell>
          <cell r="G138" t="str">
            <v>technosphere</v>
          </cell>
          <cell r="H138" t="str">
            <v>ev391cutoff</v>
          </cell>
        </row>
        <row r="139">
          <cell r="A139" t="str">
            <v>sodium acetate</v>
          </cell>
          <cell r="B139">
            <v>0.26</v>
          </cell>
          <cell r="C139" t="str">
            <v>sodium acetate</v>
          </cell>
          <cell r="D139" t="str">
            <v>GLO</v>
          </cell>
          <cell r="E139" t="str">
            <v>kilogram</v>
          </cell>
          <cell r="G139" t="str">
            <v>technosphere</v>
          </cell>
          <cell r="H139" t="str">
            <v>penicillin_cut_off</v>
          </cell>
        </row>
        <row r="140">
          <cell r="A140" t="str">
            <v>market for sodium hydroxide, without water, in 50% solution state</v>
          </cell>
          <cell r="B140">
            <v>0.11</v>
          </cell>
          <cell r="C140" t="str">
            <v>sodium hydroxide, without water, in 50% solution state</v>
          </cell>
          <cell r="D140" t="str">
            <v>GLO</v>
          </cell>
          <cell r="E140" t="str">
            <v>kilogram</v>
          </cell>
          <cell r="G140" t="str">
            <v>technosphere</v>
          </cell>
          <cell r="H140" t="str">
            <v>ev391cutoff</v>
          </cell>
        </row>
        <row r="141">
          <cell r="A141" t="str">
            <v>market for sulfuric acid</v>
          </cell>
          <cell r="B141">
            <v>0.01</v>
          </cell>
          <cell r="C141" t="str">
            <v>sulfuric acid</v>
          </cell>
          <cell r="D141" t="str">
            <v>RER</v>
          </cell>
          <cell r="E141" t="str">
            <v>kilogram</v>
          </cell>
          <cell r="G141" t="str">
            <v>technosphere</v>
          </cell>
          <cell r="H141" t="str">
            <v>ev391cutoff</v>
          </cell>
        </row>
        <row r="142">
          <cell r="A142" t="str">
            <v>tap water production, underground water without treatment</v>
          </cell>
          <cell r="B142">
            <v>19.100000000000001</v>
          </cell>
          <cell r="C142" t="str">
            <v>tap water</v>
          </cell>
          <cell r="D142" t="str">
            <v>Europe without Switzerland</v>
          </cell>
          <cell r="E142" t="str">
            <v>kilogram</v>
          </cell>
          <cell r="G142" t="str">
            <v>technosphere</v>
          </cell>
          <cell r="H142" t="str">
            <v>ev391cutoff</v>
          </cell>
        </row>
        <row r="143">
          <cell r="A143" t="str">
            <v>treatment of average incineration residue, residual material landfill</v>
          </cell>
          <cell r="B143">
            <v>-5.3499999999999999E-2</v>
          </cell>
          <cell r="C143" t="str">
            <v>average incineration residue</v>
          </cell>
          <cell r="D143" t="str">
            <v>RoW</v>
          </cell>
          <cell r="E143" t="str">
            <v>kilogram</v>
          </cell>
          <cell r="G143" t="str">
            <v>technosphere</v>
          </cell>
          <cell r="H143" t="str">
            <v>ev391cutoff</v>
          </cell>
        </row>
        <row r="144">
          <cell r="A144" t="str">
            <v>treatment of biowaste, municipal incineration</v>
          </cell>
          <cell r="B144">
            <v>-1.07</v>
          </cell>
          <cell r="C144" t="str">
            <v>biowaste</v>
          </cell>
          <cell r="D144" t="str">
            <v>GLO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sodium acetate</v>
          </cell>
          <cell r="B145">
            <v>-0.03</v>
          </cell>
          <cell r="C145" t="str">
            <v>sodium acetate</v>
          </cell>
          <cell r="D145" t="str">
            <v>GLO</v>
          </cell>
          <cell r="E145" t="str">
            <v>kilogram</v>
          </cell>
          <cell r="G145" t="str">
            <v>technosphere</v>
          </cell>
          <cell r="H145" t="str">
            <v>penicillin_cut_off</v>
          </cell>
        </row>
        <row r="146">
          <cell r="A146" t="str">
            <v>Acetic acid</v>
          </cell>
          <cell r="B146">
            <v>0.17</v>
          </cell>
          <cell r="E146" t="str">
            <v>kilogram</v>
          </cell>
          <cell r="F146" t="str">
            <v>water</v>
          </cell>
          <cell r="G146" t="str">
            <v>biosphere</v>
          </cell>
          <cell r="H146" t="str">
            <v>biosphere3</v>
          </cell>
        </row>
        <row r="147">
          <cell r="A147" t="str">
            <v>Acetone</v>
          </cell>
          <cell r="B147">
            <v>0.22</v>
          </cell>
          <cell r="E147" t="str">
            <v>kilogram</v>
          </cell>
          <cell r="F147" t="str">
            <v>water</v>
          </cell>
          <cell r="G147" t="str">
            <v>biosphere</v>
          </cell>
          <cell r="H147" t="str">
            <v>biosphere3</v>
          </cell>
        </row>
        <row r="148">
          <cell r="A148" t="str">
            <v>Butyl acetate</v>
          </cell>
          <cell r="B148">
            <v>0.18</v>
          </cell>
          <cell r="E148" t="str">
            <v>kilogram</v>
          </cell>
          <cell r="F148" t="str">
            <v>water</v>
          </cell>
          <cell r="G148" t="str">
            <v>biosphere</v>
          </cell>
          <cell r="H148" t="str">
            <v>biosphere3</v>
          </cell>
        </row>
        <row r="149">
          <cell r="A149" t="str">
            <v>Carbon dioxide, fossil</v>
          </cell>
          <cell r="B149">
            <v>6.58</v>
          </cell>
          <cell r="E149" t="str">
            <v>kilogram</v>
          </cell>
          <cell r="F149" t="str">
            <v>air</v>
          </cell>
          <cell r="G149" t="str">
            <v>biosphere</v>
          </cell>
          <cell r="H149" t="str">
            <v>biosphere3</v>
          </cell>
        </row>
        <row r="150">
          <cell r="A150" t="str">
            <v>Glucose</v>
          </cell>
          <cell r="B150">
            <v>0.06</v>
          </cell>
          <cell r="E150" t="str">
            <v>kilogram</v>
          </cell>
          <cell r="F150" t="str">
            <v>water</v>
          </cell>
          <cell r="G150" t="str">
            <v>biosphere</v>
          </cell>
          <cell r="H150" t="str">
            <v>biosphere3</v>
          </cell>
        </row>
        <row r="151">
          <cell r="A151" t="str">
            <v>P-chlorophenoxyacetic acid</v>
          </cell>
          <cell r="B151">
            <v>0.01</v>
          </cell>
          <cell r="E151" t="str">
            <v>kilogram</v>
          </cell>
          <cell r="F151" t="str">
            <v>water</v>
          </cell>
          <cell r="G151" t="str">
            <v>biosphere</v>
          </cell>
          <cell r="H151" t="str">
            <v>biosphere3</v>
          </cell>
        </row>
        <row r="152">
          <cell r="A152" t="str">
            <v>Sodium hydroxide</v>
          </cell>
          <cell r="B152">
            <v>0.11</v>
          </cell>
          <cell r="E152" t="str">
            <v>kilogram</v>
          </cell>
          <cell r="F152" t="str">
            <v>air</v>
          </cell>
          <cell r="G152" t="str">
            <v>biosphere</v>
          </cell>
          <cell r="H152" t="str">
            <v>biosphere3</v>
          </cell>
        </row>
        <row r="153">
          <cell r="A153" t="str">
            <v>Sulfuric acid</v>
          </cell>
          <cell r="B153">
            <v>0.01</v>
          </cell>
          <cell r="E153" t="str">
            <v>kilogram</v>
          </cell>
          <cell r="F153" t="str">
            <v>water</v>
          </cell>
          <cell r="G153" t="str">
            <v>biosphere</v>
          </cell>
          <cell r="H153" t="str">
            <v>biosphere3</v>
          </cell>
        </row>
        <row r="155">
          <cell r="A155" t="str">
            <v>Activity</v>
          </cell>
          <cell r="B155" t="str">
            <v>manufacturing of raw penicillium G</v>
          </cell>
        </row>
        <row r="156">
          <cell r="A156" t="str">
            <v>production amount</v>
          </cell>
          <cell r="B156">
            <v>1</v>
          </cell>
        </row>
        <row r="157">
          <cell r="A157" t="str">
            <v>reference product</v>
          </cell>
          <cell r="B157" t="str">
            <v>raw penicillium G</v>
          </cell>
        </row>
        <row r="158">
          <cell r="A158" t="str">
            <v>location</v>
          </cell>
          <cell r="B158" t="str">
            <v>FR</v>
          </cell>
        </row>
        <row r="159">
          <cell r="A159" t="str">
            <v>unit</v>
          </cell>
          <cell r="B159" t="str">
            <v>kilogram</v>
          </cell>
        </row>
        <row r="160">
          <cell r="A160" t="str">
            <v>Exchanges</v>
          </cell>
        </row>
        <row r="161">
          <cell r="A161" t="str">
            <v>name</v>
          </cell>
          <cell r="B161" t="str">
            <v>amount</v>
          </cell>
          <cell r="C161" t="str">
            <v>reference product</v>
          </cell>
          <cell r="D161" t="str">
            <v>location</v>
          </cell>
          <cell r="E161" t="str">
            <v>unit</v>
          </cell>
          <cell r="F161" t="str">
            <v>categories</v>
          </cell>
          <cell r="G161" t="str">
            <v>type</v>
          </cell>
          <cell r="H161" t="str">
            <v>database</v>
          </cell>
          <cell r="I161" t="str">
            <v>comment</v>
          </cell>
        </row>
        <row r="162">
          <cell r="A162" t="str">
            <v>manufacturing of raw penicillium G</v>
          </cell>
          <cell r="B162">
            <v>1</v>
          </cell>
          <cell r="C162" t="str">
            <v>raw penicillium G</v>
          </cell>
          <cell r="D162" t="str">
            <v>FR</v>
          </cell>
          <cell r="E162" t="str">
            <v>kilogram</v>
          </cell>
          <cell r="G162" t="str">
            <v>production</v>
          </cell>
          <cell r="H162" t="str">
            <v>penicillin_cut_off</v>
          </cell>
          <cell r="I162" t="str">
            <v>Scenerio1</v>
          </cell>
        </row>
        <row r="163">
          <cell r="A163" t="str">
            <v>market for acetone, liquid</v>
          </cell>
          <cell r="B163">
            <v>0.22</v>
          </cell>
          <cell r="C163" t="str">
            <v>acetone, liquid</v>
          </cell>
          <cell r="D163" t="str">
            <v>RER</v>
          </cell>
          <cell r="E163" t="str">
            <v>kilogram</v>
          </cell>
          <cell r="G163" t="str">
            <v>technosphere</v>
          </cell>
          <cell r="H163" t="str">
            <v>ev391cutoff</v>
          </cell>
        </row>
        <row r="164">
          <cell r="A164" t="str">
            <v>market for ammonium sulfate</v>
          </cell>
          <cell r="B164">
            <v>0.32</v>
          </cell>
          <cell r="C164" t="str">
            <v>ammonium sulfate</v>
          </cell>
          <cell r="D164" t="str">
            <v>RER</v>
          </cell>
          <cell r="E164" t="str">
            <v>kilogram</v>
          </cell>
          <cell r="G164" t="str">
            <v>technosphere</v>
          </cell>
          <cell r="H164" t="str">
            <v>ev391cutoff</v>
          </cell>
        </row>
        <row r="165">
          <cell r="A165" t="str">
            <v>market for butyl acetate</v>
          </cell>
          <cell r="B165">
            <v>0.18</v>
          </cell>
          <cell r="C165" t="str">
            <v>butyl acetate</v>
          </cell>
          <cell r="D165" t="str">
            <v>RER</v>
          </cell>
          <cell r="E165" t="str">
            <v>kilogram</v>
          </cell>
          <cell r="G165" t="str">
            <v>technosphere</v>
          </cell>
          <cell r="H165" t="str">
            <v>ev391cutoff</v>
          </cell>
        </row>
        <row r="166">
          <cell r="A166" t="str">
            <v>market for electricity, low voltage</v>
          </cell>
          <cell r="B166">
            <v>21.977777777777778</v>
          </cell>
          <cell r="C166" t="str">
            <v>electricity, low voltage</v>
          </cell>
          <cell r="D166" t="str">
            <v>FR</v>
          </cell>
          <cell r="E166" t="str">
            <v>kilowatt hour</v>
          </cell>
          <cell r="G166" t="str">
            <v>technosphere</v>
          </cell>
          <cell r="H166" t="str">
            <v>ev391cutoff</v>
          </cell>
          <cell r="I166" t="str">
            <v>equivelent to 79.12 MJ</v>
          </cell>
        </row>
        <row r="167">
          <cell r="A167" t="str">
            <v>glucose production</v>
          </cell>
          <cell r="B167">
            <v>5.18</v>
          </cell>
          <cell r="C167" t="str">
            <v>glucose</v>
          </cell>
          <cell r="D167" t="str">
            <v>RER</v>
          </cell>
          <cell r="E167" t="str">
            <v>kilogram</v>
          </cell>
          <cell r="G167" t="str">
            <v>technosphere</v>
          </cell>
          <cell r="H167" t="str">
            <v>ev391cutoff</v>
          </cell>
        </row>
        <row r="168">
          <cell r="A168" t="str">
            <v>market for heat, from steam, in chemical industry</v>
          </cell>
          <cell r="B168">
            <v>8.91</v>
          </cell>
          <cell r="C168" t="str">
            <v>heat, from steam, in chemical industry</v>
          </cell>
          <cell r="D168" t="str">
            <v>RER</v>
          </cell>
          <cell r="E168" t="str">
            <v>megajoule</v>
          </cell>
          <cell r="G168" t="str">
            <v>technosphere</v>
          </cell>
          <cell r="H168" t="str">
            <v>ev391cutoff</v>
          </cell>
        </row>
        <row r="169">
          <cell r="A169" t="str">
            <v>market for oxygen, liquid</v>
          </cell>
          <cell r="B169">
            <v>4.0199999999999996</v>
          </cell>
          <cell r="C169" t="str">
            <v>oxygen, liquid</v>
          </cell>
          <cell r="D169" t="str">
            <v>RER</v>
          </cell>
          <cell r="E169" t="str">
            <v>kilogram</v>
          </cell>
          <cell r="G169" t="str">
            <v>technosphere</v>
          </cell>
          <cell r="H169" t="str">
            <v>ev391cutoff</v>
          </cell>
        </row>
        <row r="170">
          <cell r="A170" t="str">
            <v>production of pharmamedia</v>
          </cell>
          <cell r="B170">
            <v>1.3</v>
          </cell>
          <cell r="C170" t="str">
            <v>pharmamedia</v>
          </cell>
          <cell r="D170" t="str">
            <v>RER</v>
          </cell>
          <cell r="E170" t="str">
            <v>unit</v>
          </cell>
          <cell r="G170" t="str">
            <v>technosphere</v>
          </cell>
          <cell r="H170" t="str">
            <v>penicillin_cut_off</v>
          </cell>
        </row>
        <row r="171">
          <cell r="A171" t="str">
            <v>market for phenyl acetic acid</v>
          </cell>
          <cell r="B171">
            <v>0.36</v>
          </cell>
          <cell r="C171" t="str">
            <v>phenyl acetic acid</v>
          </cell>
          <cell r="D171" t="str">
            <v>GLO</v>
          </cell>
          <cell r="E171" t="str">
            <v>kilogram</v>
          </cell>
          <cell r="G171" t="str">
            <v>technosphere</v>
          </cell>
          <cell r="H171" t="str">
            <v>ev391cutoff</v>
          </cell>
        </row>
        <row r="172">
          <cell r="A172" t="str">
            <v>sodium acetate</v>
          </cell>
          <cell r="B172">
            <v>0.26</v>
          </cell>
          <cell r="C172" t="str">
            <v>sodium acetate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penicillin_cut_off</v>
          </cell>
        </row>
        <row r="173">
          <cell r="A173" t="str">
            <v>market for sodium hydroxide, without water, in 50% solution state</v>
          </cell>
          <cell r="B173">
            <v>0.11</v>
          </cell>
          <cell r="C173" t="str">
            <v>sodium hydroxide, without water, in 50% solution state</v>
          </cell>
          <cell r="D173" t="str">
            <v>GLO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4">
          <cell r="A174" t="str">
            <v>market for sulfuric acid</v>
          </cell>
          <cell r="B174">
            <v>0.01</v>
          </cell>
          <cell r="C174" t="str">
            <v>sulfuric acid</v>
          </cell>
          <cell r="D174" t="str">
            <v>RER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tap water production, underground water with disinfection</v>
          </cell>
          <cell r="B175">
            <v>19.100000000000001</v>
          </cell>
          <cell r="C175" t="str">
            <v>tap water</v>
          </cell>
          <cell r="D175" t="str">
            <v>CH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treatment of average incineration residue, residual material landfill</v>
          </cell>
          <cell r="B176">
            <v>-5.3499999999999997E-3</v>
          </cell>
          <cell r="C176" t="str">
            <v>average incineration residue</v>
          </cell>
          <cell r="D176" t="str">
            <v>RoW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treatment of biowaste, municipal incineration</v>
          </cell>
          <cell r="B177">
            <v>-1.07</v>
          </cell>
          <cell r="C177" t="str">
            <v>biowaste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sodium acetate</v>
          </cell>
          <cell r="B178">
            <v>-0.03</v>
          </cell>
          <cell r="C178" t="str">
            <v>sodium acetate</v>
          </cell>
          <cell r="D178" t="str">
            <v>GLO</v>
          </cell>
          <cell r="E178" t="str">
            <v>kilogram</v>
          </cell>
          <cell r="G178" t="str">
            <v>technosphere</v>
          </cell>
          <cell r="H178" t="str">
            <v>penicillin_cut_off</v>
          </cell>
        </row>
        <row r="179">
          <cell r="A179" t="str">
            <v>Acetic acid</v>
          </cell>
          <cell r="B179">
            <v>0.17</v>
          </cell>
          <cell r="E179" t="str">
            <v>kilogram</v>
          </cell>
          <cell r="F179" t="str">
            <v>water</v>
          </cell>
          <cell r="G179" t="str">
            <v>biosphere</v>
          </cell>
          <cell r="H179" t="str">
            <v>biosphere3</v>
          </cell>
        </row>
        <row r="180">
          <cell r="A180" t="str">
            <v>Acetone</v>
          </cell>
          <cell r="B180">
            <v>0.22</v>
          </cell>
          <cell r="E180" t="str">
            <v>kilogram</v>
          </cell>
          <cell r="F180" t="str">
            <v>water</v>
          </cell>
          <cell r="G180" t="str">
            <v>biosphere</v>
          </cell>
          <cell r="H180" t="str">
            <v>biosphere3</v>
          </cell>
        </row>
        <row r="181">
          <cell r="A181" t="str">
            <v>Butyl acetate</v>
          </cell>
          <cell r="B181">
            <v>0.18</v>
          </cell>
          <cell r="E181" t="str">
            <v>kilogram</v>
          </cell>
          <cell r="F181" t="str">
            <v>water</v>
          </cell>
          <cell r="G181" t="str">
            <v>biosphere</v>
          </cell>
          <cell r="H181" t="str">
            <v>biosphere3</v>
          </cell>
        </row>
        <row r="182">
          <cell r="A182" t="str">
            <v>Carbon dioxide, fossil</v>
          </cell>
          <cell r="B182">
            <v>6.58</v>
          </cell>
          <cell r="E182" t="str">
            <v>kilogram</v>
          </cell>
          <cell r="F182" t="str">
            <v>air</v>
          </cell>
          <cell r="G182" t="str">
            <v>biosphere</v>
          </cell>
          <cell r="H182" t="str">
            <v>biosphere3</v>
          </cell>
        </row>
        <row r="183">
          <cell r="A183" t="str">
            <v>Glucose</v>
          </cell>
          <cell r="B183">
            <v>0.06</v>
          </cell>
          <cell r="E183" t="str">
            <v>kilogram</v>
          </cell>
          <cell r="F183" t="str">
            <v>water</v>
          </cell>
          <cell r="G183" t="str">
            <v>biosphere</v>
          </cell>
          <cell r="H183" t="str">
            <v>biosphere3</v>
          </cell>
        </row>
        <row r="184">
          <cell r="A184" t="str">
            <v>Phenylacetic acid</v>
          </cell>
          <cell r="B184">
            <v>0.01</v>
          </cell>
          <cell r="E184" t="str">
            <v>kilogram</v>
          </cell>
          <cell r="F184" t="str">
            <v>water</v>
          </cell>
          <cell r="G184" t="str">
            <v>biosphere</v>
          </cell>
          <cell r="H184" t="str">
            <v>biosphere3</v>
          </cell>
        </row>
        <row r="185">
          <cell r="A185" t="str">
            <v>Sodium hydroxide</v>
          </cell>
          <cell r="B185">
            <v>0.11</v>
          </cell>
          <cell r="E185" t="str">
            <v>kilogram</v>
          </cell>
          <cell r="F185" t="str">
            <v>air</v>
          </cell>
          <cell r="G185" t="str">
            <v>biosphere</v>
          </cell>
          <cell r="H185" t="str">
            <v>biosphere3</v>
          </cell>
        </row>
        <row r="186">
          <cell r="A186" t="str">
            <v>Sulfuric acid</v>
          </cell>
          <cell r="B186">
            <v>0.01</v>
          </cell>
          <cell r="E186" t="str">
            <v>kilogram</v>
          </cell>
          <cell r="F186" t="str">
            <v>water</v>
          </cell>
          <cell r="G186" t="str">
            <v>biosphere</v>
          </cell>
          <cell r="H186" t="str">
            <v>biosphere3</v>
          </cell>
        </row>
        <row r="188">
          <cell r="A188" t="str">
            <v>Activity</v>
          </cell>
          <cell r="B188" t="str">
            <v>full box of vials</v>
          </cell>
        </row>
        <row r="189">
          <cell r="A189" t="str">
            <v>production amount</v>
          </cell>
          <cell r="B189">
            <v>1</v>
          </cell>
        </row>
        <row r="190">
          <cell r="A190" t="str">
            <v>reference product</v>
          </cell>
          <cell r="B190" t="str">
            <v>full box of vials</v>
          </cell>
        </row>
        <row r="191">
          <cell r="A191" t="str">
            <v>location</v>
          </cell>
          <cell r="B191" t="str">
            <v>NO</v>
          </cell>
        </row>
        <row r="192">
          <cell r="A192" t="str">
            <v>unit</v>
          </cell>
          <cell r="B192" t="str">
            <v>unit</v>
          </cell>
        </row>
        <row r="193">
          <cell r="A193" t="str">
            <v>Exchanges</v>
          </cell>
        </row>
        <row r="194">
          <cell r="A194" t="str">
            <v>name</v>
          </cell>
          <cell r="B194" t="str">
            <v>amount</v>
          </cell>
          <cell r="C194" t="str">
            <v>reference product</v>
          </cell>
          <cell r="D194" t="str">
            <v>location</v>
          </cell>
          <cell r="E194" t="str">
            <v>unit</v>
          </cell>
          <cell r="F194" t="str">
            <v>categories</v>
          </cell>
          <cell r="G194" t="str">
            <v>type</v>
          </cell>
          <cell r="H194" t="str">
            <v>database</v>
          </cell>
          <cell r="I194" t="str">
            <v>comment</v>
          </cell>
        </row>
        <row r="195">
          <cell r="A195" t="str">
            <v>full box of vials</v>
          </cell>
          <cell r="B195">
            <v>1</v>
          </cell>
          <cell r="C195" t="str">
            <v>full box of vials</v>
          </cell>
          <cell r="D195" t="str">
            <v>NO</v>
          </cell>
          <cell r="E195" t="str">
            <v>unit</v>
          </cell>
          <cell r="G195" t="str">
            <v>production</v>
          </cell>
          <cell r="H195" t="str">
            <v>penicillin_cut_off</v>
          </cell>
          <cell r="I195" t="str">
            <v>Scenerio1</v>
          </cell>
        </row>
        <row r="196">
          <cell r="A196" t="str">
            <v>market for corrugated board box</v>
          </cell>
          <cell r="B196">
            <v>0.1587575</v>
          </cell>
          <cell r="C196" t="str">
            <v>corrugated board box</v>
          </cell>
          <cell r="D196" t="str">
            <v>RER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folding boxboard carton</v>
          </cell>
          <cell r="B197">
            <v>4.328224E-2</v>
          </cell>
          <cell r="C197" t="str">
            <v>folding boxboard carton</v>
          </cell>
          <cell r="D197" t="str">
            <v>RER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transport, freight, lorry 16-32 metric ton, EURO6</v>
          </cell>
          <cell r="B198">
            <v>0.2965355965</v>
          </cell>
          <cell r="C198" t="str">
            <v>transport, freight, lorry 16-32 metric ton, EURO6</v>
          </cell>
          <cell r="D198" t="str">
            <v>RER</v>
          </cell>
          <cell r="E198" t="str">
            <v>ton kilometer</v>
          </cell>
          <cell r="G198" t="str">
            <v>technosphere</v>
          </cell>
          <cell r="H198" t="str">
            <v>ev391cutoff</v>
          </cell>
        </row>
        <row r="199">
          <cell r="A199" t="str">
            <v>market for transport, freight, sea, bulk carrier for dry goods</v>
          </cell>
          <cell r="B199">
            <v>0.38329370890000003</v>
          </cell>
          <cell r="C199" t="str">
            <v>transport, freight, sea, bulk carrier for dry goods</v>
          </cell>
          <cell r="D199" t="str">
            <v>GLO</v>
          </cell>
          <cell r="E199" t="str">
            <v>ton kilometer</v>
          </cell>
          <cell r="G199" t="str">
            <v>technosphere</v>
          </cell>
          <cell r="H199" t="str">
            <v>ev391cutoff</v>
          </cell>
        </row>
        <row r="200">
          <cell r="A200" t="str">
            <v>manufacturing of vial for penicillin</v>
          </cell>
          <cell r="B200">
            <v>10</v>
          </cell>
          <cell r="C200" t="str">
            <v>vial for penicillin</v>
          </cell>
          <cell r="D200" t="str">
            <v>FR</v>
          </cell>
          <cell r="E200" t="str">
            <v>unit</v>
          </cell>
          <cell r="G200" t="str">
            <v>technosphere</v>
          </cell>
          <cell r="H200" t="str">
            <v>penicillin_cut_off</v>
          </cell>
        </row>
        <row r="201">
          <cell r="A201" t="str">
            <v>treatment of biowaste, municipal incineration</v>
          </cell>
          <cell r="B201">
            <v>-7.7499999999999999E-2</v>
          </cell>
          <cell r="C201" t="str">
            <v>biowaste</v>
          </cell>
          <cell r="D201" t="str">
            <v>GLO</v>
          </cell>
          <cell r="E201" t="str">
            <v>kilogram</v>
          </cell>
          <cell r="G201" t="str">
            <v>technosphere</v>
          </cell>
          <cell r="H201" t="str">
            <v>ev391cutoff</v>
          </cell>
        </row>
        <row r="202">
          <cell r="A202" t="str">
            <v>market for waste polypropylene</v>
          </cell>
          <cell r="B202">
            <v>-0.1015625</v>
          </cell>
          <cell r="C202" t="str">
            <v>waste polypropylene</v>
          </cell>
          <cell r="D202" t="str">
            <v>CH</v>
          </cell>
          <cell r="E202" t="str">
            <v>kilogram</v>
          </cell>
          <cell r="G202" t="str">
            <v>technosphere</v>
          </cell>
          <cell r="H202" t="str">
            <v>ev391cutoff</v>
          </cell>
        </row>
        <row r="204">
          <cell r="A204" t="str">
            <v>Activity</v>
          </cell>
          <cell r="B204" t="str">
            <v>packed box of penicillin</v>
          </cell>
        </row>
        <row r="205">
          <cell r="A205" t="str">
            <v>production amount</v>
          </cell>
          <cell r="B205">
            <v>1</v>
          </cell>
        </row>
        <row r="206">
          <cell r="A206" t="str">
            <v>reference product</v>
          </cell>
          <cell r="B206" t="str">
            <v>box of penicillin</v>
          </cell>
        </row>
        <row r="207">
          <cell r="A207" t="str">
            <v>location</v>
          </cell>
          <cell r="B207" t="str">
            <v>SE</v>
          </cell>
        </row>
        <row r="208">
          <cell r="A208" t="str">
            <v>unit</v>
          </cell>
          <cell r="B208" t="str">
            <v>unit</v>
          </cell>
        </row>
        <row r="209">
          <cell r="A209" t="str">
            <v>Exchanges</v>
          </cell>
        </row>
        <row r="210">
          <cell r="A210" t="str">
            <v>name</v>
          </cell>
          <cell r="B210" t="str">
            <v>amount</v>
          </cell>
          <cell r="C210" t="str">
            <v>reference product</v>
          </cell>
          <cell r="D210" t="str">
            <v>location</v>
          </cell>
          <cell r="E210" t="str">
            <v>unit</v>
          </cell>
          <cell r="F210" t="str">
            <v>categories</v>
          </cell>
          <cell r="G210" t="str">
            <v>type</v>
          </cell>
          <cell r="H210" t="str">
            <v>database</v>
          </cell>
          <cell r="I210" t="str">
            <v>comment</v>
          </cell>
        </row>
        <row r="211">
          <cell r="A211" t="str">
            <v>packed box of penicillin</v>
          </cell>
          <cell r="B211">
            <v>1</v>
          </cell>
          <cell r="C211" t="str">
            <v>box of penicillin</v>
          </cell>
          <cell r="D211" t="str">
            <v>SE</v>
          </cell>
          <cell r="E211" t="str">
            <v>unit</v>
          </cell>
          <cell r="G211" t="str">
            <v>production</v>
          </cell>
          <cell r="H211" t="str">
            <v>penicillin_cut_off</v>
          </cell>
          <cell r="I211" t="str">
            <v>Scenerio1</v>
          </cell>
        </row>
        <row r="212">
          <cell r="A212" t="str">
            <v>market for corrugated board box</v>
          </cell>
          <cell r="B212">
            <v>6.6148958330000007E-2</v>
          </cell>
          <cell r="C212" t="str">
            <v>corrugated board box</v>
          </cell>
          <cell r="D212" t="str">
            <v>RER</v>
          </cell>
          <cell r="E212" t="str">
            <v>kilogram</v>
          </cell>
          <cell r="G212" t="str">
            <v>technosphere</v>
          </cell>
          <cell r="H212" t="str">
            <v>ev391cutoff</v>
          </cell>
        </row>
        <row r="213">
          <cell r="A213" t="str">
            <v>market for folding boxboard carton</v>
          </cell>
          <cell r="B213">
            <v>8.2699999999999996E-3</v>
          </cell>
          <cell r="C213" t="str">
            <v>folding boxboard carton</v>
          </cell>
          <cell r="D213" t="str">
            <v>RER</v>
          </cell>
          <cell r="E213" t="str">
            <v>kilogram</v>
          </cell>
          <cell r="G213" t="str">
            <v>technosphere</v>
          </cell>
          <cell r="H213" t="str">
            <v>ev391cutoff</v>
          </cell>
        </row>
        <row r="214">
          <cell r="A214" t="str">
            <v>production of a medicine strip</v>
          </cell>
          <cell r="B214">
            <v>3</v>
          </cell>
          <cell r="C214" t="str">
            <v>medicine strip</v>
          </cell>
          <cell r="D214" t="str">
            <v>MT</v>
          </cell>
          <cell r="E214" t="str">
            <v>unit</v>
          </cell>
          <cell r="G214" t="str">
            <v>technosphere</v>
          </cell>
          <cell r="H214" t="str">
            <v>penicillin_cut_off</v>
          </cell>
        </row>
        <row r="215">
          <cell r="A215" t="str">
            <v>market for printed paper</v>
          </cell>
          <cell r="B215">
            <v>4.5399999999999998E-3</v>
          </cell>
          <cell r="C215" t="str">
            <v>printed paper</v>
          </cell>
          <cell r="D215" t="str">
            <v>GLO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transport, freight, lorry 16-32 metric ton, EURO6</v>
          </cell>
          <cell r="B216">
            <v>2.6260000000000002E-2</v>
          </cell>
          <cell r="C216" t="str">
            <v>transport, freight, lorry 16-32 metric ton, EURO6</v>
          </cell>
          <cell r="D216" t="str">
            <v>RER</v>
          </cell>
          <cell r="E216" t="str">
            <v>ton kilometer</v>
          </cell>
          <cell r="G216" t="str">
            <v>technosphere</v>
          </cell>
          <cell r="H216" t="str">
            <v>ev391cutoff</v>
          </cell>
        </row>
        <row r="217">
          <cell r="A217" t="str">
            <v>waste packaging paper, Recycled Content cut-off</v>
          </cell>
          <cell r="B217">
            <v>-1.5875750000000001E-2</v>
          </cell>
          <cell r="C217" t="str">
            <v>waste packaging paper</v>
          </cell>
          <cell r="D217" t="str">
            <v>GLO</v>
          </cell>
          <cell r="E217" t="str">
            <v>kilogram</v>
          </cell>
          <cell r="G217" t="str">
            <v>technosphere</v>
          </cell>
          <cell r="H217" t="str">
            <v>ev391cutoff</v>
          </cell>
        </row>
        <row r="219">
          <cell r="A219" t="str">
            <v>Activity</v>
          </cell>
          <cell r="B219" t="str">
            <v>manufacturing of vial for penicillin</v>
          </cell>
        </row>
        <row r="220">
          <cell r="A220" t="str">
            <v>production amount</v>
          </cell>
          <cell r="B220">
            <v>1</v>
          </cell>
        </row>
        <row r="221">
          <cell r="A221" t="str">
            <v>reference product</v>
          </cell>
          <cell r="B221" t="str">
            <v>vial for penicillin</v>
          </cell>
        </row>
        <row r="222">
          <cell r="A222" t="str">
            <v>location</v>
          </cell>
          <cell r="B222" t="str">
            <v>FR</v>
          </cell>
        </row>
        <row r="223">
          <cell r="A223" t="str">
            <v>unit</v>
          </cell>
          <cell r="B223" t="str">
            <v>unit</v>
          </cell>
        </row>
        <row r="224">
          <cell r="A224" t="str">
            <v>Exchanges</v>
          </cell>
        </row>
        <row r="225">
          <cell r="A225" t="str">
            <v>name</v>
          </cell>
          <cell r="B225" t="str">
            <v>amount</v>
          </cell>
          <cell r="C225" t="str">
            <v>reference product</v>
          </cell>
          <cell r="D225" t="str">
            <v>location</v>
          </cell>
          <cell r="E225" t="str">
            <v>unit</v>
          </cell>
          <cell r="F225" t="str">
            <v>categories</v>
          </cell>
          <cell r="G225" t="str">
            <v>type</v>
          </cell>
          <cell r="H225" t="str">
            <v>database</v>
          </cell>
          <cell r="I225" t="str">
            <v>comment</v>
          </cell>
        </row>
        <row r="226">
          <cell r="A226" t="str">
            <v>manufacturing of vial for penicillin</v>
          </cell>
          <cell r="B226">
            <v>1</v>
          </cell>
          <cell r="C226" t="str">
            <v>vial for penicillin</v>
          </cell>
          <cell r="D226" t="str">
            <v>FR</v>
          </cell>
          <cell r="E226" t="str">
            <v>unit</v>
          </cell>
          <cell r="G226" t="str">
            <v>production</v>
          </cell>
          <cell r="H226" t="str">
            <v>penicillin_cut_off</v>
          </cell>
          <cell r="I226" t="str">
            <v>Scenerio1</v>
          </cell>
        </row>
        <row r="227">
          <cell r="A227" t="str">
            <v>market for aluminium alloy, AlLi</v>
          </cell>
          <cell r="B227">
            <v>6.0000000000000001E-3</v>
          </cell>
          <cell r="C227" t="str">
            <v>aluminium alloy, AlLi</v>
          </cell>
          <cell r="D227" t="str">
            <v>GLO</v>
          </cell>
          <cell r="E227" t="str">
            <v>kilogram</v>
          </cell>
          <cell r="G227" t="str">
            <v>technosphere</v>
          </cell>
          <cell r="H227" t="str">
            <v>ev391cutoff</v>
          </cell>
        </row>
        <row r="228">
          <cell r="A228" t="str">
            <v>electricity production, hydro, pumped storage</v>
          </cell>
          <cell r="B228">
            <v>3.7333333333333331E-5</v>
          </cell>
          <cell r="C228" t="str">
            <v>electricity, high voltage</v>
          </cell>
          <cell r="D228" t="str">
            <v>FR</v>
          </cell>
          <cell r="E228" t="str">
            <v>kilowatt hour</v>
          </cell>
          <cell r="G228" t="str">
            <v>technosphere</v>
          </cell>
          <cell r="H228" t="str">
            <v>ev391cutoff</v>
          </cell>
        </row>
        <row r="229">
          <cell r="A229" t="str">
            <v>market for extrusion, plastic pipes</v>
          </cell>
          <cell r="B229">
            <v>6.0312500000000002E-3</v>
          </cell>
          <cell r="C229" t="str">
            <v>extrusion, plastic pipes</v>
          </cell>
          <cell r="D229" t="str">
            <v>GLO</v>
          </cell>
          <cell r="E229" t="str">
            <v>kilogram</v>
          </cell>
          <cell r="G229" t="str">
            <v>technosphere</v>
          </cell>
          <cell r="H229" t="str">
            <v>ev391cutoff</v>
          </cell>
        </row>
        <row r="230">
          <cell r="A230" t="str">
            <v>market for furniture, wooden</v>
          </cell>
          <cell r="B230">
            <v>7.7499999999999999E-3</v>
          </cell>
          <cell r="C230" t="str">
            <v>furniture, wooden</v>
          </cell>
          <cell r="D230" t="str">
            <v>GLO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market for glass tube, borosilicate</v>
          </cell>
          <cell r="B231">
            <v>2.6339999999999999E-2</v>
          </cell>
          <cell r="C231" t="str">
            <v>glass tube, borosilicate</v>
          </cell>
          <cell r="D231" t="str">
            <v>GLO</v>
          </cell>
          <cell r="E231" t="str">
            <v>kilogram</v>
          </cell>
          <cell r="G231" t="str">
            <v>technosphere</v>
          </cell>
          <cell r="H231" t="str">
            <v>ev391cutoff</v>
          </cell>
        </row>
        <row r="232">
          <cell r="A232" t="str">
            <v>market for injection moulding</v>
          </cell>
          <cell r="B232">
            <v>1.0656520000000001E-2</v>
          </cell>
          <cell r="C232" t="str">
            <v>injection moulding</v>
          </cell>
          <cell r="D232" t="str">
            <v>GLO</v>
          </cell>
          <cell r="E232" t="str">
            <v>kilogram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polypropylene, granulate</v>
          </cell>
          <cell r="B233">
            <v>1.0656250000000001E-2</v>
          </cell>
          <cell r="C233" t="str">
            <v>polypropylene, granulate</v>
          </cell>
          <cell r="D233" t="str">
            <v>GLO</v>
          </cell>
          <cell r="E233" t="str">
            <v>kilogram</v>
          </cell>
          <cell r="G233" t="str">
            <v>technosphere</v>
          </cell>
          <cell r="H233" t="str">
            <v>ev391cutoff</v>
          </cell>
        </row>
        <row r="234">
          <cell r="A234" t="str">
            <v>manufacturing of raw penicillium G</v>
          </cell>
          <cell r="B234">
            <v>5.9999999999999995E-4</v>
          </cell>
          <cell r="C234" t="str">
            <v>raw penicillium G</v>
          </cell>
          <cell r="D234" t="str">
            <v>FR</v>
          </cell>
          <cell r="E234" t="str">
            <v>kilogram</v>
          </cell>
          <cell r="G234" t="str">
            <v>technosphere</v>
          </cell>
          <cell r="H234" t="str">
            <v>penicillin_cut_off</v>
          </cell>
        </row>
        <row r="235">
          <cell r="A235" t="str">
            <v>market for synthetic rubber</v>
          </cell>
          <cell r="B235">
            <v>5.0000000000000001E-4</v>
          </cell>
          <cell r="C235" t="str">
            <v>synthetic rubber</v>
          </cell>
          <cell r="D235" t="str">
            <v>GLO</v>
          </cell>
          <cell r="E235" t="str">
            <v>kilogram</v>
          </cell>
          <cell r="G235" t="str">
            <v>technosphere</v>
          </cell>
          <cell r="H235" t="str">
            <v>ev391cutoff</v>
          </cell>
        </row>
        <row r="236">
          <cell r="A236" t="str">
            <v>market for transport, freight, lorry 7.5-16 metric ton, EURO6</v>
          </cell>
          <cell r="B236">
            <v>3.8936529999999997E-2</v>
          </cell>
          <cell r="C236" t="str">
            <v>transport, freight, lorry 7.5-16 metric ton, EURO6</v>
          </cell>
          <cell r="D236" t="str">
            <v>RER</v>
          </cell>
          <cell r="E236" t="str">
            <v>ton kilometer</v>
          </cell>
          <cell r="G236" t="str">
            <v>technosphere</v>
          </cell>
          <cell r="H236" t="str">
            <v>ev391cutoff</v>
          </cell>
        </row>
        <row r="237">
          <cell r="A237" t="str">
            <v>market for transport, freight, sea, container ship with reefer, cooling</v>
          </cell>
          <cell r="B237">
            <v>8.1328101599999994E-2</v>
          </cell>
          <cell r="C237" t="str">
            <v>transport, freight, sea, container ship with reefer, cooling</v>
          </cell>
          <cell r="D237" t="str">
            <v>GLO</v>
          </cell>
          <cell r="E237" t="str">
            <v>ton kilometer</v>
          </cell>
          <cell r="G237" t="str">
            <v>technosphere</v>
          </cell>
          <cell r="H237" t="str">
            <v>ev391cutoff</v>
          </cell>
        </row>
        <row r="239">
          <cell r="A239" t="str">
            <v>Activity</v>
          </cell>
          <cell r="B239" t="str">
            <v>sodium acetate</v>
          </cell>
        </row>
        <row r="240">
          <cell r="A240" t="str">
            <v>production amount</v>
          </cell>
          <cell r="B240">
            <v>1</v>
          </cell>
        </row>
        <row r="241">
          <cell r="A241" t="str">
            <v>reference product</v>
          </cell>
          <cell r="B241" t="str">
            <v>sodium acetate</v>
          </cell>
        </row>
        <row r="242">
          <cell r="A242" t="str">
            <v>location</v>
          </cell>
          <cell r="B242" t="str">
            <v>GLO</v>
          </cell>
        </row>
        <row r="243">
          <cell r="A243" t="str">
            <v>unit</v>
          </cell>
          <cell r="B243" t="str">
            <v>kilogram</v>
          </cell>
        </row>
        <row r="244">
          <cell r="A244" t="str">
            <v>Exchanges</v>
          </cell>
        </row>
        <row r="245">
          <cell r="A245" t="str">
            <v>name</v>
          </cell>
          <cell r="B245" t="str">
            <v>amount</v>
          </cell>
          <cell r="C245" t="str">
            <v>reference product</v>
          </cell>
          <cell r="D245" t="str">
            <v>location</v>
          </cell>
          <cell r="E245" t="str">
            <v>unit</v>
          </cell>
          <cell r="F245" t="str">
            <v>categories</v>
          </cell>
          <cell r="G245" t="str">
            <v>type</v>
          </cell>
          <cell r="H245" t="str">
            <v>database</v>
          </cell>
          <cell r="I245" t="str">
            <v>comment</v>
          </cell>
        </row>
        <row r="246">
          <cell r="A246" t="str">
            <v>sodium acetate</v>
          </cell>
          <cell r="B246">
            <v>1</v>
          </cell>
          <cell r="C246" t="str">
            <v>sodium acetate</v>
          </cell>
          <cell r="D246" t="str">
            <v>GLO</v>
          </cell>
          <cell r="E246" t="str">
            <v>kilogram</v>
          </cell>
          <cell r="G246" t="str">
            <v>production</v>
          </cell>
          <cell r="H246" t="str">
            <v>penicillin_cut_off</v>
          </cell>
          <cell r="I246" t="str">
            <v>Scenerio1</v>
          </cell>
        </row>
        <row r="247">
          <cell r="A247" t="str">
            <v>market for acetic acid, without water, in 98% solution state</v>
          </cell>
          <cell r="B247">
            <v>0.73170000000000002</v>
          </cell>
          <cell r="C247" t="str">
            <v>acetic acid, without water, in 98% solution state</v>
          </cell>
          <cell r="D247" t="str">
            <v>GLO</v>
          </cell>
          <cell r="E247" t="str">
            <v>kilogram</v>
          </cell>
          <cell r="G247" t="str">
            <v>technosphere</v>
          </cell>
          <cell r="H247" t="str">
            <v>ev391cutoff</v>
          </cell>
        </row>
        <row r="248">
          <cell r="A248" t="str">
            <v>market for sodium hydroxide, without water, in 50% solution state</v>
          </cell>
          <cell r="B248">
            <v>0.48780499999999999</v>
          </cell>
          <cell r="C248" t="str">
            <v>sodium hydroxide, without water, in 50% solution state</v>
          </cell>
          <cell r="D248" t="str">
            <v>GLO</v>
          </cell>
          <cell r="E248" t="str">
            <v>kilogram</v>
          </cell>
          <cell r="G248" t="str">
            <v>technosphere</v>
          </cell>
          <cell r="H248" t="str">
            <v>ev391cutoff</v>
          </cell>
        </row>
        <row r="250">
          <cell r="A250" t="str">
            <v>Activity</v>
          </cell>
          <cell r="B250" t="str">
            <v>stopcock</v>
          </cell>
        </row>
        <row r="251">
          <cell r="A251" t="str">
            <v>production amount</v>
          </cell>
          <cell r="B251">
            <v>1</v>
          </cell>
        </row>
        <row r="252">
          <cell r="A252" t="str">
            <v>reference product</v>
          </cell>
          <cell r="B252" t="str">
            <v>stopcock</v>
          </cell>
        </row>
        <row r="253">
          <cell r="A253" t="str">
            <v>location</v>
          </cell>
          <cell r="B253" t="str">
            <v>GLO</v>
          </cell>
        </row>
        <row r="254">
          <cell r="A254" t="str">
            <v>unit</v>
          </cell>
          <cell r="B254" t="str">
            <v>unit</v>
          </cell>
        </row>
        <row r="255">
          <cell r="A255" t="str">
            <v>Exchanges</v>
          </cell>
        </row>
        <row r="256">
          <cell r="A256" t="str">
            <v>name</v>
          </cell>
          <cell r="B256" t="str">
            <v>amount</v>
          </cell>
          <cell r="C256" t="str">
            <v>reference product</v>
          </cell>
          <cell r="D256" t="str">
            <v>location</v>
          </cell>
          <cell r="E256" t="str">
            <v>unit</v>
          </cell>
          <cell r="F256" t="str">
            <v>categories</v>
          </cell>
          <cell r="G256" t="str">
            <v>type</v>
          </cell>
          <cell r="H256" t="str">
            <v>database</v>
          </cell>
          <cell r="I256" t="str">
            <v>comment</v>
          </cell>
        </row>
        <row r="257">
          <cell r="A257" t="str">
            <v>stopcock</v>
          </cell>
          <cell r="B257">
            <v>1</v>
          </cell>
          <cell r="C257" t="str">
            <v>stopcock</v>
          </cell>
          <cell r="D257" t="str">
            <v>GLO</v>
          </cell>
          <cell r="E257" t="str">
            <v>unit</v>
          </cell>
          <cell r="G257" t="str">
            <v>production</v>
          </cell>
          <cell r="H257" t="str">
            <v>penicillin_cut_off</v>
          </cell>
          <cell r="I257" t="str">
            <v>Scenerio1</v>
          </cell>
        </row>
        <row r="258">
          <cell r="A258" t="str">
            <v>market for injection moulding</v>
          </cell>
          <cell r="B258">
            <v>5.47E-3</v>
          </cell>
          <cell r="C258" t="str">
            <v>injection moulding</v>
          </cell>
          <cell r="D258" t="str">
            <v>GLO</v>
          </cell>
          <cell r="E258" t="str">
            <v>kilogram</v>
          </cell>
          <cell r="G258" t="str">
            <v>technosphere</v>
          </cell>
          <cell r="H258" t="str">
            <v>ev391cutoff</v>
          </cell>
        </row>
        <row r="259">
          <cell r="A259" t="str">
            <v>market for polycarbonate</v>
          </cell>
          <cell r="B259">
            <v>3.5800000000000003E-3</v>
          </cell>
          <cell r="C259" t="str">
            <v>polycarbonate</v>
          </cell>
          <cell r="D259" t="str">
            <v>GLO</v>
          </cell>
          <cell r="E259" t="str">
            <v>kilogram</v>
          </cell>
          <cell r="G259" t="str">
            <v>technosphere</v>
          </cell>
          <cell r="H259" t="str">
            <v>ev391cutoff</v>
          </cell>
        </row>
        <row r="260">
          <cell r="A260" t="str">
            <v>market for polyethylene, high density, granulate</v>
          </cell>
          <cell r="B260">
            <v>1.89E-3</v>
          </cell>
          <cell r="C260" t="str">
            <v>polyethylene, high density, granulate</v>
          </cell>
          <cell r="D260" t="str">
            <v>GLO</v>
          </cell>
          <cell r="E260" t="str">
            <v>kilogram</v>
          </cell>
          <cell r="G260" t="str">
            <v>technosphere</v>
          </cell>
          <cell r="H260" t="str">
            <v>ev391cutoff</v>
          </cell>
        </row>
        <row r="262">
          <cell r="A262" t="str">
            <v>Activity</v>
          </cell>
          <cell r="B262" t="str">
            <v>tablet</v>
          </cell>
        </row>
        <row r="263">
          <cell r="A263" t="str">
            <v>production amount</v>
          </cell>
          <cell r="B263">
            <v>1</v>
          </cell>
        </row>
        <row r="264">
          <cell r="A264" t="str">
            <v>reference product</v>
          </cell>
          <cell r="B264" t="str">
            <v>tablet</v>
          </cell>
        </row>
        <row r="265">
          <cell r="A265" t="str">
            <v>location</v>
          </cell>
          <cell r="B265" t="str">
            <v>MT</v>
          </cell>
        </row>
        <row r="266">
          <cell r="A266" t="str">
            <v>unit</v>
          </cell>
          <cell r="B266" t="str">
            <v>unit</v>
          </cell>
        </row>
        <row r="267">
          <cell r="A267" t="str">
            <v>Exchanges</v>
          </cell>
        </row>
        <row r="268">
          <cell r="A268" t="str">
            <v>name</v>
          </cell>
          <cell r="B268" t="str">
            <v>amount</v>
          </cell>
          <cell r="C268" t="str">
            <v>reference product</v>
          </cell>
          <cell r="D268" t="str">
            <v>location</v>
          </cell>
          <cell r="E268" t="str">
            <v>unit</v>
          </cell>
          <cell r="F268" t="str">
            <v>categories</v>
          </cell>
          <cell r="G268" t="str">
            <v>type</v>
          </cell>
          <cell r="H268" t="str">
            <v>database</v>
          </cell>
          <cell r="I268" t="str">
            <v>comment</v>
          </cell>
        </row>
        <row r="269">
          <cell r="A269" t="str">
            <v>tablet</v>
          </cell>
          <cell r="B269">
            <v>1</v>
          </cell>
          <cell r="C269" t="str">
            <v>tablet</v>
          </cell>
          <cell r="D269" t="str">
            <v>MT</v>
          </cell>
          <cell r="E269" t="str">
            <v>unit</v>
          </cell>
          <cell r="G269" t="str">
            <v>production</v>
          </cell>
          <cell r="H269" t="str">
            <v>penicillin_cut_off</v>
          </cell>
          <cell r="I269" t="str">
            <v>Scenerio1</v>
          </cell>
        </row>
        <row r="270">
          <cell r="A270" t="str">
            <v>market for carboxymethyl cellulose, powder</v>
          </cell>
          <cell r="B270">
            <v>1.1250000000000001E-4</v>
          </cell>
          <cell r="C270" t="str">
            <v>carboxymethyl cellulose, powder</v>
          </cell>
          <cell r="D270" t="str">
            <v>GLO</v>
          </cell>
          <cell r="E270" t="str">
            <v>kilogram</v>
          </cell>
          <cell r="G270" t="str">
            <v>technosphere</v>
          </cell>
          <cell r="H270" t="str">
            <v>ev391cutoff</v>
          </cell>
        </row>
        <row r="271">
          <cell r="A271" t="str">
            <v>electricity production, natural gas, 10MW</v>
          </cell>
          <cell r="B271">
            <v>5.208333333333333E-5</v>
          </cell>
          <cell r="C271" t="str">
            <v>electricity, high voltage</v>
          </cell>
          <cell r="D271" t="str">
            <v>RoW</v>
          </cell>
          <cell r="E271" t="str">
            <v>kilowatt hour</v>
          </cell>
          <cell r="G271" t="str">
            <v>technosphere</v>
          </cell>
          <cell r="H271" t="str">
            <v>ev391cutoff</v>
          </cell>
        </row>
        <row r="272">
          <cell r="A272" t="str">
            <v>market for ethylene glycol</v>
          </cell>
          <cell r="B272">
            <v>6.8750000000000002E-6</v>
          </cell>
          <cell r="C272" t="str">
            <v>ethylene glycol</v>
          </cell>
          <cell r="D272" t="str">
            <v>GLO</v>
          </cell>
          <cell r="E272" t="str">
            <v>kilogram</v>
          </cell>
          <cell r="G272" t="str">
            <v>technosphere</v>
          </cell>
          <cell r="H272" t="str">
            <v>ev391cutoff</v>
          </cell>
        </row>
        <row r="273">
          <cell r="A273" t="str">
            <v>macrogols</v>
          </cell>
          <cell r="B273">
            <v>6.8437500000000003E-5</v>
          </cell>
          <cell r="C273" t="str">
            <v>macrogols</v>
          </cell>
          <cell r="D273" t="str">
            <v>RER</v>
          </cell>
          <cell r="E273" t="str">
            <v>kilogram</v>
          </cell>
          <cell r="G273" t="str">
            <v>technosphere</v>
          </cell>
          <cell r="H273" t="str">
            <v>penicillin_cut_off</v>
          </cell>
        </row>
        <row r="274">
          <cell r="A274" t="str">
            <v>magnesium stearate</v>
          </cell>
          <cell r="B274">
            <v>6.5625000000000003E-6</v>
          </cell>
          <cell r="C274" t="str">
            <v>magnesium stearate</v>
          </cell>
          <cell r="D274" t="str">
            <v>GLO</v>
          </cell>
          <cell r="E274" t="str">
            <v>kilogram</v>
          </cell>
          <cell r="G274" t="str">
            <v>technosphere</v>
          </cell>
          <cell r="H274" t="str">
            <v>penicillin_cut_off</v>
          </cell>
        </row>
        <row r="275">
          <cell r="A275" t="str">
            <v>manufacturing of raw penicillium V</v>
          </cell>
          <cell r="B275">
            <v>8.0000000000000004E-4</v>
          </cell>
          <cell r="C275" t="str">
            <v>raw penicillium V</v>
          </cell>
          <cell r="D275" t="str">
            <v>MT</v>
          </cell>
          <cell r="E275" t="str">
            <v>kilogram</v>
          </cell>
          <cell r="G275" t="str">
            <v>technosphere</v>
          </cell>
          <cell r="H275" t="str">
            <v>penicillin_cut_off</v>
          </cell>
        </row>
        <row r="276">
          <cell r="A276" t="str">
            <v>market for titanium dioxide</v>
          </cell>
          <cell r="B276">
            <v>2.55E-5</v>
          </cell>
          <cell r="C276" t="str">
            <v>titanium dioxide</v>
          </cell>
          <cell r="D276" t="str">
            <v>RER</v>
          </cell>
          <cell r="E276" t="str">
            <v>kilogram</v>
          </cell>
          <cell r="G276" t="str">
            <v>technosphere</v>
          </cell>
          <cell r="H276" t="str">
            <v>ev391cutoff</v>
          </cell>
        </row>
        <row r="277">
          <cell r="A277" t="str">
            <v>market for vinyl acetate</v>
          </cell>
          <cell r="B277">
            <v>2.3750000000000001E-5</v>
          </cell>
          <cell r="C277" t="str">
            <v>vinyl acetate</v>
          </cell>
          <cell r="D277" t="str">
            <v>GLO</v>
          </cell>
          <cell r="E277" t="str">
            <v>kilogram</v>
          </cell>
          <cell r="G277" t="str">
            <v>technosphere</v>
          </cell>
          <cell r="H277" t="str">
            <v>ev391cutoff</v>
          </cell>
        </row>
        <row r="278">
          <cell r="A278" t="str">
            <v>market for water, ultrapure</v>
          </cell>
          <cell r="B278">
            <v>9.3749999999999992E-6</v>
          </cell>
          <cell r="C278" t="str">
            <v>water, ultrapure</v>
          </cell>
          <cell r="D278" t="str">
            <v>RER</v>
          </cell>
          <cell r="E278" t="str">
            <v>kilogram</v>
          </cell>
          <cell r="G278" t="str">
            <v>technosphere</v>
          </cell>
          <cell r="H278" t="str">
            <v>ev391cutoff</v>
          </cell>
        </row>
        <row r="280">
          <cell r="A280" t="str">
            <v>Activity</v>
          </cell>
          <cell r="B280" t="str">
            <v>usage of vial</v>
          </cell>
        </row>
        <row r="281">
          <cell r="A281" t="str">
            <v>production amount</v>
          </cell>
          <cell r="B281">
            <v>1</v>
          </cell>
        </row>
        <row r="282">
          <cell r="A282" t="str">
            <v>reference product</v>
          </cell>
          <cell r="B282" t="str">
            <v>vial</v>
          </cell>
        </row>
        <row r="283">
          <cell r="A283" t="str">
            <v>location</v>
          </cell>
          <cell r="B283" t="str">
            <v>DK</v>
          </cell>
        </row>
        <row r="284">
          <cell r="A284" t="str">
            <v>unit</v>
          </cell>
          <cell r="B284" t="str">
            <v>kilogram</v>
          </cell>
        </row>
        <row r="285">
          <cell r="A285" t="str">
            <v>Exchanges</v>
          </cell>
        </row>
        <row r="286">
          <cell r="A286" t="str">
            <v>name</v>
          </cell>
          <cell r="B286" t="str">
            <v>amount</v>
          </cell>
          <cell r="C286" t="str">
            <v>reference product</v>
          </cell>
          <cell r="D286" t="str">
            <v>location</v>
          </cell>
          <cell r="E286" t="str">
            <v>unit</v>
          </cell>
          <cell r="F286" t="str">
            <v>categories</v>
          </cell>
          <cell r="G286" t="str">
            <v>type</v>
          </cell>
          <cell r="H286" t="str">
            <v>database</v>
          </cell>
          <cell r="I286" t="str">
            <v>comment</v>
          </cell>
        </row>
        <row r="287">
          <cell r="A287" t="str">
            <v>usage of vial</v>
          </cell>
          <cell r="B287">
            <v>1</v>
          </cell>
          <cell r="C287" t="str">
            <v>vial</v>
          </cell>
          <cell r="D287" t="str">
            <v>DK</v>
          </cell>
          <cell r="E287" t="str">
            <v>kilogram</v>
          </cell>
          <cell r="G287" t="str">
            <v>production</v>
          </cell>
          <cell r="H287" t="str">
            <v>penicillin_cut_off</v>
          </cell>
          <cell r="I287" t="str">
            <v>Scenerio1</v>
          </cell>
        </row>
        <row r="288">
          <cell r="A288" t="str">
            <v>production of alchohol wipes</v>
          </cell>
          <cell r="B288">
            <v>1</v>
          </cell>
          <cell r="C288" t="str">
            <v>alchohol wipes</v>
          </cell>
          <cell r="D288" t="str">
            <v>DK</v>
          </cell>
          <cell r="E288" t="str">
            <v>unit</v>
          </cell>
          <cell r="G288" t="str">
            <v>technosphere</v>
          </cell>
          <cell r="H288" t="str">
            <v>penicillin_cut_off</v>
          </cell>
        </row>
        <row r="289">
          <cell r="A289" t="str">
            <v>full box of vials</v>
          </cell>
          <cell r="B289">
            <v>0.1</v>
          </cell>
          <cell r="C289" t="str">
            <v>full box of vials</v>
          </cell>
          <cell r="D289" t="str">
            <v>NO</v>
          </cell>
          <cell r="E289" t="str">
            <v>unit</v>
          </cell>
          <cell r="G289" t="str">
            <v>technosphere</v>
          </cell>
          <cell r="H289" t="str">
            <v>penicillin_cut_off</v>
          </cell>
        </row>
        <row r="290">
          <cell r="A290" t="str">
            <v>production of gloves</v>
          </cell>
          <cell r="B290">
            <v>1</v>
          </cell>
          <cell r="C290" t="str">
            <v>gloves</v>
          </cell>
          <cell r="D290" t="str">
            <v>MY</v>
          </cell>
          <cell r="E290" t="str">
            <v>unit</v>
          </cell>
          <cell r="G290" t="str">
            <v>technosphere</v>
          </cell>
          <cell r="H290" t="str">
            <v>penicillin_cut_off</v>
          </cell>
        </row>
        <row r="291">
          <cell r="A291" t="str">
            <v>production of IV sets</v>
          </cell>
          <cell r="B291">
            <v>1</v>
          </cell>
          <cell r="C291" t="str">
            <v>IV sets</v>
          </cell>
          <cell r="D291" t="str">
            <v>RER</v>
          </cell>
          <cell r="E291" t="str">
            <v>unit</v>
          </cell>
          <cell r="G291" t="str">
            <v>technosphere</v>
          </cell>
          <cell r="H291" t="str">
            <v>penicillin_cut_off</v>
          </cell>
        </row>
        <row r="292">
          <cell r="A292" t="str">
            <v>medical connector</v>
          </cell>
          <cell r="B292">
            <v>1</v>
          </cell>
          <cell r="C292" t="str">
            <v>medical connector</v>
          </cell>
          <cell r="D292" t="str">
            <v>GLO</v>
          </cell>
          <cell r="E292" t="str">
            <v>unit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sodium chlorate, powder</v>
          </cell>
          <cell r="B293">
            <v>9.0000000000000008E-4</v>
          </cell>
          <cell r="C293" t="str">
            <v>sodium chlorate, powder</v>
          </cell>
          <cell r="D293" t="str">
            <v>RER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stopcock</v>
          </cell>
          <cell r="B294">
            <v>1</v>
          </cell>
          <cell r="C294" t="str">
            <v>stopcock</v>
          </cell>
          <cell r="D294" t="str">
            <v>GLO</v>
          </cell>
          <cell r="E294" t="str">
            <v>unit</v>
          </cell>
          <cell r="G294" t="str">
            <v>technosphere</v>
          </cell>
          <cell r="H294" t="str">
            <v>penicillin_cut_off</v>
          </cell>
        </row>
        <row r="295">
          <cell r="A295" t="str">
            <v>market for water, ultrapure</v>
          </cell>
          <cell r="B295">
            <v>0.1</v>
          </cell>
          <cell r="C295" t="str">
            <v>water, ultrapure</v>
          </cell>
          <cell r="D295" t="str">
            <v>RER</v>
          </cell>
          <cell r="E295" t="str">
            <v>kilogram</v>
          </cell>
          <cell r="G295" t="str">
            <v>technosphere</v>
          </cell>
          <cell r="H295" t="str">
            <v>ev391cutoff</v>
          </cell>
        </row>
        <row r="297">
          <cell r="A297" t="str">
            <v>Activity</v>
          </cell>
          <cell r="B297" t="str">
            <v>vial sc1</v>
          </cell>
        </row>
        <row r="298">
          <cell r="A298" t="str">
            <v>production amount</v>
          </cell>
          <cell r="B298">
            <v>1</v>
          </cell>
        </row>
        <row r="299">
          <cell r="A299" t="str">
            <v>reference product</v>
          </cell>
          <cell r="B299" t="str">
            <v>vial sc1</v>
          </cell>
        </row>
        <row r="300">
          <cell r="A300" t="str">
            <v>location</v>
          </cell>
          <cell r="B300" t="str">
            <v>DK</v>
          </cell>
        </row>
        <row r="301">
          <cell r="A301" t="str">
            <v>unit</v>
          </cell>
          <cell r="B301" t="str">
            <v>kilogram</v>
          </cell>
        </row>
        <row r="302">
          <cell r="A302" t="str">
            <v>Exchanges</v>
          </cell>
        </row>
        <row r="303">
          <cell r="A303" t="str">
            <v>name</v>
          </cell>
          <cell r="B303" t="str">
            <v>amount</v>
          </cell>
          <cell r="C303" t="str">
            <v>reference product</v>
          </cell>
          <cell r="D303" t="str">
            <v>location</v>
          </cell>
          <cell r="E303" t="str">
            <v>unit</v>
          </cell>
          <cell r="F303" t="str">
            <v>categories</v>
          </cell>
          <cell r="G303" t="str">
            <v>type</v>
          </cell>
          <cell r="H303" t="str">
            <v>database</v>
          </cell>
          <cell r="I303" t="str">
            <v>comment</v>
          </cell>
        </row>
        <row r="304">
          <cell r="A304" t="str">
            <v>vial sc1</v>
          </cell>
          <cell r="B304">
            <v>1</v>
          </cell>
          <cell r="C304" t="str">
            <v>vial sc1</v>
          </cell>
          <cell r="D304" t="str">
            <v>DK</v>
          </cell>
          <cell r="E304" t="str">
            <v>kilogram</v>
          </cell>
          <cell r="G304" t="str">
            <v>production</v>
          </cell>
          <cell r="H304" t="str">
            <v>penicillin_cut_off</v>
          </cell>
          <cell r="I304" t="str">
            <v>Scenerio1</v>
          </cell>
        </row>
        <row r="305">
          <cell r="A305" t="str">
            <v>production of alchohol wipes</v>
          </cell>
          <cell r="B305">
            <v>1</v>
          </cell>
          <cell r="C305" t="str">
            <v>alchohol wipes</v>
          </cell>
          <cell r="D305" t="str">
            <v>DK</v>
          </cell>
          <cell r="E305" t="str">
            <v>unit</v>
          </cell>
          <cell r="G305" t="str">
            <v>technosphere</v>
          </cell>
          <cell r="H305" t="str">
            <v>penicillin_cut_off</v>
          </cell>
        </row>
        <row r="306">
          <cell r="A306" t="str">
            <v>full box of vials</v>
          </cell>
          <cell r="B306">
            <v>0.1</v>
          </cell>
          <cell r="C306" t="str">
            <v>full box of vials</v>
          </cell>
          <cell r="D306" t="str">
            <v>NO</v>
          </cell>
          <cell r="E306" t="str">
            <v>unit</v>
          </cell>
          <cell r="G306" t="str">
            <v>technosphere</v>
          </cell>
          <cell r="H306" t="str">
            <v>penicillin_cut_off</v>
          </cell>
        </row>
        <row r="307">
          <cell r="A307" t="str">
            <v>production of gloves</v>
          </cell>
          <cell r="B307">
            <v>1</v>
          </cell>
          <cell r="C307" t="str">
            <v>gloves</v>
          </cell>
          <cell r="D307" t="str">
            <v>MY</v>
          </cell>
          <cell r="E307" t="str">
            <v>unit</v>
          </cell>
          <cell r="G307" t="str">
            <v>technosphere</v>
          </cell>
          <cell r="H307" t="str">
            <v>penicillin_cut_off</v>
          </cell>
        </row>
        <row r="308">
          <cell r="A308" t="str">
            <v>treatment of hazardous waste, hazardous waste incineration, with energy recovery</v>
          </cell>
          <cell r="B308">
            <v>0.13158</v>
          </cell>
          <cell r="C308" t="str">
            <v>hazardous waste, for incineration</v>
          </cell>
          <cell r="D308" t="str">
            <v>CH</v>
          </cell>
          <cell r="E308" t="str">
            <v>kilogram</v>
          </cell>
          <cell r="G308" t="str">
            <v>technosphere</v>
          </cell>
          <cell r="H308" t="str">
            <v>ev391cutoff</v>
          </cell>
        </row>
        <row r="309">
          <cell r="A309" t="str">
            <v>production of IV sets</v>
          </cell>
          <cell r="B309">
            <v>1</v>
          </cell>
          <cell r="C309" t="str">
            <v>IV sets</v>
          </cell>
          <cell r="D309" t="str">
            <v>RER</v>
          </cell>
          <cell r="E309" t="str">
            <v>unit</v>
          </cell>
          <cell r="G309" t="str">
            <v>technosphere</v>
          </cell>
          <cell r="H309" t="str">
            <v>penicillin_cut_off</v>
          </cell>
        </row>
        <row r="310">
          <cell r="A310" t="str">
            <v>medical connector</v>
          </cell>
          <cell r="B310">
            <v>1</v>
          </cell>
          <cell r="C310" t="str">
            <v>medical connector</v>
          </cell>
          <cell r="D310" t="str">
            <v>GLO</v>
          </cell>
          <cell r="E310" t="str">
            <v>unit</v>
          </cell>
          <cell r="G310" t="str">
            <v>technosphere</v>
          </cell>
          <cell r="H310" t="str">
            <v>penicillin_cut_off</v>
          </cell>
        </row>
        <row r="311">
          <cell r="A311" t="str">
            <v>market for sodium chlorate, powder</v>
          </cell>
          <cell r="B311">
            <v>9.0000000000000008E-4</v>
          </cell>
          <cell r="C311" t="str">
            <v>sodium chlorate, powder</v>
          </cell>
          <cell r="D311" t="str">
            <v>RER</v>
          </cell>
          <cell r="E311" t="str">
            <v>kilogram</v>
          </cell>
          <cell r="G311" t="str">
            <v>technosphere</v>
          </cell>
          <cell r="H311" t="str">
            <v>ev391cutoff</v>
          </cell>
        </row>
        <row r="312">
          <cell r="A312" t="str">
            <v>stopcock</v>
          </cell>
          <cell r="B312">
            <v>1</v>
          </cell>
          <cell r="C312" t="str">
            <v>stopcock</v>
          </cell>
          <cell r="D312" t="str">
            <v>GLO</v>
          </cell>
          <cell r="E312" t="str">
            <v>unit</v>
          </cell>
          <cell r="G312" t="str">
            <v>technosphere</v>
          </cell>
          <cell r="H312" t="str">
            <v>penicillin_cut_off</v>
          </cell>
        </row>
        <row r="313">
          <cell r="A313" t="str">
            <v>market for water, ultrapure</v>
          </cell>
          <cell r="B313">
            <v>0.1</v>
          </cell>
          <cell r="C313" t="str">
            <v>water, ultrapure</v>
          </cell>
          <cell r="D313" t="str">
            <v>RER</v>
          </cell>
          <cell r="E313" t="str">
            <v>kilogram</v>
          </cell>
          <cell r="G313" t="str">
            <v>technosphere</v>
          </cell>
          <cell r="H313" t="str">
            <v>ev391cutoff</v>
          </cell>
        </row>
        <row r="314">
          <cell r="A314" t="str">
            <v>waste packaging paper, Recycled Content cut-off</v>
          </cell>
          <cell r="B314">
            <v>2.0203974E-2</v>
          </cell>
          <cell r="C314" t="str">
            <v>waste packaging paper</v>
          </cell>
          <cell r="D314" t="str">
            <v>GLO</v>
          </cell>
          <cell r="E314" t="str">
            <v>kilogram</v>
          </cell>
          <cell r="G314" t="str">
            <v>technosphere</v>
          </cell>
          <cell r="H314" t="str">
            <v>ev391cutoff</v>
          </cell>
        </row>
        <row r="315">
          <cell r="A315" t="str">
            <v>Ethanol</v>
          </cell>
          <cell r="B315">
            <v>3.5999999999999997E-4</v>
          </cell>
          <cell r="E315" t="str">
            <v>kilogram</v>
          </cell>
          <cell r="F315" t="str">
            <v>air</v>
          </cell>
          <cell r="G315" t="str">
            <v>biosphere</v>
          </cell>
          <cell r="H315" t="str">
            <v>biosphere3</v>
          </cell>
        </row>
        <row r="317">
          <cell r="A317" t="str">
            <v>Activity</v>
          </cell>
          <cell r="B317" t="str">
            <v>vial sc2</v>
          </cell>
        </row>
        <row r="318">
          <cell r="A318" t="str">
            <v>production amount</v>
          </cell>
          <cell r="B318">
            <v>1</v>
          </cell>
        </row>
        <row r="319">
          <cell r="A319" t="str">
            <v>reference product</v>
          </cell>
          <cell r="B319" t="str">
            <v>vial sc2</v>
          </cell>
        </row>
        <row r="320">
          <cell r="A320" t="str">
            <v>location</v>
          </cell>
          <cell r="B320" t="str">
            <v>DK</v>
          </cell>
        </row>
        <row r="321">
          <cell r="A321" t="str">
            <v>unit</v>
          </cell>
          <cell r="B321" t="str">
            <v>kilogram</v>
          </cell>
        </row>
        <row r="322">
          <cell r="A322" t="str">
            <v>Exchanges</v>
          </cell>
        </row>
        <row r="323">
          <cell r="A323" t="str">
            <v>name</v>
          </cell>
          <cell r="B323" t="str">
            <v>amount</v>
          </cell>
          <cell r="C323" t="str">
            <v>reference product</v>
          </cell>
          <cell r="D323" t="str">
            <v>location</v>
          </cell>
          <cell r="E323" t="str">
            <v>unit</v>
          </cell>
          <cell r="F323" t="str">
            <v>categories</v>
          </cell>
          <cell r="G323" t="str">
            <v>type</v>
          </cell>
          <cell r="H323" t="str">
            <v>database</v>
          </cell>
          <cell r="I323" t="str">
            <v>comment</v>
          </cell>
        </row>
        <row r="324">
          <cell r="A324" t="str">
            <v>vial sc2</v>
          </cell>
          <cell r="B324">
            <v>1</v>
          </cell>
          <cell r="C324" t="str">
            <v>vial sc2</v>
          </cell>
          <cell r="D324" t="str">
            <v>DK</v>
          </cell>
          <cell r="E324" t="str">
            <v>kilogram</v>
          </cell>
          <cell r="G324" t="str">
            <v>production</v>
          </cell>
          <cell r="H324" t="str">
            <v>penicillin_cut_off</v>
          </cell>
          <cell r="I324" t="str">
            <v>Scenerio2</v>
          </cell>
        </row>
        <row r="325">
          <cell r="A325" t="str">
            <v>production of alchohol wipes</v>
          </cell>
          <cell r="B325">
            <v>12</v>
          </cell>
          <cell r="C325" t="str">
            <v>alchohol wipes</v>
          </cell>
          <cell r="D325" t="str">
            <v>DK</v>
          </cell>
          <cell r="E325" t="str">
            <v>unit</v>
          </cell>
          <cell r="G325" t="str">
            <v>technosphere</v>
          </cell>
          <cell r="H325" t="str">
            <v>penicillin_cut_off</v>
          </cell>
        </row>
        <row r="326">
          <cell r="A326" t="str">
            <v>full box of vials</v>
          </cell>
          <cell r="B326">
            <v>1.2</v>
          </cell>
          <cell r="C326" t="str">
            <v>full box of vials</v>
          </cell>
          <cell r="D326" t="str">
            <v>NO</v>
          </cell>
          <cell r="E326" t="str">
            <v>unit</v>
          </cell>
          <cell r="G326" t="str">
            <v>technosphere</v>
          </cell>
          <cell r="H326" t="str">
            <v>penicillin_cut_off</v>
          </cell>
        </row>
        <row r="327">
          <cell r="A327" t="str">
            <v>production of gloves</v>
          </cell>
          <cell r="B327">
            <v>12</v>
          </cell>
          <cell r="C327" t="str">
            <v>gloves</v>
          </cell>
          <cell r="D327" t="str">
            <v>MY</v>
          </cell>
          <cell r="E327" t="str">
            <v>unit</v>
          </cell>
          <cell r="G327" t="str">
            <v>technosphere</v>
          </cell>
          <cell r="H327" t="str">
            <v>penicillin_cut_off</v>
          </cell>
        </row>
        <row r="328">
          <cell r="A328" t="str">
            <v>treatment of hazardous waste, hazardous waste incineration, with energy recovery</v>
          </cell>
          <cell r="B328">
            <v>1.5789600000000001</v>
          </cell>
          <cell r="C328" t="str">
            <v>hazardous waste, for incineration</v>
          </cell>
          <cell r="D328" t="str">
            <v>CH</v>
          </cell>
          <cell r="E328" t="str">
            <v>kilogram</v>
          </cell>
          <cell r="G328" t="str">
            <v>technosphere</v>
          </cell>
          <cell r="H328" t="str">
            <v>ev391cutoff</v>
          </cell>
        </row>
        <row r="329">
          <cell r="A329" t="str">
            <v>production of IV sets</v>
          </cell>
          <cell r="B329">
            <v>12</v>
          </cell>
          <cell r="C329" t="str">
            <v>IV sets</v>
          </cell>
          <cell r="D329" t="str">
            <v>RER</v>
          </cell>
          <cell r="E329" t="str">
            <v>unit</v>
          </cell>
          <cell r="G329" t="str">
            <v>technosphere</v>
          </cell>
          <cell r="H329" t="str">
            <v>penicillin_cut_off</v>
          </cell>
        </row>
        <row r="330">
          <cell r="A330" t="str">
            <v>medical connector</v>
          </cell>
          <cell r="B330">
            <v>12</v>
          </cell>
          <cell r="C330" t="str">
            <v>medical connector</v>
          </cell>
          <cell r="D330" t="str">
            <v>GLO</v>
          </cell>
          <cell r="E330" t="str">
            <v>unit</v>
          </cell>
          <cell r="G330" t="str">
            <v>technosphere</v>
          </cell>
          <cell r="H330" t="str">
            <v>penicillin_cut_off</v>
          </cell>
        </row>
        <row r="331">
          <cell r="A331" t="str">
            <v>market for sodium chlorate, powder</v>
          </cell>
          <cell r="B331">
            <v>1.0800000000000001E-2</v>
          </cell>
          <cell r="C331" t="str">
            <v>sodium chlorate, powder</v>
          </cell>
          <cell r="D331" t="str">
            <v>RER</v>
          </cell>
          <cell r="E331" t="str">
            <v>kilogram</v>
          </cell>
          <cell r="G331" t="str">
            <v>technosphere</v>
          </cell>
          <cell r="H331" t="str">
            <v>ev391cutoff</v>
          </cell>
        </row>
        <row r="332">
          <cell r="A332" t="str">
            <v>stopcock</v>
          </cell>
          <cell r="B332">
            <v>12</v>
          </cell>
          <cell r="C332" t="str">
            <v>stopcock</v>
          </cell>
          <cell r="D332" t="str">
            <v>GLO</v>
          </cell>
          <cell r="E332" t="str">
            <v>unit</v>
          </cell>
          <cell r="G332" t="str">
            <v>technosphere</v>
          </cell>
          <cell r="H332" t="str">
            <v>penicillin_cut_off</v>
          </cell>
        </row>
        <row r="333">
          <cell r="A333" t="str">
            <v>market for water, ultrapure</v>
          </cell>
          <cell r="B333">
            <v>1200</v>
          </cell>
          <cell r="C333" t="str">
            <v>water, ultrapure</v>
          </cell>
          <cell r="D333" t="str">
            <v>RER</v>
          </cell>
          <cell r="E333" t="str">
            <v>kilogram</v>
          </cell>
          <cell r="G333" t="str">
            <v>technosphere</v>
          </cell>
          <cell r="H333" t="str">
            <v>ev391cutoff</v>
          </cell>
        </row>
        <row r="334">
          <cell r="A334" t="str">
            <v>waste packaging paper, Recycled Content cut-off</v>
          </cell>
          <cell r="B334">
            <v>0.24245</v>
          </cell>
          <cell r="C334" t="str">
            <v>waste packaging paper</v>
          </cell>
          <cell r="D334" t="str">
            <v>GLO</v>
          </cell>
          <cell r="E334" t="str">
            <v>kilogram</v>
          </cell>
          <cell r="G334" t="str">
            <v>technosphere</v>
          </cell>
          <cell r="H334" t="str">
            <v>ev391cutoff</v>
          </cell>
        </row>
        <row r="335">
          <cell r="A335" t="str">
            <v>Ethanol</v>
          </cell>
          <cell r="B335">
            <v>4.3200000000000001E-3</v>
          </cell>
          <cell r="E335" t="str">
            <v>kilogram</v>
          </cell>
          <cell r="F335" t="str">
            <v>air</v>
          </cell>
          <cell r="G335" t="str">
            <v>biosphere</v>
          </cell>
          <cell r="H335" t="str">
            <v>biosphere3</v>
          </cell>
        </row>
        <row r="337">
          <cell r="A337" t="str">
            <v>Activity</v>
          </cell>
          <cell r="B337" t="str">
            <v>combined sc3</v>
          </cell>
        </row>
        <row r="338">
          <cell r="A338" t="str">
            <v>production amount</v>
          </cell>
          <cell r="B338">
            <v>1</v>
          </cell>
        </row>
        <row r="339">
          <cell r="A339" t="str">
            <v>reference product</v>
          </cell>
          <cell r="B339" t="str">
            <v>combined sc3</v>
          </cell>
        </row>
        <row r="340">
          <cell r="A340" t="str">
            <v>location</v>
          </cell>
          <cell r="B340" t="str">
            <v>DK</v>
          </cell>
        </row>
        <row r="341">
          <cell r="A341" t="str">
            <v>unit</v>
          </cell>
          <cell r="B341" t="str">
            <v>kilogram</v>
          </cell>
        </row>
        <row r="342">
          <cell r="A342" t="str">
            <v>Exchanges</v>
          </cell>
        </row>
        <row r="343">
          <cell r="A343" t="str">
            <v>name</v>
          </cell>
          <cell r="B343" t="str">
            <v>amount</v>
          </cell>
          <cell r="C343" t="str">
            <v>reference product</v>
          </cell>
          <cell r="D343" t="str">
            <v>location</v>
          </cell>
          <cell r="E343" t="str">
            <v>unit</v>
          </cell>
          <cell r="F343" t="str">
            <v>categories</v>
          </cell>
          <cell r="G343" t="str">
            <v>type</v>
          </cell>
          <cell r="H343" t="str">
            <v>database</v>
          </cell>
          <cell r="I343" t="str">
            <v>comment</v>
          </cell>
        </row>
        <row r="344">
          <cell r="A344" t="str">
            <v>combined sc3</v>
          </cell>
          <cell r="B344">
            <v>1</v>
          </cell>
          <cell r="C344" t="str">
            <v>combined sc3</v>
          </cell>
          <cell r="D344" t="str">
            <v>DK</v>
          </cell>
          <cell r="E344" t="str">
            <v>kilogram</v>
          </cell>
          <cell r="G344" t="str">
            <v>production</v>
          </cell>
          <cell r="H344" t="str">
            <v>penicillin_cut_off</v>
          </cell>
          <cell r="I344" t="str">
            <v>Scenerio3</v>
          </cell>
        </row>
        <row r="345">
          <cell r="A345" t="str">
            <v>production of alchohol wipes</v>
          </cell>
          <cell r="B345">
            <v>8</v>
          </cell>
          <cell r="C345" t="str">
            <v>alchohol wipes</v>
          </cell>
          <cell r="D345" t="str">
            <v>DK</v>
          </cell>
          <cell r="E345" t="str">
            <v>unit</v>
          </cell>
          <cell r="G345" t="str">
            <v>technosphere</v>
          </cell>
          <cell r="H345" t="str">
            <v>penicillin_cut_off</v>
          </cell>
          <cell r="I345" t="str">
            <v>vial</v>
          </cell>
        </row>
        <row r="346">
          <cell r="A346" t="str">
            <v>full box of vials</v>
          </cell>
          <cell r="B346">
            <v>0.8</v>
          </cell>
          <cell r="C346" t="str">
            <v>full box of vials</v>
          </cell>
          <cell r="D346" t="str">
            <v>NO</v>
          </cell>
          <cell r="E346" t="str">
            <v>unit</v>
          </cell>
          <cell r="G346" t="str">
            <v>technosphere</v>
          </cell>
          <cell r="H346" t="str">
            <v>penicillin_cut_off</v>
          </cell>
          <cell r="I346" t="str">
            <v>vial</v>
          </cell>
        </row>
        <row r="347">
          <cell r="A347" t="str">
            <v>production of gloves</v>
          </cell>
          <cell r="B347">
            <v>8</v>
          </cell>
          <cell r="C347" t="str">
            <v>gloves</v>
          </cell>
          <cell r="D347" t="str">
            <v>MY</v>
          </cell>
          <cell r="E347" t="str">
            <v>unit</v>
          </cell>
          <cell r="G347" t="str">
            <v>technosphere</v>
          </cell>
          <cell r="H347" t="str">
            <v>penicillin_cut_off</v>
          </cell>
          <cell r="I347" t="str">
            <v>vial</v>
          </cell>
        </row>
        <row r="348">
          <cell r="A348" t="str">
            <v>treatment of hazardous waste, hazardous waste incineration, with energy recovery</v>
          </cell>
          <cell r="B348">
            <v>1.05264</v>
          </cell>
          <cell r="C348" t="str">
            <v>hazardous waste, for incineration</v>
          </cell>
          <cell r="D348" t="str">
            <v>CH</v>
          </cell>
          <cell r="E348" t="str">
            <v>kilogram</v>
          </cell>
          <cell r="G348" t="str">
            <v>technosphere</v>
          </cell>
          <cell r="H348" t="str">
            <v>ev391cutoff</v>
          </cell>
          <cell r="I348" t="str">
            <v>vial</v>
          </cell>
        </row>
        <row r="349">
          <cell r="A349" t="str">
            <v>production of IV sets</v>
          </cell>
          <cell r="B349">
            <v>8</v>
          </cell>
          <cell r="C349" t="str">
            <v>IV sets</v>
          </cell>
          <cell r="D349" t="str">
            <v>RER</v>
          </cell>
          <cell r="E349" t="str">
            <v>unit</v>
          </cell>
          <cell r="G349" t="str">
            <v>technosphere</v>
          </cell>
          <cell r="H349" t="str">
            <v>penicillin_cut_off</v>
          </cell>
          <cell r="I349" t="str">
            <v>vial</v>
          </cell>
        </row>
        <row r="350">
          <cell r="A350" t="str">
            <v>medical connector</v>
          </cell>
          <cell r="B350">
            <v>8</v>
          </cell>
          <cell r="C350" t="str">
            <v>medical connector</v>
          </cell>
          <cell r="D350" t="str">
            <v>GLO</v>
          </cell>
          <cell r="E350" t="str">
            <v>unit</v>
          </cell>
          <cell r="G350" t="str">
            <v>technosphere</v>
          </cell>
          <cell r="H350" t="str">
            <v>penicillin_cut_off</v>
          </cell>
          <cell r="I350" t="str">
            <v>vial</v>
          </cell>
        </row>
        <row r="351">
          <cell r="A351" t="str">
            <v>market for sodium chlorate, powder</v>
          </cell>
          <cell r="B351">
            <v>7.2000000000000007E-3</v>
          </cell>
          <cell r="C351" t="str">
            <v>sodium chlorate, powder</v>
          </cell>
          <cell r="D351" t="str">
            <v>RER</v>
          </cell>
          <cell r="E351" t="str">
            <v>kilogram</v>
          </cell>
          <cell r="G351" t="str">
            <v>technosphere</v>
          </cell>
          <cell r="H351" t="str">
            <v>ev391cutoff</v>
          </cell>
          <cell r="I351" t="str">
            <v>vial</v>
          </cell>
        </row>
        <row r="352">
          <cell r="A352" t="str">
            <v>stopcock</v>
          </cell>
          <cell r="B352">
            <v>8</v>
          </cell>
          <cell r="C352" t="str">
            <v>stopcock</v>
          </cell>
          <cell r="D352" t="str">
            <v>GLO</v>
          </cell>
          <cell r="E352" t="str">
            <v>unit</v>
          </cell>
          <cell r="G352" t="str">
            <v>technosphere</v>
          </cell>
          <cell r="H352" t="str">
            <v>penicillin_cut_off</v>
          </cell>
          <cell r="I352" t="str">
            <v>vial</v>
          </cell>
        </row>
        <row r="353">
          <cell r="A353" t="str">
            <v>market for water, ultrapure</v>
          </cell>
          <cell r="B353">
            <v>0.8</v>
          </cell>
          <cell r="C353" t="str">
            <v>water, ultrapure</v>
          </cell>
          <cell r="D353" t="str">
            <v>RER</v>
          </cell>
          <cell r="E353" t="str">
            <v>kilogram</v>
          </cell>
          <cell r="G353" t="str">
            <v>technosphere</v>
          </cell>
          <cell r="H353" t="str">
            <v>ev391cutoff</v>
          </cell>
          <cell r="I353" t="str">
            <v>vial</v>
          </cell>
        </row>
        <row r="354">
          <cell r="A354" t="str">
            <v>waste packaging paper, Recycled Content cut-off</v>
          </cell>
          <cell r="B354">
            <v>0.161631</v>
          </cell>
          <cell r="C354" t="str">
            <v>waste packaging paper</v>
          </cell>
          <cell r="D354" t="str">
            <v>GLO</v>
          </cell>
          <cell r="E354" t="str">
            <v>kilogram</v>
          </cell>
          <cell r="G354" t="str">
            <v>technosphere</v>
          </cell>
          <cell r="H354" t="str">
            <v>ev391cutoff</v>
          </cell>
          <cell r="I354" t="str">
            <v>vial</v>
          </cell>
        </row>
        <row r="355">
          <cell r="A355" t="str">
            <v>Ethanol</v>
          </cell>
          <cell r="B355">
            <v>2.8799999999999997E-3</v>
          </cell>
          <cell r="E355" t="str">
            <v>kilogram</v>
          </cell>
          <cell r="F355" t="str">
            <v>air</v>
          </cell>
          <cell r="G355" t="str">
            <v>biosphere</v>
          </cell>
          <cell r="H355" t="str">
            <v>biosphere3</v>
          </cell>
          <cell r="I355" t="str">
            <v>vial</v>
          </cell>
        </row>
        <row r="356">
          <cell r="A356" t="str">
            <v>treatment of hazardous waste, hazardous waste incineration</v>
          </cell>
          <cell r="B356">
            <v>3.5640000000000003E-3</v>
          </cell>
          <cell r="C356" t="str">
            <v>hazardous waste, for incineration</v>
          </cell>
          <cell r="D356" t="str">
            <v>CH</v>
          </cell>
          <cell r="E356" t="str">
            <v>kilogram</v>
          </cell>
          <cell r="G356" t="str">
            <v>technosphere</v>
          </cell>
          <cell r="H356" t="str">
            <v>ev391cutoff</v>
          </cell>
          <cell r="I356" t="str">
            <v>pill</v>
          </cell>
        </row>
        <row r="357">
          <cell r="A357" t="str">
            <v>packed box of penicillin</v>
          </cell>
          <cell r="B357">
            <v>0.4</v>
          </cell>
          <cell r="C357" t="str">
            <v>box of penicillin</v>
          </cell>
          <cell r="D357" t="str">
            <v>SE</v>
          </cell>
          <cell r="E357" t="str">
            <v>unit</v>
          </cell>
          <cell r="G357" t="str">
            <v>technosphere</v>
          </cell>
          <cell r="H357" t="str">
            <v>penicillin_cut_off</v>
          </cell>
          <cell r="I357" t="str">
            <v>pill</v>
          </cell>
        </row>
        <row r="358">
          <cell r="A358" t="str">
            <v>waste packaging paper, Recycled Content cut-off</v>
          </cell>
          <cell r="B358">
            <v>-3.1584000000000001E-2</v>
          </cell>
          <cell r="C358" t="str">
            <v>waste packaging paper</v>
          </cell>
          <cell r="D358" t="str">
            <v>GLO</v>
          </cell>
          <cell r="E358" t="str">
            <v>kilogram</v>
          </cell>
          <cell r="G358" t="str">
            <v>technosphere</v>
          </cell>
          <cell r="H358" t="str">
            <v>ev391cutoff</v>
          </cell>
          <cell r="I358" t="str">
            <v>pill</v>
          </cell>
        </row>
        <row r="360">
          <cell r="A360" t="str">
            <v>Activity</v>
          </cell>
          <cell r="B360" t="str">
            <v>pill sc1</v>
          </cell>
        </row>
        <row r="361">
          <cell r="A361" t="str">
            <v>production amount</v>
          </cell>
          <cell r="B361">
            <v>1</v>
          </cell>
        </row>
        <row r="362">
          <cell r="A362" t="str">
            <v>reference product</v>
          </cell>
          <cell r="B362" t="str">
            <v>pill sc1</v>
          </cell>
        </row>
        <row r="363">
          <cell r="A363" t="str">
            <v>location</v>
          </cell>
          <cell r="B363" t="str">
            <v>DK</v>
          </cell>
        </row>
        <row r="364">
          <cell r="A364" t="str">
            <v>unit</v>
          </cell>
          <cell r="B364" t="str">
            <v>unit</v>
          </cell>
        </row>
        <row r="365">
          <cell r="A365" t="str">
            <v>Exchanges</v>
          </cell>
        </row>
        <row r="366">
          <cell r="A366" t="str">
            <v>name</v>
          </cell>
          <cell r="B366" t="str">
            <v>amount</v>
          </cell>
          <cell r="C366" t="str">
            <v>reference product</v>
          </cell>
          <cell r="D366" t="str">
            <v>location</v>
          </cell>
          <cell r="E366" t="str">
            <v>unit</v>
          </cell>
          <cell r="F366" t="str">
            <v>categories</v>
          </cell>
          <cell r="G366" t="str">
            <v>type</v>
          </cell>
          <cell r="H366" t="str">
            <v>database</v>
          </cell>
          <cell r="I366" t="str">
            <v>comment</v>
          </cell>
        </row>
        <row r="367">
          <cell r="A367" t="str">
            <v>pill sc1</v>
          </cell>
          <cell r="B367">
            <v>1</v>
          </cell>
          <cell r="C367" t="str">
            <v>pill sc1</v>
          </cell>
          <cell r="D367" t="str">
            <v>DK</v>
          </cell>
          <cell r="E367" t="str">
            <v>unit</v>
          </cell>
          <cell r="G367" t="str">
            <v>production</v>
          </cell>
          <cell r="H367" t="str">
            <v>penicillin_cut_off</v>
          </cell>
          <cell r="I367" t="str">
            <v>Scenerio3</v>
          </cell>
        </row>
        <row r="368">
          <cell r="A368" t="str">
            <v>treatment of hazardous waste, hazardous waste incineration</v>
          </cell>
          <cell r="B368">
            <v>2.9700000000000001E-4</v>
          </cell>
          <cell r="C368" t="str">
            <v>hazardous waste, for incineration</v>
          </cell>
          <cell r="D368" t="str">
            <v>CH</v>
          </cell>
          <cell r="E368" t="str">
            <v>kilogram</v>
          </cell>
          <cell r="G368" t="str">
            <v>technosphere</v>
          </cell>
          <cell r="H368" t="str">
            <v>ev391cutoff</v>
          </cell>
        </row>
        <row r="369">
          <cell r="A369" t="str">
            <v>packed box of penicillin</v>
          </cell>
          <cell r="B369">
            <v>3.3000000000000002E-2</v>
          </cell>
          <cell r="C369" t="str">
            <v>box of penicillin</v>
          </cell>
          <cell r="D369" t="str">
            <v>SE</v>
          </cell>
          <cell r="E369" t="str">
            <v>unit</v>
          </cell>
          <cell r="G369" t="str">
            <v>technosphere</v>
          </cell>
          <cell r="H369" t="str">
            <v>penicillin_cut_off</v>
          </cell>
        </row>
        <row r="370">
          <cell r="A370" t="str">
            <v>waste packaging paper, Recycled Content cut-off</v>
          </cell>
          <cell r="B370">
            <v>-2.6320000000000002E-3</v>
          </cell>
          <cell r="C370" t="str">
            <v>waste packaging paper</v>
          </cell>
          <cell r="D370" t="str">
            <v>GLO</v>
          </cell>
          <cell r="E370" t="str">
            <v>kilogram</v>
          </cell>
          <cell r="G370" t="str">
            <v>technosphere</v>
          </cell>
          <cell r="H370" t="str">
            <v>ev391cutoff</v>
          </cell>
        </row>
        <row r="372">
          <cell r="A372" t="str">
            <v>Activity</v>
          </cell>
          <cell r="B372" t="str">
            <v>pill sc2</v>
          </cell>
        </row>
        <row r="373">
          <cell r="A373" t="str">
            <v>production amount</v>
          </cell>
          <cell r="B373">
            <v>1</v>
          </cell>
        </row>
        <row r="374">
          <cell r="A374" t="str">
            <v>reference product</v>
          </cell>
          <cell r="B374" t="str">
            <v>pill sc2</v>
          </cell>
        </row>
        <row r="375">
          <cell r="A375" t="str">
            <v>location</v>
          </cell>
          <cell r="B375" t="str">
            <v>DK</v>
          </cell>
        </row>
        <row r="376">
          <cell r="A376" t="str">
            <v>unit</v>
          </cell>
          <cell r="B376" t="str">
            <v>unit</v>
          </cell>
        </row>
        <row r="377">
          <cell r="A377" t="str">
            <v>Exchanges</v>
          </cell>
        </row>
        <row r="378">
          <cell r="A378" t="str">
            <v>name</v>
          </cell>
          <cell r="B378" t="str">
            <v>amount</v>
          </cell>
          <cell r="C378" t="str">
            <v>reference product</v>
          </cell>
          <cell r="D378" t="str">
            <v>location</v>
          </cell>
          <cell r="E378" t="str">
            <v>unit</v>
          </cell>
          <cell r="F378" t="str">
            <v>categories</v>
          </cell>
          <cell r="G378" t="str">
            <v>type</v>
          </cell>
          <cell r="H378" t="str">
            <v>database</v>
          </cell>
          <cell r="I378" t="str">
            <v>comment</v>
          </cell>
        </row>
        <row r="379">
          <cell r="A379" t="str">
            <v>pill sc2</v>
          </cell>
          <cell r="B379">
            <v>1</v>
          </cell>
          <cell r="C379" t="str">
            <v>pill sc2</v>
          </cell>
          <cell r="D379" t="str">
            <v>DK</v>
          </cell>
          <cell r="E379" t="str">
            <v>unit</v>
          </cell>
          <cell r="G379" t="str">
            <v>production</v>
          </cell>
          <cell r="H379" t="str">
            <v>penicillin_cut_off</v>
          </cell>
          <cell r="I379" t="str">
            <v>Scenerio3</v>
          </cell>
        </row>
        <row r="380">
          <cell r="A380" t="str">
            <v>treatment of hazardous waste, hazardous waste incineration</v>
          </cell>
          <cell r="B380">
            <v>5.9400000000000008E-3</v>
          </cell>
          <cell r="C380" t="str">
            <v>hazardous waste, for incineration</v>
          </cell>
          <cell r="D380" t="str">
            <v>CH</v>
          </cell>
          <cell r="E380" t="str">
            <v>kilogram</v>
          </cell>
          <cell r="G380" t="str">
            <v>technosphere</v>
          </cell>
          <cell r="H380" t="str">
            <v>ev391cutoff</v>
          </cell>
        </row>
        <row r="381">
          <cell r="A381" t="str">
            <v>packed box of penicillin</v>
          </cell>
          <cell r="B381">
            <v>0.66666666666666663</v>
          </cell>
          <cell r="C381" t="str">
            <v>box of penicillin</v>
          </cell>
          <cell r="D381" t="str">
            <v>SE</v>
          </cell>
          <cell r="E381" t="str">
            <v>unit</v>
          </cell>
          <cell r="G381" t="str">
            <v>technosphere</v>
          </cell>
          <cell r="H381" t="str">
            <v>penicillin_cut_off</v>
          </cell>
        </row>
        <row r="382">
          <cell r="A382" t="str">
            <v>waste packaging paper, Recycled Content cut-off</v>
          </cell>
          <cell r="B382">
            <v>-5.2639999999999999E-2</v>
          </cell>
          <cell r="C382" t="str">
            <v>waste packaging paper</v>
          </cell>
          <cell r="D382" t="str">
            <v>GLO</v>
          </cell>
          <cell r="E382" t="str">
            <v>kilogram</v>
          </cell>
          <cell r="G382" t="str">
            <v>technosphere</v>
          </cell>
          <cell r="H382" t="str">
            <v>ev391cutoff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I382"/>
  <sheetViews>
    <sheetView topLeftCell="B98" zoomScaleNormal="100" workbookViewId="0">
      <selection activeCell="A136" sqref="A1:XFD1048576"/>
    </sheetView>
  </sheetViews>
  <sheetFormatPr defaultRowHeight="15"/>
  <cols>
    <col min="1" max="1" width="127.75" style="3" bestFit="1" customWidth="1"/>
    <col min="2" max="2" width="29.375" style="3" bestFit="1" customWidth="1"/>
    <col min="3" max="3" width="53.875" style="3" bestFit="1" customWidth="1"/>
    <col min="4" max="4" width="24.875" style="3" bestFit="1" customWidth="1"/>
    <col min="5" max="5" width="12.25" style="3" bestFit="1" customWidth="1"/>
    <col min="6" max="6" width="11.125" style="3" bestFit="1" customWidth="1"/>
    <col min="7" max="7" width="12.875" style="3" bestFit="1" customWidth="1"/>
    <col min="8" max="8" width="15.125" style="3" bestFit="1" customWidth="1"/>
    <col min="9" max="9" width="20" style="3" bestFit="1" customWidth="1"/>
    <col min="10" max="16384" width="9" style="3"/>
  </cols>
  <sheetData>
    <row r="1" spans="1:9" ht="15.75">
      <c r="A1" s="1" t="s">
        <v>0</v>
      </c>
      <c r="B1" s="2" t="s">
        <v>213</v>
      </c>
    </row>
    <row r="2" spans="1:9">
      <c r="B2" s="4"/>
    </row>
    <row r="3" spans="1:9" ht="15.75">
      <c r="A3" s="5" t="s">
        <v>1</v>
      </c>
      <c r="B3" s="6" t="s">
        <v>15</v>
      </c>
      <c r="C3" s="7"/>
      <c r="D3" s="8"/>
      <c r="E3" s="7"/>
      <c r="F3" s="9"/>
      <c r="G3" s="7"/>
      <c r="H3" s="7"/>
      <c r="I3" s="7"/>
    </row>
    <row r="4" spans="1:9">
      <c r="A4" s="10" t="s">
        <v>2</v>
      </c>
      <c r="B4" s="11">
        <v>1</v>
      </c>
      <c r="C4" s="7"/>
      <c r="D4" s="7"/>
      <c r="E4" s="7"/>
      <c r="F4" s="9"/>
      <c r="G4" s="7"/>
      <c r="H4" s="7"/>
      <c r="I4" s="7"/>
    </row>
    <row r="5" spans="1:9">
      <c r="A5" s="10" t="s">
        <v>3</v>
      </c>
      <c r="B5" s="12" t="s">
        <v>14</v>
      </c>
      <c r="C5" s="7"/>
      <c r="D5" s="7"/>
      <c r="E5" s="7"/>
      <c r="F5" s="9"/>
      <c r="G5" s="7"/>
      <c r="H5" s="7"/>
      <c r="I5" s="7"/>
    </row>
    <row r="6" spans="1:9">
      <c r="A6" s="10" t="s">
        <v>4</v>
      </c>
      <c r="B6" s="11" t="s">
        <v>30</v>
      </c>
      <c r="C6" s="7"/>
      <c r="D6" s="7"/>
      <c r="E6" s="7"/>
      <c r="F6" s="9"/>
      <c r="G6" s="7"/>
      <c r="H6" s="7"/>
      <c r="I6" s="7"/>
    </row>
    <row r="7" spans="1:9">
      <c r="A7" s="10" t="s">
        <v>5</v>
      </c>
      <c r="B7" s="13" t="s">
        <v>5</v>
      </c>
      <c r="C7" s="7"/>
      <c r="D7" s="7"/>
      <c r="E7" s="7"/>
      <c r="F7" s="9"/>
      <c r="G7" s="7"/>
      <c r="H7" s="7"/>
      <c r="I7" s="7"/>
    </row>
    <row r="8" spans="1:9" ht="15.75">
      <c r="A8" s="14" t="s">
        <v>6</v>
      </c>
      <c r="B8" s="6"/>
      <c r="C8" s="14"/>
      <c r="D8" s="14"/>
      <c r="E8" s="14"/>
      <c r="F8" s="9"/>
      <c r="G8" s="14"/>
      <c r="H8" s="14"/>
      <c r="I8" s="14"/>
    </row>
    <row r="9" spans="1:9" ht="15.75">
      <c r="A9" s="14" t="s">
        <v>7</v>
      </c>
      <c r="B9" s="6" t="s">
        <v>8</v>
      </c>
      <c r="C9" s="14" t="s">
        <v>3</v>
      </c>
      <c r="D9" s="14" t="s">
        <v>4</v>
      </c>
      <c r="E9" s="14" t="s">
        <v>5</v>
      </c>
      <c r="F9" s="15" t="s">
        <v>9</v>
      </c>
      <c r="G9" s="14" t="s">
        <v>10</v>
      </c>
      <c r="H9" s="14" t="s">
        <v>11</v>
      </c>
      <c r="I9" s="14" t="s">
        <v>12</v>
      </c>
    </row>
    <row r="10" spans="1:9">
      <c r="A10" s="16" t="str">
        <f>B3</f>
        <v>production of alchohol wipes</v>
      </c>
      <c r="B10" s="17">
        <f>B4</f>
        <v>1</v>
      </c>
      <c r="C10" s="16" t="str">
        <f>B5</f>
        <v>alchohol wipes</v>
      </c>
      <c r="D10" s="16" t="str">
        <f>B6</f>
        <v>DK</v>
      </c>
      <c r="E10" s="16" t="str">
        <f>B7</f>
        <v>unit</v>
      </c>
      <c r="F10" s="9"/>
      <c r="G10" s="9" t="s">
        <v>13</v>
      </c>
      <c r="H10" s="18" t="str">
        <f>$B$1</f>
        <v>penicillin_consq</v>
      </c>
      <c r="I10" s="9" t="s">
        <v>29</v>
      </c>
    </row>
    <row r="11" spans="1:9">
      <c r="A11" s="9" t="s">
        <v>25</v>
      </c>
      <c r="B11" s="16">
        <f>0.41/1000</f>
        <v>4.0999999999999999E-4</v>
      </c>
      <c r="C11" s="9" t="s">
        <v>17</v>
      </c>
      <c r="D11" s="9" t="s">
        <v>192</v>
      </c>
      <c r="E11" s="9" t="s">
        <v>22</v>
      </c>
      <c r="F11" s="9"/>
      <c r="G11" s="9" t="s">
        <v>24</v>
      </c>
      <c r="H11" s="9" t="s">
        <v>16</v>
      </c>
      <c r="I11" s="9"/>
    </row>
    <row r="12" spans="1:9">
      <c r="A12" s="9" t="s">
        <v>26</v>
      </c>
      <c r="B12" s="16">
        <f>0.36/1000</f>
        <v>3.5999999999999997E-4</v>
      </c>
      <c r="C12" s="9" t="s">
        <v>18</v>
      </c>
      <c r="D12" s="9" t="s">
        <v>193</v>
      </c>
      <c r="E12" s="9" t="s">
        <v>22</v>
      </c>
      <c r="F12" s="9"/>
      <c r="G12" s="9" t="s">
        <v>24</v>
      </c>
      <c r="H12" s="9" t="s">
        <v>16</v>
      </c>
      <c r="I12" s="9"/>
    </row>
    <row r="13" spans="1:9">
      <c r="A13" s="9" t="s">
        <v>37</v>
      </c>
      <c r="B13" s="16">
        <f>0.41/1000</f>
        <v>4.0999999999999999E-4</v>
      </c>
      <c r="C13" s="9" t="s">
        <v>19</v>
      </c>
      <c r="D13" s="9" t="s">
        <v>193</v>
      </c>
      <c r="E13" s="9" t="s">
        <v>22</v>
      </c>
      <c r="F13" s="9"/>
      <c r="G13" s="9" t="s">
        <v>24</v>
      </c>
      <c r="H13" s="9" t="s">
        <v>16</v>
      </c>
      <c r="I13" s="9"/>
    </row>
    <row r="14" spans="1:9">
      <c r="A14" s="9" t="s">
        <v>27</v>
      </c>
      <c r="B14" s="16">
        <f>0.15/1000</f>
        <v>1.4999999999999999E-4</v>
      </c>
      <c r="C14" s="9" t="s">
        <v>20</v>
      </c>
      <c r="D14" s="9" t="s">
        <v>192</v>
      </c>
      <c r="E14" s="9" t="s">
        <v>22</v>
      </c>
      <c r="F14" s="9"/>
      <c r="G14" s="9" t="s">
        <v>24</v>
      </c>
      <c r="H14" s="9" t="s">
        <v>16</v>
      </c>
      <c r="I14" s="9"/>
    </row>
    <row r="15" spans="1:9">
      <c r="A15" s="9" t="s">
        <v>28</v>
      </c>
      <c r="B15" s="16">
        <v>1.4999999999999999E-4</v>
      </c>
      <c r="C15" s="9" t="s">
        <v>21</v>
      </c>
      <c r="D15" s="9" t="s">
        <v>193</v>
      </c>
      <c r="E15" s="9" t="s">
        <v>23</v>
      </c>
      <c r="F15" s="9"/>
      <c r="G15" s="9" t="s">
        <v>24</v>
      </c>
      <c r="H15" s="9" t="s">
        <v>16</v>
      </c>
      <c r="I15" s="9"/>
    </row>
    <row r="17" spans="1:9" ht="15.75">
      <c r="A17" s="19" t="s">
        <v>1</v>
      </c>
      <c r="B17" s="20" t="s">
        <v>31</v>
      </c>
      <c r="C17" s="21"/>
      <c r="D17" s="22"/>
      <c r="E17" s="21"/>
      <c r="F17" s="23"/>
      <c r="G17" s="21"/>
      <c r="H17" s="21"/>
      <c r="I17" s="21"/>
    </row>
    <row r="18" spans="1:9">
      <c r="A18" s="24" t="s">
        <v>2</v>
      </c>
      <c r="B18" s="25">
        <v>1</v>
      </c>
      <c r="C18" s="21"/>
      <c r="D18" s="21"/>
      <c r="E18" s="21"/>
      <c r="F18" s="23"/>
      <c r="G18" s="21"/>
      <c r="H18" s="21"/>
      <c r="I18" s="21"/>
    </row>
    <row r="19" spans="1:9">
      <c r="A19" s="24" t="s">
        <v>3</v>
      </c>
      <c r="B19" s="26" t="s">
        <v>32</v>
      </c>
      <c r="C19" s="21"/>
      <c r="D19" s="21"/>
      <c r="E19" s="21"/>
      <c r="F19" s="23"/>
      <c r="G19" s="21"/>
      <c r="H19" s="21"/>
      <c r="I19" s="21"/>
    </row>
    <row r="20" spans="1:9">
      <c r="A20" s="24" t="s">
        <v>4</v>
      </c>
      <c r="B20" s="25" t="s">
        <v>198</v>
      </c>
      <c r="C20" s="21"/>
      <c r="D20" s="21"/>
      <c r="E20" s="21"/>
      <c r="F20" s="23"/>
      <c r="G20" s="21"/>
      <c r="H20" s="21"/>
      <c r="I20" s="21"/>
    </row>
    <row r="21" spans="1:9">
      <c r="A21" s="24" t="s">
        <v>5</v>
      </c>
      <c r="B21" s="27" t="s">
        <v>5</v>
      </c>
      <c r="C21" s="21"/>
      <c r="D21" s="21"/>
      <c r="E21" s="21"/>
      <c r="F21" s="23"/>
      <c r="G21" s="21"/>
      <c r="H21" s="21"/>
      <c r="I21" s="21"/>
    </row>
    <row r="22" spans="1:9" ht="15.75">
      <c r="A22" s="28" t="s">
        <v>6</v>
      </c>
      <c r="B22" s="20"/>
      <c r="C22" s="28"/>
      <c r="D22" s="28"/>
      <c r="E22" s="28"/>
      <c r="F22" s="23"/>
      <c r="G22" s="28"/>
      <c r="H22" s="28"/>
      <c r="I22" s="28"/>
    </row>
    <row r="23" spans="1:9" ht="15.75">
      <c r="A23" s="28" t="s">
        <v>7</v>
      </c>
      <c r="B23" s="20" t="s">
        <v>8</v>
      </c>
      <c r="C23" s="28" t="s">
        <v>3</v>
      </c>
      <c r="D23" s="28" t="s">
        <v>4</v>
      </c>
      <c r="E23" s="28" t="s">
        <v>5</v>
      </c>
      <c r="F23" s="29" t="s">
        <v>9</v>
      </c>
      <c r="G23" s="28" t="s">
        <v>10</v>
      </c>
      <c r="H23" s="28" t="s">
        <v>11</v>
      </c>
      <c r="I23" s="28" t="s">
        <v>12</v>
      </c>
    </row>
    <row r="24" spans="1:9">
      <c r="A24" s="30" t="str">
        <f>B17</f>
        <v>production of gloves</v>
      </c>
      <c r="B24" s="31">
        <f>B18</f>
        <v>1</v>
      </c>
      <c r="C24" s="30" t="str">
        <f>B19</f>
        <v>gloves</v>
      </c>
      <c r="D24" s="30" t="str">
        <f>B20</f>
        <v>MY</v>
      </c>
      <c r="E24" s="30" t="str">
        <f>B21</f>
        <v>unit</v>
      </c>
      <c r="F24" s="23"/>
      <c r="G24" s="23" t="s">
        <v>13</v>
      </c>
      <c r="H24" s="32" t="str">
        <f>$B$1</f>
        <v>penicillin_consq</v>
      </c>
      <c r="I24" s="23" t="s">
        <v>29</v>
      </c>
    </row>
    <row r="25" spans="1:9">
      <c r="A25" s="23" t="s">
        <v>25</v>
      </c>
      <c r="B25" s="30">
        <f>4.38/1000</f>
        <v>4.3800000000000002E-3</v>
      </c>
      <c r="C25" s="23" t="s">
        <v>17</v>
      </c>
      <c r="D25" s="23" t="s">
        <v>192</v>
      </c>
      <c r="E25" s="23" t="s">
        <v>22</v>
      </c>
      <c r="F25" s="23"/>
      <c r="G25" s="23" t="s">
        <v>24</v>
      </c>
      <c r="H25" s="23" t="s">
        <v>16</v>
      </c>
      <c r="I25" s="23"/>
    </row>
    <row r="26" spans="1:9">
      <c r="A26" s="23" t="s">
        <v>37</v>
      </c>
      <c r="B26" s="30">
        <f>4.38/1000</f>
        <v>4.3800000000000002E-3</v>
      </c>
      <c r="C26" s="23" t="s">
        <v>19</v>
      </c>
      <c r="D26" s="23" t="s">
        <v>193</v>
      </c>
      <c r="E26" s="23" t="s">
        <v>22</v>
      </c>
      <c r="F26" s="23"/>
      <c r="G26" s="23" t="s">
        <v>24</v>
      </c>
      <c r="H26" s="23" t="s">
        <v>16</v>
      </c>
      <c r="I26" s="23"/>
    </row>
    <row r="27" spans="1:9">
      <c r="A27" s="23" t="s">
        <v>38</v>
      </c>
      <c r="B27" s="30">
        <f>3.12/1000</f>
        <v>3.1199999999999999E-3</v>
      </c>
      <c r="C27" s="23" t="s">
        <v>33</v>
      </c>
      <c r="D27" s="23" t="s">
        <v>192</v>
      </c>
      <c r="E27" s="23" t="s">
        <v>22</v>
      </c>
      <c r="F27" s="23"/>
      <c r="G27" s="23" t="s">
        <v>24</v>
      </c>
      <c r="H27" s="23" t="s">
        <v>16</v>
      </c>
      <c r="I27" s="23"/>
    </row>
    <row r="28" spans="1:9">
      <c r="A28" s="23" t="s">
        <v>39</v>
      </c>
      <c r="B28" s="30">
        <f>25/1000</f>
        <v>2.5000000000000001E-2</v>
      </c>
      <c r="C28" s="23" t="s">
        <v>34</v>
      </c>
      <c r="D28" s="23" t="s">
        <v>192</v>
      </c>
      <c r="E28" s="23" t="s">
        <v>22</v>
      </c>
      <c r="F28" s="23"/>
      <c r="G28" s="23" t="s">
        <v>24</v>
      </c>
      <c r="H28" s="23" t="s">
        <v>16</v>
      </c>
      <c r="I28" s="23"/>
    </row>
    <row r="29" spans="1:9">
      <c r="A29" s="23" t="s">
        <v>40</v>
      </c>
      <c r="B29" s="30">
        <f>3.12/1000</f>
        <v>3.1199999999999999E-3</v>
      </c>
      <c r="C29" s="23" t="s">
        <v>35</v>
      </c>
      <c r="D29" s="23" t="s">
        <v>192</v>
      </c>
      <c r="E29" s="23" t="s">
        <v>22</v>
      </c>
      <c r="F29" s="23"/>
      <c r="G29" s="23" t="s">
        <v>24</v>
      </c>
      <c r="H29" s="23" t="s">
        <v>16</v>
      </c>
      <c r="I29" s="23"/>
    </row>
    <row r="30" spans="1:9">
      <c r="A30" s="23" t="s">
        <v>28</v>
      </c>
      <c r="B30" s="30">
        <v>5.4900000000000001E-3</v>
      </c>
      <c r="C30" s="23" t="s">
        <v>21</v>
      </c>
      <c r="D30" s="23" t="s">
        <v>193</v>
      </c>
      <c r="E30" s="23" t="s">
        <v>23</v>
      </c>
      <c r="F30" s="23"/>
      <c r="G30" s="23" t="s">
        <v>24</v>
      </c>
      <c r="H30" s="23" t="s">
        <v>16</v>
      </c>
      <c r="I30" s="23"/>
    </row>
    <row r="31" spans="1:9">
      <c r="A31" s="23" t="s">
        <v>41</v>
      </c>
      <c r="B31" s="31">
        <v>0.76180000000000003</v>
      </c>
      <c r="C31" s="23" t="s">
        <v>36</v>
      </c>
      <c r="D31" s="23" t="s">
        <v>192</v>
      </c>
      <c r="E31" s="23" t="s">
        <v>23</v>
      </c>
      <c r="F31" s="23"/>
      <c r="G31" s="23" t="s">
        <v>24</v>
      </c>
      <c r="H31" s="23" t="s">
        <v>16</v>
      </c>
      <c r="I31" s="23"/>
    </row>
    <row r="33" spans="1:9" ht="15.75">
      <c r="A33" s="33" t="s">
        <v>1</v>
      </c>
      <c r="B33" s="34" t="s">
        <v>42</v>
      </c>
      <c r="C33" s="35"/>
      <c r="D33" s="36"/>
      <c r="E33" s="35"/>
      <c r="F33" s="37"/>
      <c r="G33" s="35"/>
      <c r="H33" s="35"/>
      <c r="I33" s="35"/>
    </row>
    <row r="34" spans="1:9">
      <c r="A34" s="38" t="s">
        <v>2</v>
      </c>
      <c r="B34" s="39">
        <v>1</v>
      </c>
      <c r="C34" s="35"/>
      <c r="D34" s="35"/>
      <c r="E34" s="35"/>
      <c r="F34" s="37"/>
      <c r="G34" s="35"/>
      <c r="H34" s="35"/>
      <c r="I34" s="35"/>
    </row>
    <row r="35" spans="1:9">
      <c r="A35" s="38" t="s">
        <v>3</v>
      </c>
      <c r="B35" s="40" t="s">
        <v>43</v>
      </c>
      <c r="C35" s="35"/>
      <c r="D35" s="35"/>
      <c r="E35" s="35"/>
      <c r="F35" s="37"/>
      <c r="G35" s="35"/>
      <c r="H35" s="35"/>
      <c r="I35" s="35"/>
    </row>
    <row r="36" spans="1:9">
      <c r="A36" s="38" t="s">
        <v>4</v>
      </c>
      <c r="B36" s="39" t="s">
        <v>193</v>
      </c>
      <c r="C36" s="35"/>
      <c r="D36" s="35"/>
      <c r="E36" s="35"/>
      <c r="F36" s="37"/>
      <c r="G36" s="35"/>
      <c r="H36" s="35"/>
      <c r="I36" s="35"/>
    </row>
    <row r="37" spans="1:9">
      <c r="A37" s="38" t="s">
        <v>5</v>
      </c>
      <c r="B37" s="41" t="s">
        <v>5</v>
      </c>
      <c r="C37" s="35"/>
      <c r="D37" s="35"/>
      <c r="E37" s="35"/>
      <c r="F37" s="37"/>
      <c r="G37" s="35"/>
      <c r="H37" s="35"/>
      <c r="I37" s="35"/>
    </row>
    <row r="38" spans="1:9" ht="15.75">
      <c r="A38" s="42" t="s">
        <v>6</v>
      </c>
      <c r="B38" s="34"/>
      <c r="C38" s="42"/>
      <c r="D38" s="42"/>
      <c r="E38" s="42"/>
      <c r="F38" s="37"/>
      <c r="G38" s="42"/>
      <c r="H38" s="42"/>
      <c r="I38" s="42"/>
    </row>
    <row r="39" spans="1:9" ht="15.75">
      <c r="A39" s="42" t="s">
        <v>7</v>
      </c>
      <c r="B39" s="34" t="s">
        <v>8</v>
      </c>
      <c r="C39" s="42" t="s">
        <v>3</v>
      </c>
      <c r="D39" s="42" t="s">
        <v>4</v>
      </c>
      <c r="E39" s="42" t="s">
        <v>5</v>
      </c>
      <c r="F39" s="43" t="s">
        <v>9</v>
      </c>
      <c r="G39" s="42" t="s">
        <v>10</v>
      </c>
      <c r="H39" s="42" t="s">
        <v>11</v>
      </c>
      <c r="I39" s="42" t="s">
        <v>12</v>
      </c>
    </row>
    <row r="40" spans="1:9">
      <c r="A40" s="44" t="str">
        <f>B33</f>
        <v>production of IV sets</v>
      </c>
      <c r="B40" s="45">
        <f>B34</f>
        <v>1</v>
      </c>
      <c r="C40" s="44" t="str">
        <f>B35</f>
        <v>IV sets</v>
      </c>
      <c r="D40" s="44" t="str">
        <f>B36</f>
        <v>RER</v>
      </c>
      <c r="E40" s="44" t="str">
        <f>B37</f>
        <v>unit</v>
      </c>
      <c r="F40" s="37"/>
      <c r="G40" s="37" t="s">
        <v>13</v>
      </c>
      <c r="H40" s="46" t="str">
        <f>$B$1</f>
        <v>penicillin_consq</v>
      </c>
      <c r="I40" s="37" t="s">
        <v>29</v>
      </c>
    </row>
    <row r="41" spans="1:9">
      <c r="A41" s="37" t="s">
        <v>53</v>
      </c>
      <c r="B41" s="44">
        <v>1.9599999999999999E-3</v>
      </c>
      <c r="C41" s="37" t="s">
        <v>44</v>
      </c>
      <c r="D41" s="37" t="s">
        <v>192</v>
      </c>
      <c r="E41" s="37" t="s">
        <v>22</v>
      </c>
      <c r="F41" s="37"/>
      <c r="G41" s="37" t="s">
        <v>24</v>
      </c>
      <c r="H41" s="37" t="s">
        <v>16</v>
      </c>
      <c r="I41" s="37"/>
    </row>
    <row r="42" spans="1:9">
      <c r="A42" s="37" t="s">
        <v>54</v>
      </c>
      <c r="B42" s="45">
        <v>1.5339999999999999E-2</v>
      </c>
      <c r="C42" s="37" t="s">
        <v>45</v>
      </c>
      <c r="D42" s="37" t="s">
        <v>192</v>
      </c>
      <c r="E42" s="37" t="s">
        <v>22</v>
      </c>
      <c r="F42" s="37"/>
      <c r="G42" s="37" t="s">
        <v>24</v>
      </c>
      <c r="H42" s="37" t="s">
        <v>16</v>
      </c>
      <c r="I42" s="37"/>
    </row>
    <row r="43" spans="1:9">
      <c r="A43" s="37" t="s">
        <v>55</v>
      </c>
      <c r="B43" s="44">
        <v>2.998E-2</v>
      </c>
      <c r="C43" s="37" t="s">
        <v>46</v>
      </c>
      <c r="D43" s="37" t="s">
        <v>192</v>
      </c>
      <c r="E43" s="37" t="s">
        <v>22</v>
      </c>
      <c r="F43" s="37"/>
      <c r="G43" s="37" t="s">
        <v>24</v>
      </c>
      <c r="H43" s="37" t="s">
        <v>16</v>
      </c>
      <c r="I43" s="37"/>
    </row>
    <row r="44" spans="1:9">
      <c r="A44" s="37" t="s">
        <v>56</v>
      </c>
      <c r="B44" s="44">
        <v>2.5200000000000001E-3</v>
      </c>
      <c r="C44" s="37" t="s">
        <v>47</v>
      </c>
      <c r="D44" s="37" t="s">
        <v>192</v>
      </c>
      <c r="E44" s="37" t="s">
        <v>22</v>
      </c>
      <c r="F44" s="37"/>
      <c r="G44" s="37" t="s">
        <v>24</v>
      </c>
      <c r="H44" s="37" t="s">
        <v>16</v>
      </c>
      <c r="I44" s="37"/>
    </row>
    <row r="45" spans="1:9">
      <c r="A45" s="37" t="s">
        <v>37</v>
      </c>
      <c r="B45" s="44">
        <v>1.1200000000000001E-3</v>
      </c>
      <c r="C45" s="37" t="s">
        <v>19</v>
      </c>
      <c r="D45" s="37" t="s">
        <v>193</v>
      </c>
      <c r="E45" s="37" t="s">
        <v>22</v>
      </c>
      <c r="F45" s="37"/>
      <c r="G45" s="37" t="s">
        <v>24</v>
      </c>
      <c r="H45" s="37" t="s">
        <v>16</v>
      </c>
      <c r="I45" s="37"/>
    </row>
    <row r="46" spans="1:9">
      <c r="A46" s="37" t="s">
        <v>57</v>
      </c>
      <c r="B46" s="44">
        <v>7.3600000000000002E-3</v>
      </c>
      <c r="C46" s="37" t="s">
        <v>48</v>
      </c>
      <c r="D46" s="37" t="s">
        <v>192</v>
      </c>
      <c r="E46" s="37" t="s">
        <v>22</v>
      </c>
      <c r="F46" s="37"/>
      <c r="G46" s="37" t="s">
        <v>24</v>
      </c>
      <c r="H46" s="37" t="s">
        <v>16</v>
      </c>
      <c r="I46" s="37"/>
    </row>
    <row r="47" spans="1:9">
      <c r="A47" s="37" t="s">
        <v>58</v>
      </c>
      <c r="B47" s="45">
        <v>1.5630000000000002E-2</v>
      </c>
      <c r="C47" s="37" t="s">
        <v>49</v>
      </c>
      <c r="D47" s="37" t="s">
        <v>192</v>
      </c>
      <c r="E47" s="37" t="s">
        <v>22</v>
      </c>
      <c r="F47" s="37"/>
      <c r="G47" s="37" t="s">
        <v>24</v>
      </c>
      <c r="H47" s="37" t="s">
        <v>16</v>
      </c>
      <c r="I47" s="37"/>
    </row>
    <row r="48" spans="1:9">
      <c r="A48" s="37" t="s">
        <v>59</v>
      </c>
      <c r="B48" s="44">
        <v>3.9700000000000004E-3</v>
      </c>
      <c r="C48" s="37" t="s">
        <v>50</v>
      </c>
      <c r="D48" s="37" t="s">
        <v>192</v>
      </c>
      <c r="E48" s="37" t="s">
        <v>22</v>
      </c>
      <c r="F48" s="37"/>
      <c r="G48" s="37" t="s">
        <v>24</v>
      </c>
      <c r="H48" s="37" t="s">
        <v>16</v>
      </c>
      <c r="I48" s="37"/>
    </row>
    <row r="49" spans="1:9">
      <c r="A49" s="37" t="s">
        <v>60</v>
      </c>
      <c r="B49" s="45">
        <v>1.5339999999999999E-2</v>
      </c>
      <c r="C49" s="37" t="s">
        <v>51</v>
      </c>
      <c r="D49" s="37" t="s">
        <v>192</v>
      </c>
      <c r="E49" s="37" t="s">
        <v>22</v>
      </c>
      <c r="F49" s="37"/>
      <c r="G49" s="37" t="s">
        <v>24</v>
      </c>
      <c r="H49" s="37" t="s">
        <v>16</v>
      </c>
      <c r="I49" s="37"/>
    </row>
    <row r="50" spans="1:9">
      <c r="A50" s="37" t="s">
        <v>27</v>
      </c>
      <c r="B50" s="44">
        <v>2.9999999999999997E-4</v>
      </c>
      <c r="C50" s="37" t="s">
        <v>20</v>
      </c>
      <c r="D50" s="37" t="s">
        <v>192</v>
      </c>
      <c r="E50" s="37" t="s">
        <v>22</v>
      </c>
      <c r="F50" s="37"/>
      <c r="G50" s="37" t="s">
        <v>24</v>
      </c>
      <c r="H50" s="37" t="s">
        <v>16</v>
      </c>
      <c r="I50" s="37"/>
    </row>
    <row r="51" spans="1:9">
      <c r="A51" s="37" t="s">
        <v>61</v>
      </c>
      <c r="B51" s="44">
        <v>1.9599999999999999E-3</v>
      </c>
      <c r="C51" s="37" t="s">
        <v>52</v>
      </c>
      <c r="D51" s="37" t="s">
        <v>192</v>
      </c>
      <c r="E51" s="37" t="s">
        <v>22</v>
      </c>
      <c r="F51" s="37"/>
      <c r="G51" s="37" t="s">
        <v>24</v>
      </c>
      <c r="H51" s="37" t="s">
        <v>16</v>
      </c>
      <c r="I51" s="37"/>
    </row>
    <row r="53" spans="1:9" ht="15.75">
      <c r="A53" s="47" t="s">
        <v>1</v>
      </c>
      <c r="B53" s="48" t="s">
        <v>63</v>
      </c>
      <c r="C53" s="49"/>
      <c r="D53" s="50"/>
      <c r="E53" s="49"/>
      <c r="F53" s="51"/>
      <c r="G53" s="49"/>
      <c r="H53" s="49"/>
      <c r="I53" s="49"/>
    </row>
    <row r="54" spans="1:9">
      <c r="A54" s="52" t="s">
        <v>2</v>
      </c>
      <c r="B54" s="53">
        <v>1</v>
      </c>
      <c r="C54" s="49"/>
      <c r="D54" s="49"/>
      <c r="E54" s="49"/>
      <c r="F54" s="51"/>
      <c r="G54" s="49"/>
      <c r="H54" s="49"/>
      <c r="I54" s="49"/>
    </row>
    <row r="55" spans="1:9">
      <c r="A55" s="52" t="s">
        <v>3</v>
      </c>
      <c r="B55" s="54" t="s">
        <v>63</v>
      </c>
      <c r="C55" s="49"/>
      <c r="D55" s="49"/>
      <c r="E55" s="49"/>
      <c r="F55" s="51"/>
      <c r="G55" s="49"/>
      <c r="H55" s="49"/>
      <c r="I55" s="49"/>
    </row>
    <row r="56" spans="1:9">
      <c r="A56" s="52" t="s">
        <v>4</v>
      </c>
      <c r="B56" s="53" t="s">
        <v>193</v>
      </c>
      <c r="C56" s="49"/>
      <c r="D56" s="49"/>
      <c r="E56" s="49"/>
      <c r="F56" s="51"/>
      <c r="G56" s="49"/>
      <c r="H56" s="49"/>
      <c r="I56" s="49"/>
    </row>
    <row r="57" spans="1:9">
      <c r="A57" s="52" t="s">
        <v>5</v>
      </c>
      <c r="B57" s="55" t="s">
        <v>22</v>
      </c>
      <c r="C57" s="49"/>
      <c r="D57" s="49"/>
      <c r="E57" s="49"/>
      <c r="F57" s="51"/>
      <c r="G57" s="49"/>
      <c r="H57" s="49"/>
      <c r="I57" s="49"/>
    </row>
    <row r="58" spans="1:9" ht="15.75">
      <c r="A58" s="56" t="s">
        <v>6</v>
      </c>
      <c r="B58" s="48"/>
      <c r="C58" s="56"/>
      <c r="D58" s="56"/>
      <c r="E58" s="56"/>
      <c r="F58" s="51"/>
      <c r="G58" s="56"/>
      <c r="H58" s="56"/>
      <c r="I58" s="56"/>
    </row>
    <row r="59" spans="1:9" ht="15.75">
      <c r="A59" s="56" t="s">
        <v>7</v>
      </c>
      <c r="B59" s="48" t="s">
        <v>8</v>
      </c>
      <c r="C59" s="56" t="s">
        <v>3</v>
      </c>
      <c r="D59" s="56" t="s">
        <v>4</v>
      </c>
      <c r="E59" s="56" t="s">
        <v>5</v>
      </c>
      <c r="F59" s="57" t="s">
        <v>9</v>
      </c>
      <c r="G59" s="56" t="s">
        <v>10</v>
      </c>
      <c r="H59" s="56" t="s">
        <v>11</v>
      </c>
      <c r="I59" s="56" t="s">
        <v>12</v>
      </c>
    </row>
    <row r="60" spans="1:9">
      <c r="A60" s="58" t="str">
        <f>B53</f>
        <v>macrogols</v>
      </c>
      <c r="B60" s="59">
        <f>B54</f>
        <v>1</v>
      </c>
      <c r="C60" s="58" t="str">
        <f>B55</f>
        <v>macrogols</v>
      </c>
      <c r="D60" s="58" t="str">
        <f>B56</f>
        <v>RER</v>
      </c>
      <c r="E60" s="58" t="str">
        <f>B57</f>
        <v>kilogram</v>
      </c>
      <c r="F60" s="51"/>
      <c r="G60" s="51" t="s">
        <v>13</v>
      </c>
      <c r="H60" s="60" t="str">
        <f>$B$1</f>
        <v>penicillin_consq</v>
      </c>
      <c r="I60" s="51" t="s">
        <v>62</v>
      </c>
    </row>
    <row r="61" spans="1:9">
      <c r="A61" s="51" t="s">
        <v>66</v>
      </c>
      <c r="B61" s="59">
        <v>1.0330000000000001E-2</v>
      </c>
      <c r="C61" s="51" t="s">
        <v>64</v>
      </c>
      <c r="D61" s="51" t="s">
        <v>192</v>
      </c>
      <c r="E61" s="51" t="s">
        <v>22</v>
      </c>
      <c r="F61" s="51"/>
      <c r="G61" s="51" t="s">
        <v>24</v>
      </c>
      <c r="H61" s="51" t="s">
        <v>16</v>
      </c>
      <c r="I61" s="51"/>
    </row>
    <row r="62" spans="1:9">
      <c r="A62" s="51" t="s">
        <v>67</v>
      </c>
      <c r="B62" s="59">
        <v>0.98967000000000005</v>
      </c>
      <c r="C62" s="51" t="s">
        <v>65</v>
      </c>
      <c r="D62" s="51" t="s">
        <v>193</v>
      </c>
      <c r="E62" s="51" t="s">
        <v>22</v>
      </c>
      <c r="F62" s="51"/>
      <c r="G62" s="51" t="s">
        <v>24</v>
      </c>
      <c r="H62" s="51" t="s">
        <v>16</v>
      </c>
      <c r="I62" s="51"/>
    </row>
    <row r="64" spans="1:9" ht="15.75">
      <c r="A64" s="61" t="s">
        <v>1</v>
      </c>
      <c r="B64" s="62" t="s">
        <v>68</v>
      </c>
      <c r="C64" s="63"/>
      <c r="D64" s="64"/>
      <c r="E64" s="63"/>
      <c r="F64" s="65"/>
      <c r="G64" s="63"/>
      <c r="H64" s="63"/>
      <c r="I64" s="63"/>
    </row>
    <row r="65" spans="1:9">
      <c r="A65" s="66" t="s">
        <v>2</v>
      </c>
      <c r="B65" s="67">
        <v>1</v>
      </c>
      <c r="C65" s="63"/>
      <c r="D65" s="63"/>
      <c r="E65" s="63"/>
      <c r="F65" s="65"/>
      <c r="G65" s="63"/>
      <c r="H65" s="63"/>
      <c r="I65" s="63"/>
    </row>
    <row r="66" spans="1:9">
      <c r="A66" s="66" t="s">
        <v>3</v>
      </c>
      <c r="B66" s="68" t="s">
        <v>68</v>
      </c>
      <c r="C66" s="63"/>
      <c r="D66" s="63"/>
      <c r="E66" s="63"/>
      <c r="F66" s="65"/>
      <c r="G66" s="63"/>
      <c r="H66" s="63"/>
      <c r="I66" s="63"/>
    </row>
    <row r="67" spans="1:9">
      <c r="A67" s="66" t="s">
        <v>4</v>
      </c>
      <c r="B67" s="67" t="s">
        <v>192</v>
      </c>
      <c r="C67" s="63"/>
      <c r="D67" s="63"/>
      <c r="E67" s="63"/>
      <c r="F67" s="65"/>
      <c r="G67" s="63"/>
      <c r="H67" s="63"/>
      <c r="I67" s="63"/>
    </row>
    <row r="68" spans="1:9">
      <c r="A68" s="66" t="s">
        <v>5</v>
      </c>
      <c r="B68" s="69" t="s">
        <v>22</v>
      </c>
      <c r="C68" s="63"/>
      <c r="D68" s="63"/>
      <c r="E68" s="63"/>
      <c r="F68" s="65"/>
      <c r="G68" s="63"/>
      <c r="H68" s="63"/>
      <c r="I68" s="63"/>
    </row>
    <row r="69" spans="1:9" ht="15.75">
      <c r="A69" s="70" t="s">
        <v>6</v>
      </c>
      <c r="B69" s="62"/>
      <c r="C69" s="70"/>
      <c r="D69" s="70"/>
      <c r="E69" s="70"/>
      <c r="F69" s="65"/>
      <c r="G69" s="70"/>
      <c r="H69" s="70"/>
      <c r="I69" s="70"/>
    </row>
    <row r="70" spans="1:9" ht="15.75">
      <c r="A70" s="70" t="s">
        <v>7</v>
      </c>
      <c r="B70" s="62" t="s">
        <v>8</v>
      </c>
      <c r="C70" s="70" t="s">
        <v>3</v>
      </c>
      <c r="D70" s="70" t="s">
        <v>4</v>
      </c>
      <c r="E70" s="70" t="s">
        <v>5</v>
      </c>
      <c r="F70" s="71" t="s">
        <v>9</v>
      </c>
      <c r="G70" s="70" t="s">
        <v>10</v>
      </c>
      <c r="H70" s="70" t="s">
        <v>11</v>
      </c>
      <c r="I70" s="70" t="s">
        <v>12</v>
      </c>
    </row>
    <row r="71" spans="1:9">
      <c r="A71" s="72" t="str">
        <f>B64</f>
        <v>magnesium stearate</v>
      </c>
      <c r="B71" s="73">
        <f>B65</f>
        <v>1</v>
      </c>
      <c r="C71" s="72" t="str">
        <f>B66</f>
        <v>magnesium stearate</v>
      </c>
      <c r="D71" s="72" t="str">
        <f>B67</f>
        <v>GLO</v>
      </c>
      <c r="E71" s="72" t="str">
        <f>B68</f>
        <v>kilogram</v>
      </c>
      <c r="F71" s="65"/>
      <c r="G71" s="65" t="s">
        <v>13</v>
      </c>
      <c r="H71" s="74" t="str">
        <f>$B$1</f>
        <v>penicillin_consq</v>
      </c>
      <c r="I71" s="65" t="s">
        <v>62</v>
      </c>
    </row>
    <row r="72" spans="1:9">
      <c r="A72" s="65" t="s">
        <v>71</v>
      </c>
      <c r="B72" s="73">
        <v>6.8040000000000003E-2</v>
      </c>
      <c r="C72" s="65" t="s">
        <v>69</v>
      </c>
      <c r="D72" s="65" t="s">
        <v>192</v>
      </c>
      <c r="E72" s="65" t="s">
        <v>22</v>
      </c>
      <c r="F72" s="65"/>
      <c r="G72" s="65" t="s">
        <v>24</v>
      </c>
      <c r="H72" s="65" t="s">
        <v>16</v>
      </c>
      <c r="I72" s="65"/>
    </row>
    <row r="73" spans="1:9">
      <c r="A73" s="65" t="s">
        <v>72</v>
      </c>
      <c r="B73" s="73">
        <v>0.95896999999999999</v>
      </c>
      <c r="C73" s="65" t="s">
        <v>70</v>
      </c>
      <c r="D73" s="65" t="s">
        <v>192</v>
      </c>
      <c r="E73" s="65" t="s">
        <v>22</v>
      </c>
      <c r="F73" s="65"/>
      <c r="G73" s="65" t="s">
        <v>24</v>
      </c>
      <c r="H73" s="65" t="s">
        <v>16</v>
      </c>
      <c r="I73" s="65"/>
    </row>
    <row r="75" spans="1:9" ht="15.75">
      <c r="A75" s="75" t="s">
        <v>1</v>
      </c>
      <c r="B75" s="76" t="s">
        <v>73</v>
      </c>
      <c r="C75" s="77"/>
      <c r="D75" s="78"/>
      <c r="E75" s="77"/>
      <c r="F75" s="79"/>
      <c r="G75" s="77"/>
      <c r="H75" s="77"/>
      <c r="I75" s="77"/>
    </row>
    <row r="76" spans="1:9">
      <c r="A76" s="80" t="s">
        <v>2</v>
      </c>
      <c r="B76" s="81">
        <v>1</v>
      </c>
      <c r="C76" s="77"/>
      <c r="D76" s="77"/>
      <c r="E76" s="77"/>
      <c r="F76" s="79"/>
      <c r="G76" s="77"/>
      <c r="H76" s="77"/>
      <c r="I76" s="77"/>
    </row>
    <row r="77" spans="1:9">
      <c r="A77" s="80" t="s">
        <v>3</v>
      </c>
      <c r="B77" s="82" t="s">
        <v>73</v>
      </c>
      <c r="C77" s="77"/>
      <c r="D77" s="77"/>
      <c r="E77" s="77"/>
      <c r="F77" s="79"/>
      <c r="G77" s="77"/>
      <c r="H77" s="77"/>
      <c r="I77" s="77"/>
    </row>
    <row r="78" spans="1:9">
      <c r="A78" s="80" t="s">
        <v>4</v>
      </c>
      <c r="B78" s="81" t="s">
        <v>192</v>
      </c>
      <c r="C78" s="77"/>
      <c r="D78" s="77"/>
      <c r="E78" s="77"/>
      <c r="F78" s="79"/>
      <c r="G78" s="77"/>
      <c r="H78" s="77"/>
      <c r="I78" s="77"/>
    </row>
    <row r="79" spans="1:9">
      <c r="A79" s="80" t="s">
        <v>5</v>
      </c>
      <c r="B79" s="83" t="s">
        <v>5</v>
      </c>
      <c r="C79" s="77"/>
      <c r="D79" s="77"/>
      <c r="E79" s="77"/>
      <c r="F79" s="79"/>
      <c r="G79" s="77"/>
      <c r="H79" s="77"/>
      <c r="I79" s="77"/>
    </row>
    <row r="80" spans="1:9" ht="15.75">
      <c r="A80" s="84" t="s">
        <v>6</v>
      </c>
      <c r="B80" s="76"/>
      <c r="C80" s="84"/>
      <c r="D80" s="84"/>
      <c r="E80" s="84"/>
      <c r="F80" s="79"/>
      <c r="G80" s="84"/>
      <c r="H80" s="84"/>
      <c r="I80" s="84"/>
    </row>
    <row r="81" spans="1:9" ht="15.75">
      <c r="A81" s="84" t="s">
        <v>7</v>
      </c>
      <c r="B81" s="76" t="s">
        <v>8</v>
      </c>
      <c r="C81" s="84" t="s">
        <v>3</v>
      </c>
      <c r="D81" s="84" t="s">
        <v>4</v>
      </c>
      <c r="E81" s="84" t="s">
        <v>5</v>
      </c>
      <c r="F81" s="85" t="s">
        <v>9</v>
      </c>
      <c r="G81" s="84" t="s">
        <v>10</v>
      </c>
      <c r="H81" s="84" t="s">
        <v>11</v>
      </c>
      <c r="I81" s="84" t="s">
        <v>12</v>
      </c>
    </row>
    <row r="82" spans="1:9">
      <c r="A82" s="86" t="str">
        <f>B75</f>
        <v>medical connector</v>
      </c>
      <c r="B82" s="87">
        <f>B76</f>
        <v>1</v>
      </c>
      <c r="C82" s="86" t="str">
        <f>B77</f>
        <v>medical connector</v>
      </c>
      <c r="D82" s="86" t="str">
        <f>B78</f>
        <v>GLO</v>
      </c>
      <c r="E82" s="86" t="str">
        <f>B79</f>
        <v>unit</v>
      </c>
      <c r="F82" s="79"/>
      <c r="G82" s="79" t="s">
        <v>13</v>
      </c>
      <c r="H82" s="88" t="str">
        <f>$B$1</f>
        <v>penicillin_consq</v>
      </c>
      <c r="I82" s="79" t="s">
        <v>29</v>
      </c>
    </row>
    <row r="83" spans="1:9">
      <c r="A83" s="79" t="s">
        <v>53</v>
      </c>
      <c r="B83" s="86">
        <v>1.1999999999999999E-3</v>
      </c>
      <c r="C83" s="79" t="s">
        <v>44</v>
      </c>
      <c r="D83" s="79" t="s">
        <v>192</v>
      </c>
      <c r="E83" s="79" t="s">
        <v>22</v>
      </c>
      <c r="F83" s="79"/>
      <c r="G83" s="79" t="s">
        <v>24</v>
      </c>
      <c r="H83" s="79" t="s">
        <v>16</v>
      </c>
      <c r="I83" s="79"/>
    </row>
    <row r="84" spans="1:9">
      <c r="A84" s="79" t="s">
        <v>75</v>
      </c>
      <c r="B84" s="86">
        <v>6.0000000000000001E-3</v>
      </c>
      <c r="C84" s="79" t="s">
        <v>74</v>
      </c>
      <c r="D84" s="79" t="s">
        <v>192</v>
      </c>
      <c r="E84" s="79" t="s">
        <v>22</v>
      </c>
      <c r="F84" s="79"/>
      <c r="G84" s="79" t="s">
        <v>24</v>
      </c>
      <c r="H84" s="79" t="s">
        <v>16</v>
      </c>
      <c r="I84" s="79"/>
    </row>
    <row r="85" spans="1:9">
      <c r="A85" s="79" t="s">
        <v>55</v>
      </c>
      <c r="B85" s="86">
        <v>5.5100000000000001E-3</v>
      </c>
      <c r="C85" s="79" t="s">
        <v>46</v>
      </c>
      <c r="D85" s="79" t="s">
        <v>192</v>
      </c>
      <c r="E85" s="79" t="s">
        <v>22</v>
      </c>
      <c r="F85" s="79"/>
      <c r="G85" s="79" t="s">
        <v>24</v>
      </c>
      <c r="H85" s="79" t="s">
        <v>16</v>
      </c>
      <c r="I85" s="79"/>
    </row>
    <row r="86" spans="1:9">
      <c r="A86" s="79" t="s">
        <v>57</v>
      </c>
      <c r="B86" s="86">
        <v>1.24E-3</v>
      </c>
      <c r="C86" s="79" t="s">
        <v>48</v>
      </c>
      <c r="D86" s="79" t="s">
        <v>192</v>
      </c>
      <c r="E86" s="79" t="s">
        <v>22</v>
      </c>
      <c r="F86" s="79"/>
      <c r="G86" s="79" t="s">
        <v>24</v>
      </c>
      <c r="H86" s="79" t="s">
        <v>16</v>
      </c>
      <c r="I86" s="79"/>
    </row>
    <row r="87" spans="1:9">
      <c r="A87" s="79" t="s">
        <v>58</v>
      </c>
      <c r="B87" s="86">
        <v>3.0699999999999998E-3</v>
      </c>
      <c r="C87" s="79" t="s">
        <v>49</v>
      </c>
      <c r="D87" s="79" t="s">
        <v>192</v>
      </c>
      <c r="E87" s="79" t="s">
        <v>22</v>
      </c>
      <c r="F87" s="79"/>
      <c r="G87" s="79" t="s">
        <v>24</v>
      </c>
      <c r="H87" s="79" t="s">
        <v>16</v>
      </c>
      <c r="I87" s="79"/>
    </row>
    <row r="88" spans="1:9">
      <c r="A88" s="79" t="s">
        <v>39</v>
      </c>
      <c r="B88" s="86">
        <v>5.0000000000000001E-4</v>
      </c>
      <c r="C88" s="79" t="s">
        <v>34</v>
      </c>
      <c r="D88" s="79" t="s">
        <v>192</v>
      </c>
      <c r="E88" s="79" t="s">
        <v>22</v>
      </c>
      <c r="F88" s="79"/>
      <c r="G88" s="79" t="s">
        <v>24</v>
      </c>
      <c r="H88" s="79" t="s">
        <v>16</v>
      </c>
      <c r="I88" s="79"/>
    </row>
    <row r="90" spans="1:9" ht="15.75">
      <c r="A90" s="89" t="s">
        <v>1</v>
      </c>
      <c r="B90" s="90" t="s">
        <v>194</v>
      </c>
      <c r="C90" s="91"/>
      <c r="D90" s="92"/>
      <c r="E90" s="91"/>
      <c r="F90" s="93"/>
      <c r="G90" s="91"/>
      <c r="H90" s="91"/>
      <c r="I90" s="91"/>
    </row>
    <row r="91" spans="1:9">
      <c r="A91" s="94" t="s">
        <v>2</v>
      </c>
      <c r="B91" s="95">
        <v>1</v>
      </c>
      <c r="C91" s="91"/>
      <c r="D91" s="91"/>
      <c r="E91" s="91"/>
      <c r="F91" s="93"/>
      <c r="G91" s="91"/>
      <c r="H91" s="91"/>
      <c r="I91" s="91"/>
    </row>
    <row r="92" spans="1:9">
      <c r="A92" s="94" t="s">
        <v>3</v>
      </c>
      <c r="B92" s="96" t="s">
        <v>76</v>
      </c>
      <c r="C92" s="91"/>
      <c r="D92" s="91"/>
      <c r="E92" s="91"/>
      <c r="F92" s="93"/>
      <c r="G92" s="91"/>
      <c r="H92" s="91"/>
      <c r="I92" s="91"/>
    </row>
    <row r="93" spans="1:9">
      <c r="A93" s="94" t="s">
        <v>4</v>
      </c>
      <c r="B93" s="95" t="s">
        <v>199</v>
      </c>
      <c r="C93" s="91"/>
      <c r="D93" s="91"/>
      <c r="E93" s="91"/>
      <c r="F93" s="93"/>
      <c r="G93" s="91"/>
      <c r="H93" s="91"/>
      <c r="I93" s="91"/>
    </row>
    <row r="94" spans="1:9">
      <c r="A94" s="94" t="s">
        <v>5</v>
      </c>
      <c r="B94" s="97" t="s">
        <v>5</v>
      </c>
      <c r="C94" s="91"/>
      <c r="D94" s="91"/>
      <c r="E94" s="91"/>
      <c r="F94" s="93"/>
      <c r="G94" s="91"/>
      <c r="H94" s="91"/>
      <c r="I94" s="91"/>
    </row>
    <row r="95" spans="1:9" ht="15.75">
      <c r="A95" s="98" t="s">
        <v>6</v>
      </c>
      <c r="B95" s="90"/>
      <c r="C95" s="98"/>
      <c r="D95" s="98"/>
      <c r="E95" s="98"/>
      <c r="F95" s="93"/>
      <c r="G95" s="98"/>
      <c r="H95" s="98"/>
      <c r="I95" s="98"/>
    </row>
    <row r="96" spans="1:9" ht="15.75">
      <c r="A96" s="98" t="s">
        <v>7</v>
      </c>
      <c r="B96" s="90" t="s">
        <v>8</v>
      </c>
      <c r="C96" s="98" t="s">
        <v>3</v>
      </c>
      <c r="D96" s="98" t="s">
        <v>4</v>
      </c>
      <c r="E96" s="98" t="s">
        <v>5</v>
      </c>
      <c r="F96" s="99" t="s">
        <v>9</v>
      </c>
      <c r="G96" s="98" t="s">
        <v>10</v>
      </c>
      <c r="H96" s="98" t="s">
        <v>11</v>
      </c>
      <c r="I96" s="98" t="s">
        <v>12</v>
      </c>
    </row>
    <row r="97" spans="1:9">
      <c r="A97" s="100" t="str">
        <f>B90</f>
        <v>production of a medicine strip</v>
      </c>
      <c r="B97" s="101">
        <f>B91</f>
        <v>1</v>
      </c>
      <c r="C97" s="100" t="str">
        <f>B92</f>
        <v>medicine strip</v>
      </c>
      <c r="D97" s="100" t="str">
        <f>B93</f>
        <v>MT</v>
      </c>
      <c r="E97" s="100" t="str">
        <f>B94</f>
        <v>unit</v>
      </c>
      <c r="F97" s="93"/>
      <c r="G97" s="93" t="s">
        <v>13</v>
      </c>
      <c r="H97" s="102" t="str">
        <f>$B$1</f>
        <v>penicillin_consq</v>
      </c>
      <c r="I97" s="93" t="s">
        <v>29</v>
      </c>
    </row>
    <row r="98" spans="1:9">
      <c r="A98" s="93" t="s">
        <v>84</v>
      </c>
      <c r="B98" s="100">
        <v>5.2919999999999998E-3</v>
      </c>
      <c r="C98" s="93" t="s">
        <v>77</v>
      </c>
      <c r="D98" s="93" t="s">
        <v>193</v>
      </c>
      <c r="E98" s="93" t="s">
        <v>22</v>
      </c>
      <c r="F98" s="93"/>
      <c r="G98" s="93" t="s">
        <v>24</v>
      </c>
      <c r="H98" s="93" t="s">
        <v>16</v>
      </c>
      <c r="I98" s="93"/>
    </row>
    <row r="99" spans="1:9">
      <c r="A99" s="93" t="s">
        <v>85</v>
      </c>
      <c r="B99" s="100">
        <v>6.9999999999999994E-5</v>
      </c>
      <c r="C99" s="93" t="s">
        <v>78</v>
      </c>
      <c r="D99" s="93" t="s">
        <v>195</v>
      </c>
      <c r="E99" s="93" t="s">
        <v>83</v>
      </c>
      <c r="F99" s="93"/>
      <c r="G99" s="93" t="s">
        <v>24</v>
      </c>
      <c r="H99" s="93" t="s">
        <v>16</v>
      </c>
      <c r="I99" s="93"/>
    </row>
    <row r="100" spans="1:9">
      <c r="A100" s="93" t="s">
        <v>86</v>
      </c>
      <c r="B100" s="100">
        <v>5.0000000000000001E-4</v>
      </c>
      <c r="C100" s="93" t="s">
        <v>79</v>
      </c>
      <c r="D100" s="93" t="s">
        <v>192</v>
      </c>
      <c r="E100" s="93" t="s">
        <v>22</v>
      </c>
      <c r="F100" s="93"/>
      <c r="G100" s="93" t="s">
        <v>24</v>
      </c>
      <c r="H100" s="93" t="s">
        <v>16</v>
      </c>
      <c r="I100" s="93"/>
    </row>
    <row r="101" spans="1:9">
      <c r="A101" s="93" t="s">
        <v>87</v>
      </c>
      <c r="B101" s="100">
        <v>2.4700000000000004E-3</v>
      </c>
      <c r="C101" s="93" t="s">
        <v>80</v>
      </c>
      <c r="D101" s="93" t="s">
        <v>192</v>
      </c>
      <c r="E101" s="93" t="s">
        <v>22</v>
      </c>
      <c r="F101" s="93"/>
      <c r="G101" s="93" t="s">
        <v>24</v>
      </c>
      <c r="H101" s="93" t="s">
        <v>16</v>
      </c>
      <c r="I101" s="93"/>
    </row>
    <row r="102" spans="1:9">
      <c r="A102" s="93" t="s">
        <v>60</v>
      </c>
      <c r="B102" s="100">
        <v>2.4700000000000004E-3</v>
      </c>
      <c r="C102" s="93" t="s">
        <v>51</v>
      </c>
      <c r="D102" s="93" t="s">
        <v>192</v>
      </c>
      <c r="E102" s="93" t="s">
        <v>22</v>
      </c>
      <c r="F102" s="93"/>
      <c r="G102" s="93" t="s">
        <v>24</v>
      </c>
      <c r="H102" s="93" t="s">
        <v>16</v>
      </c>
      <c r="I102" s="93"/>
    </row>
    <row r="103" spans="1:9">
      <c r="A103" s="100" t="str">
        <f>A269</f>
        <v>tablet</v>
      </c>
      <c r="B103" s="93">
        <v>10</v>
      </c>
      <c r="C103" s="100" t="str">
        <f>C269</f>
        <v>tablet</v>
      </c>
      <c r="D103" s="100" t="str">
        <f t="shared" ref="D103:E103" si="0">D269</f>
        <v>MT</v>
      </c>
      <c r="E103" s="100" t="str">
        <f t="shared" si="0"/>
        <v>unit</v>
      </c>
      <c r="F103" s="93"/>
      <c r="G103" s="93" t="s">
        <v>24</v>
      </c>
      <c r="H103" s="100" t="str">
        <f t="shared" ref="H103" si="1">H269</f>
        <v>penicillin_consq</v>
      </c>
      <c r="I103" s="93"/>
    </row>
    <row r="104" spans="1:9">
      <c r="A104" s="93" t="s">
        <v>88</v>
      </c>
      <c r="B104" s="101">
        <v>5.5899999999999998E-2</v>
      </c>
      <c r="C104" s="93" t="s">
        <v>81</v>
      </c>
      <c r="D104" s="93" t="s">
        <v>193</v>
      </c>
      <c r="E104" s="93" t="s">
        <v>23</v>
      </c>
      <c r="F104" s="93"/>
      <c r="G104" s="93" t="s">
        <v>24</v>
      </c>
      <c r="H104" s="93" t="s">
        <v>16</v>
      </c>
      <c r="I104" s="93"/>
    </row>
    <row r="105" spans="1:9">
      <c r="A105" s="93" t="s">
        <v>89</v>
      </c>
      <c r="B105" s="101">
        <v>0.1222749382</v>
      </c>
      <c r="C105" s="93" t="s">
        <v>82</v>
      </c>
      <c r="D105" s="93" t="s">
        <v>192</v>
      </c>
      <c r="E105" s="93" t="s">
        <v>23</v>
      </c>
      <c r="F105" s="93"/>
      <c r="G105" s="93" t="s">
        <v>24</v>
      </c>
      <c r="H105" s="93" t="s">
        <v>16</v>
      </c>
      <c r="I105" s="93"/>
    </row>
    <row r="107" spans="1:9" ht="15.75">
      <c r="A107" s="103" t="s">
        <v>1</v>
      </c>
      <c r="B107" s="104" t="s">
        <v>196</v>
      </c>
      <c r="C107" s="105"/>
      <c r="D107" s="106"/>
      <c r="E107" s="105"/>
      <c r="F107" s="107"/>
      <c r="G107" s="105"/>
      <c r="H107" s="105"/>
      <c r="I107" s="105"/>
    </row>
    <row r="108" spans="1:9">
      <c r="A108" s="108" t="s">
        <v>2</v>
      </c>
      <c r="B108" s="109">
        <v>1</v>
      </c>
      <c r="C108" s="105"/>
      <c r="D108" s="105"/>
      <c r="E108" s="105"/>
      <c r="F108" s="107"/>
      <c r="G108" s="105"/>
      <c r="H108" s="105"/>
      <c r="I108" s="105"/>
    </row>
    <row r="109" spans="1:9">
      <c r="A109" s="108" t="s">
        <v>3</v>
      </c>
      <c r="B109" s="110" t="s">
        <v>90</v>
      </c>
      <c r="C109" s="105"/>
      <c r="D109" s="105"/>
      <c r="E109" s="105"/>
      <c r="F109" s="107"/>
      <c r="G109" s="105"/>
      <c r="H109" s="105"/>
      <c r="I109" s="105"/>
    </row>
    <row r="110" spans="1:9">
      <c r="A110" s="108" t="s">
        <v>4</v>
      </c>
      <c r="B110" s="109" t="s">
        <v>199</v>
      </c>
      <c r="C110" s="105"/>
      <c r="D110" s="105"/>
      <c r="E110" s="105"/>
      <c r="F110" s="107"/>
      <c r="G110" s="105"/>
      <c r="H110" s="105"/>
      <c r="I110" s="105"/>
    </row>
    <row r="111" spans="1:9">
      <c r="A111" s="108" t="s">
        <v>5</v>
      </c>
      <c r="B111" s="111" t="s">
        <v>22</v>
      </c>
      <c r="C111" s="105"/>
      <c r="D111" s="105"/>
      <c r="E111" s="105"/>
      <c r="F111" s="107"/>
      <c r="G111" s="105"/>
      <c r="H111" s="105"/>
      <c r="I111" s="105"/>
    </row>
    <row r="112" spans="1:9" ht="15.75">
      <c r="A112" s="112" t="s">
        <v>6</v>
      </c>
      <c r="B112" s="104"/>
      <c r="C112" s="112"/>
      <c r="D112" s="112"/>
      <c r="E112" s="112"/>
      <c r="F112" s="107"/>
      <c r="G112" s="112"/>
      <c r="H112" s="112"/>
      <c r="I112" s="112"/>
    </row>
    <row r="113" spans="1:9" ht="15.75">
      <c r="A113" s="112" t="s">
        <v>7</v>
      </c>
      <c r="B113" s="104" t="s">
        <v>8</v>
      </c>
      <c r="C113" s="112" t="s">
        <v>3</v>
      </c>
      <c r="D113" s="112" t="s">
        <v>4</v>
      </c>
      <c r="E113" s="112" t="s">
        <v>5</v>
      </c>
      <c r="F113" s="113" t="s">
        <v>9</v>
      </c>
      <c r="G113" s="112" t="s">
        <v>10</v>
      </c>
      <c r="H113" s="112" t="s">
        <v>11</v>
      </c>
      <c r="I113" s="112" t="s">
        <v>12</v>
      </c>
    </row>
    <row r="114" spans="1:9">
      <c r="A114" s="114" t="str">
        <f>B107</f>
        <v>manufacturing of raw penicillium V</v>
      </c>
      <c r="B114" s="115">
        <f>B108</f>
        <v>1</v>
      </c>
      <c r="C114" s="114" t="str">
        <f>B109</f>
        <v>raw penicillium V</v>
      </c>
      <c r="D114" s="114" t="str">
        <f>B110</f>
        <v>MT</v>
      </c>
      <c r="E114" s="114" t="str">
        <f>B111</f>
        <v>kilogram</v>
      </c>
      <c r="F114" s="107"/>
      <c r="G114" s="107" t="s">
        <v>13</v>
      </c>
      <c r="H114" s="116" t="str">
        <f>$B$1</f>
        <v>penicillin_consq</v>
      </c>
      <c r="I114" s="107" t="s">
        <v>29</v>
      </c>
    </row>
    <row r="115" spans="1:9">
      <c r="A115" s="107" t="s">
        <v>101</v>
      </c>
      <c r="B115" s="107">
        <v>0.22</v>
      </c>
      <c r="C115" s="107" t="s">
        <v>91</v>
      </c>
      <c r="D115" s="107" t="s">
        <v>193</v>
      </c>
      <c r="E115" s="107" t="s">
        <v>22</v>
      </c>
      <c r="F115" s="107"/>
      <c r="G115" s="107" t="s">
        <v>24</v>
      </c>
      <c r="H115" s="107" t="s">
        <v>16</v>
      </c>
      <c r="I115" s="107"/>
    </row>
    <row r="116" spans="1:9">
      <c r="A116" s="107" t="s">
        <v>102</v>
      </c>
      <c r="B116" s="107">
        <v>0.32</v>
      </c>
      <c r="C116" s="107" t="s">
        <v>92</v>
      </c>
      <c r="D116" s="107" t="s">
        <v>193</v>
      </c>
      <c r="E116" s="107" t="s">
        <v>22</v>
      </c>
      <c r="F116" s="107"/>
      <c r="G116" s="107" t="s">
        <v>24</v>
      </c>
      <c r="H116" s="107" t="s">
        <v>16</v>
      </c>
      <c r="I116" s="107"/>
    </row>
    <row r="117" spans="1:9">
      <c r="A117" s="107" t="s">
        <v>103</v>
      </c>
      <c r="B117" s="107">
        <v>0.18</v>
      </c>
      <c r="C117" s="107" t="s">
        <v>93</v>
      </c>
      <c r="D117" s="107" t="s">
        <v>193</v>
      </c>
      <c r="E117" s="107" t="s">
        <v>22</v>
      </c>
      <c r="F117" s="107"/>
      <c r="G117" s="107" t="s">
        <v>24</v>
      </c>
      <c r="H117" s="107" t="s">
        <v>16</v>
      </c>
      <c r="I117" s="107"/>
    </row>
    <row r="118" spans="1:9">
      <c r="A118" s="107" t="s">
        <v>104</v>
      </c>
      <c r="B118" s="115">
        <f>79.12/3.6</f>
        <v>21.977777777777778</v>
      </c>
      <c r="C118" s="107" t="s">
        <v>78</v>
      </c>
      <c r="D118" s="107" t="s">
        <v>197</v>
      </c>
      <c r="E118" s="107" t="s">
        <v>83</v>
      </c>
      <c r="F118" s="107"/>
      <c r="G118" s="107" t="s">
        <v>24</v>
      </c>
      <c r="H118" s="107" t="s">
        <v>16</v>
      </c>
      <c r="I118" s="107"/>
    </row>
    <row r="119" spans="1:9">
      <c r="A119" s="107" t="s">
        <v>105</v>
      </c>
      <c r="B119" s="107">
        <v>5.18</v>
      </c>
      <c r="C119" s="107" t="s">
        <v>94</v>
      </c>
      <c r="D119" s="107" t="s">
        <v>193</v>
      </c>
      <c r="E119" s="107" t="s">
        <v>22</v>
      </c>
      <c r="F119" s="107"/>
      <c r="G119" s="107" t="s">
        <v>24</v>
      </c>
      <c r="H119" s="107" t="s">
        <v>16</v>
      </c>
      <c r="I119" s="107"/>
    </row>
    <row r="120" spans="1:9">
      <c r="A120" s="107" t="s">
        <v>106</v>
      </c>
      <c r="B120" s="107">
        <v>8.91</v>
      </c>
      <c r="C120" s="107" t="s">
        <v>95</v>
      </c>
      <c r="D120" s="107" t="s">
        <v>193</v>
      </c>
      <c r="E120" s="107" t="s">
        <v>147</v>
      </c>
      <c r="F120" s="107"/>
      <c r="G120" s="107" t="s">
        <v>24</v>
      </c>
      <c r="H120" s="107" t="s">
        <v>16</v>
      </c>
      <c r="I120" s="107"/>
    </row>
    <row r="121" spans="1:9">
      <c r="A121" s="107" t="s">
        <v>107</v>
      </c>
      <c r="B121" s="107">
        <v>4.0199999999999996</v>
      </c>
      <c r="C121" s="107" t="s">
        <v>96</v>
      </c>
      <c r="D121" s="107" t="s">
        <v>193</v>
      </c>
      <c r="E121" s="107" t="s">
        <v>22</v>
      </c>
      <c r="F121" s="107"/>
      <c r="G121" s="107" t="s">
        <v>24</v>
      </c>
      <c r="H121" s="107" t="s">
        <v>16</v>
      </c>
      <c r="I121" s="107"/>
    </row>
    <row r="122" spans="1:9">
      <c r="A122" s="114" t="str">
        <f>A147</f>
        <v>production of pharmamedia</v>
      </c>
      <c r="B122" s="107">
        <v>1.3</v>
      </c>
      <c r="C122" s="114" t="str">
        <f>C147</f>
        <v>pharmamedia</v>
      </c>
      <c r="D122" s="114" t="str">
        <f t="shared" ref="D122" si="2">D147</f>
        <v>RER</v>
      </c>
      <c r="E122" s="114" t="str">
        <f>E147</f>
        <v>unit</v>
      </c>
      <c r="F122" s="107"/>
      <c r="G122" s="107" t="s">
        <v>24</v>
      </c>
      <c r="H122" s="114" t="str">
        <f>H147</f>
        <v>penicillin_consq</v>
      </c>
      <c r="I122" s="107"/>
    </row>
    <row r="123" spans="1:9">
      <c r="A123" s="107" t="s">
        <v>108</v>
      </c>
      <c r="B123" s="107">
        <v>0.36</v>
      </c>
      <c r="C123" s="107" t="s">
        <v>97</v>
      </c>
      <c r="D123" s="107" t="s">
        <v>193</v>
      </c>
      <c r="E123" s="107" t="s">
        <v>22</v>
      </c>
      <c r="F123" s="107"/>
      <c r="G123" s="107" t="s">
        <v>24</v>
      </c>
      <c r="H123" s="116" t="str">
        <f>$B$1</f>
        <v>penicillin_consq</v>
      </c>
      <c r="I123" s="107"/>
    </row>
    <row r="124" spans="1:9">
      <c r="A124" s="114" t="str">
        <f>A246</f>
        <v>sodium acetate</v>
      </c>
      <c r="B124" s="107">
        <v>0.26</v>
      </c>
      <c r="C124" s="114" t="str">
        <f>C246</f>
        <v>sodium acetate</v>
      </c>
      <c r="D124" s="114" t="str">
        <f>D246</f>
        <v>GLO</v>
      </c>
      <c r="E124" s="114" t="str">
        <f>E246</f>
        <v>kilogram</v>
      </c>
      <c r="F124" s="107"/>
      <c r="G124" s="107" t="s">
        <v>24</v>
      </c>
      <c r="H124" s="114" t="str">
        <f t="shared" ref="H124" si="3">H246</f>
        <v>penicillin_consq</v>
      </c>
      <c r="I124" s="107"/>
    </row>
    <row r="125" spans="1:9">
      <c r="A125" s="107" t="s">
        <v>109</v>
      </c>
      <c r="B125" s="107">
        <v>0.11</v>
      </c>
      <c r="C125" s="107" t="s">
        <v>98</v>
      </c>
      <c r="D125" s="107" t="s">
        <v>192</v>
      </c>
      <c r="E125" s="107" t="s">
        <v>22</v>
      </c>
      <c r="F125" s="107"/>
      <c r="G125" s="107" t="s">
        <v>24</v>
      </c>
      <c r="H125" s="107" t="s">
        <v>16</v>
      </c>
      <c r="I125" s="107"/>
    </row>
    <row r="126" spans="1:9">
      <c r="A126" s="107" t="s">
        <v>110</v>
      </c>
      <c r="B126" s="107">
        <v>0.01</v>
      </c>
      <c r="C126" s="107" t="s">
        <v>99</v>
      </c>
      <c r="D126" s="107" t="s">
        <v>193</v>
      </c>
      <c r="E126" s="107" t="s">
        <v>22</v>
      </c>
      <c r="F126" s="107"/>
      <c r="G126" s="107" t="s">
        <v>24</v>
      </c>
      <c r="H126" s="107" t="s">
        <v>16</v>
      </c>
      <c r="I126" s="107"/>
    </row>
    <row r="127" spans="1:9">
      <c r="A127" s="107" t="s">
        <v>111</v>
      </c>
      <c r="B127" s="107">
        <v>19.100000000000001</v>
      </c>
      <c r="C127" s="107" t="s">
        <v>100</v>
      </c>
      <c r="D127" s="107" t="s">
        <v>195</v>
      </c>
      <c r="E127" s="107" t="s">
        <v>22</v>
      </c>
      <c r="F127" s="107"/>
      <c r="G127" s="107" t="s">
        <v>24</v>
      </c>
      <c r="H127" s="107" t="s">
        <v>16</v>
      </c>
      <c r="I127" s="107"/>
    </row>
    <row r="128" spans="1:9">
      <c r="A128" s="107" t="s">
        <v>145</v>
      </c>
      <c r="B128" s="107">
        <v>-5.3499999999999999E-2</v>
      </c>
      <c r="C128" s="107" t="s">
        <v>114</v>
      </c>
      <c r="D128" s="107" t="s">
        <v>197</v>
      </c>
      <c r="E128" s="107" t="s">
        <v>22</v>
      </c>
      <c r="F128" s="107"/>
      <c r="G128" s="107" t="s">
        <v>24</v>
      </c>
      <c r="H128" s="107" t="s">
        <v>16</v>
      </c>
      <c r="I128" s="107"/>
    </row>
    <row r="129" spans="1:9">
      <c r="A129" s="107" t="s">
        <v>146</v>
      </c>
      <c r="B129" s="107">
        <v>-1.07</v>
      </c>
      <c r="C129" s="107" t="s">
        <v>115</v>
      </c>
      <c r="D129" s="107" t="s">
        <v>192</v>
      </c>
      <c r="E129" s="107" t="s">
        <v>22</v>
      </c>
      <c r="F129" s="107"/>
      <c r="G129" s="107" t="s">
        <v>24</v>
      </c>
      <c r="H129" s="107" t="s">
        <v>16</v>
      </c>
      <c r="I129" s="107"/>
    </row>
    <row r="130" spans="1:9">
      <c r="A130" s="114" t="str">
        <f>A246</f>
        <v>sodium acetate</v>
      </c>
      <c r="B130" s="107">
        <v>-0.03</v>
      </c>
      <c r="C130" s="114" t="str">
        <f>C246</f>
        <v>sodium acetate</v>
      </c>
      <c r="D130" s="114" t="str">
        <f t="shared" ref="D130:E130" si="4">D246</f>
        <v>GLO</v>
      </c>
      <c r="E130" s="114" t="str">
        <f t="shared" si="4"/>
        <v>kilogram</v>
      </c>
      <c r="F130" s="107"/>
      <c r="G130" s="107" t="s">
        <v>24</v>
      </c>
      <c r="H130" s="114" t="str">
        <f t="shared" ref="H130" si="5">H246</f>
        <v>penicillin_consq</v>
      </c>
      <c r="I130" s="107"/>
    </row>
    <row r="131" spans="1:9">
      <c r="A131" s="107" t="s">
        <v>112</v>
      </c>
      <c r="B131" s="107">
        <v>0.17</v>
      </c>
      <c r="C131" s="107"/>
      <c r="D131" s="107"/>
      <c r="E131" s="107" t="s">
        <v>22</v>
      </c>
      <c r="F131" s="107" t="s">
        <v>121</v>
      </c>
      <c r="G131" s="107" t="s">
        <v>123</v>
      </c>
      <c r="H131" s="107" t="s">
        <v>124</v>
      </c>
      <c r="I131" s="107"/>
    </row>
    <row r="132" spans="1:9">
      <c r="A132" s="107" t="s">
        <v>113</v>
      </c>
      <c r="B132" s="107">
        <v>0.22</v>
      </c>
      <c r="C132" s="107"/>
      <c r="D132" s="107"/>
      <c r="E132" s="107" t="s">
        <v>22</v>
      </c>
      <c r="F132" s="107" t="s">
        <v>121</v>
      </c>
      <c r="G132" s="107" t="s">
        <v>123</v>
      </c>
      <c r="H132" s="107" t="s">
        <v>124</v>
      </c>
      <c r="I132" s="107"/>
    </row>
    <row r="133" spans="1:9">
      <c r="A133" s="107" t="s">
        <v>116</v>
      </c>
      <c r="B133" s="107">
        <v>0.18</v>
      </c>
      <c r="C133" s="107"/>
      <c r="D133" s="107"/>
      <c r="E133" s="107" t="s">
        <v>22</v>
      </c>
      <c r="F133" s="107" t="s">
        <v>121</v>
      </c>
      <c r="G133" s="107" t="s">
        <v>123</v>
      </c>
      <c r="H133" s="107" t="s">
        <v>124</v>
      </c>
      <c r="I133" s="107"/>
    </row>
    <row r="134" spans="1:9">
      <c r="A134" s="107" t="s">
        <v>208</v>
      </c>
      <c r="B134" s="107">
        <v>6.58</v>
      </c>
      <c r="C134" s="107"/>
      <c r="D134" s="107"/>
      <c r="E134" s="107" t="s">
        <v>22</v>
      </c>
      <c r="F134" s="107" t="s">
        <v>122</v>
      </c>
      <c r="G134" s="107" t="s">
        <v>123</v>
      </c>
      <c r="H134" s="107" t="s">
        <v>124</v>
      </c>
      <c r="I134" s="107"/>
    </row>
    <row r="135" spans="1:9">
      <c r="A135" s="107" t="s">
        <v>117</v>
      </c>
      <c r="B135" s="107">
        <v>0.06</v>
      </c>
      <c r="C135" s="107"/>
      <c r="D135" s="107"/>
      <c r="E135" s="107" t="s">
        <v>22</v>
      </c>
      <c r="F135" s="107" t="s">
        <v>121</v>
      </c>
      <c r="G135" s="107" t="s">
        <v>123</v>
      </c>
      <c r="H135" s="107" t="s">
        <v>124</v>
      </c>
      <c r="I135" s="107"/>
    </row>
    <row r="136" spans="1:9">
      <c r="A136" s="107" t="s">
        <v>118</v>
      </c>
      <c r="B136" s="107">
        <v>0.01</v>
      </c>
      <c r="C136" s="107"/>
      <c r="D136" s="107"/>
      <c r="E136" s="107" t="s">
        <v>22</v>
      </c>
      <c r="F136" s="107" t="s">
        <v>121</v>
      </c>
      <c r="G136" s="107" t="s">
        <v>123</v>
      </c>
      <c r="H136" s="107" t="s">
        <v>124</v>
      </c>
      <c r="I136" s="107"/>
    </row>
    <row r="137" spans="1:9">
      <c r="A137" s="107" t="s">
        <v>119</v>
      </c>
      <c r="B137" s="107">
        <v>0.11</v>
      </c>
      <c r="C137" s="107"/>
      <c r="D137" s="107"/>
      <c r="E137" s="107" t="s">
        <v>22</v>
      </c>
      <c r="F137" s="107" t="s">
        <v>122</v>
      </c>
      <c r="G137" s="107" t="s">
        <v>123</v>
      </c>
      <c r="H137" s="107" t="s">
        <v>124</v>
      </c>
      <c r="I137" s="107"/>
    </row>
    <row r="138" spans="1:9">
      <c r="A138" s="107" t="s">
        <v>120</v>
      </c>
      <c r="B138" s="107">
        <v>0.01</v>
      </c>
      <c r="C138" s="107"/>
      <c r="D138" s="107"/>
      <c r="E138" s="107" t="s">
        <v>22</v>
      </c>
      <c r="F138" s="107" t="s">
        <v>121</v>
      </c>
      <c r="G138" s="107" t="s">
        <v>123</v>
      </c>
      <c r="H138" s="107" t="s">
        <v>124</v>
      </c>
      <c r="I138" s="107"/>
    </row>
    <row r="139" spans="1:9">
      <c r="B139" s="304"/>
    </row>
    <row r="140" spans="1:9" ht="15.75">
      <c r="A140" s="117" t="s">
        <v>1</v>
      </c>
      <c r="B140" s="118" t="s">
        <v>125</v>
      </c>
      <c r="C140" s="119"/>
      <c r="D140" s="120"/>
      <c r="E140" s="119"/>
      <c r="F140" s="121"/>
      <c r="G140" s="119"/>
      <c r="H140" s="119"/>
      <c r="I140" s="119"/>
    </row>
    <row r="141" spans="1:9">
      <c r="A141" s="122" t="s">
        <v>2</v>
      </c>
      <c r="B141" s="123">
        <v>1</v>
      </c>
      <c r="C141" s="119"/>
      <c r="D141" s="119"/>
      <c r="E141" s="119"/>
      <c r="F141" s="121"/>
      <c r="G141" s="119"/>
      <c r="H141" s="119"/>
      <c r="I141" s="119"/>
    </row>
    <row r="142" spans="1:9">
      <c r="A142" s="122" t="s">
        <v>3</v>
      </c>
      <c r="B142" s="124" t="s">
        <v>126</v>
      </c>
      <c r="C142" s="119"/>
      <c r="D142" s="119"/>
      <c r="E142" s="119"/>
      <c r="F142" s="121"/>
      <c r="G142" s="119"/>
      <c r="H142" s="119"/>
      <c r="I142" s="119"/>
    </row>
    <row r="143" spans="1:9">
      <c r="A143" s="122" t="s">
        <v>4</v>
      </c>
      <c r="B143" s="123" t="s">
        <v>193</v>
      </c>
      <c r="C143" s="119"/>
      <c r="D143" s="119"/>
      <c r="E143" s="119"/>
      <c r="F143" s="121"/>
      <c r="G143" s="119"/>
      <c r="H143" s="119"/>
      <c r="I143" s="119"/>
    </row>
    <row r="144" spans="1:9">
      <c r="A144" s="122" t="s">
        <v>5</v>
      </c>
      <c r="B144" s="125" t="s">
        <v>5</v>
      </c>
      <c r="C144" s="119"/>
      <c r="D144" s="119"/>
      <c r="E144" s="119"/>
      <c r="F144" s="121"/>
      <c r="G144" s="119"/>
      <c r="H144" s="119"/>
      <c r="I144" s="119"/>
    </row>
    <row r="145" spans="1:9" ht="15.75">
      <c r="A145" s="126" t="s">
        <v>6</v>
      </c>
      <c r="B145" s="118"/>
      <c r="C145" s="126"/>
      <c r="D145" s="126"/>
      <c r="E145" s="126"/>
      <c r="F145" s="121"/>
      <c r="G145" s="126"/>
      <c r="H145" s="126"/>
      <c r="I145" s="126"/>
    </row>
    <row r="146" spans="1:9" ht="15.75">
      <c r="A146" s="126" t="s">
        <v>7</v>
      </c>
      <c r="B146" s="118" t="s">
        <v>8</v>
      </c>
      <c r="C146" s="126" t="s">
        <v>3</v>
      </c>
      <c r="D146" s="126" t="s">
        <v>4</v>
      </c>
      <c r="E146" s="126" t="s">
        <v>5</v>
      </c>
      <c r="F146" s="127" t="s">
        <v>9</v>
      </c>
      <c r="G146" s="126" t="s">
        <v>10</v>
      </c>
      <c r="H146" s="126" t="s">
        <v>11</v>
      </c>
      <c r="I146" s="126" t="s">
        <v>12</v>
      </c>
    </row>
    <row r="147" spans="1:9">
      <c r="A147" s="128" t="str">
        <f>B140</f>
        <v>production of pharmamedia</v>
      </c>
      <c r="B147" s="129">
        <f>B141</f>
        <v>1</v>
      </c>
      <c r="C147" s="128" t="str">
        <f>B142</f>
        <v>pharmamedia</v>
      </c>
      <c r="D147" s="128" t="str">
        <f>B143</f>
        <v>RER</v>
      </c>
      <c r="E147" s="128" t="str">
        <f>B144</f>
        <v>unit</v>
      </c>
      <c r="F147" s="121"/>
      <c r="G147" s="121" t="s">
        <v>13</v>
      </c>
      <c r="H147" s="130" t="str">
        <f>$B$1</f>
        <v>penicillin_consq</v>
      </c>
      <c r="I147" s="121"/>
    </row>
    <row r="148" spans="1:9">
      <c r="A148" s="121" t="s">
        <v>132</v>
      </c>
      <c r="B148" s="129">
        <v>8.9031300000000004E-3</v>
      </c>
      <c r="C148" s="121" t="s">
        <v>127</v>
      </c>
      <c r="D148" s="121" t="s">
        <v>193</v>
      </c>
      <c r="E148" s="121" t="s">
        <v>22</v>
      </c>
      <c r="F148" s="121"/>
      <c r="G148" s="121" t="s">
        <v>24</v>
      </c>
      <c r="H148" s="121" t="s">
        <v>16</v>
      </c>
      <c r="I148" s="121"/>
    </row>
    <row r="149" spans="1:9">
      <c r="A149" s="121" t="s">
        <v>133</v>
      </c>
      <c r="B149" s="129">
        <v>3.5610000000000003E-2</v>
      </c>
      <c r="C149" s="121" t="s">
        <v>128</v>
      </c>
      <c r="D149" s="121" t="s">
        <v>192</v>
      </c>
      <c r="E149" s="121" t="s">
        <v>22</v>
      </c>
      <c r="F149" s="121"/>
      <c r="G149" s="121" t="s">
        <v>24</v>
      </c>
      <c r="H149" s="121" t="s">
        <v>16</v>
      </c>
      <c r="I149" s="121"/>
    </row>
    <row r="150" spans="1:9">
      <c r="A150" s="121" t="s">
        <v>134</v>
      </c>
      <c r="B150" s="129">
        <v>3.5612999999999999E-2</v>
      </c>
      <c r="C150" s="121" t="s">
        <v>129</v>
      </c>
      <c r="D150" s="121" t="s">
        <v>197</v>
      </c>
      <c r="E150" s="121" t="s">
        <v>22</v>
      </c>
      <c r="F150" s="121"/>
      <c r="G150" s="121" t="s">
        <v>24</v>
      </c>
      <c r="H150" s="121" t="s">
        <v>16</v>
      </c>
      <c r="I150" s="121"/>
    </row>
    <row r="151" spans="1:9">
      <c r="A151" s="121" t="s">
        <v>135</v>
      </c>
      <c r="B151" s="129">
        <v>2.849E-3</v>
      </c>
      <c r="C151" s="121" t="s">
        <v>130</v>
      </c>
      <c r="D151" s="121" t="s">
        <v>192</v>
      </c>
      <c r="E151" s="121" t="s">
        <v>22</v>
      </c>
      <c r="F151" s="121"/>
      <c r="G151" s="121" t="s">
        <v>24</v>
      </c>
      <c r="H151" s="121" t="s">
        <v>16</v>
      </c>
      <c r="I151" s="121"/>
    </row>
    <row r="152" spans="1:9">
      <c r="A152" s="121" t="s">
        <v>136</v>
      </c>
      <c r="B152" s="129">
        <v>0.89031300000000002</v>
      </c>
      <c r="C152" s="121" t="s">
        <v>100</v>
      </c>
      <c r="D152" s="121" t="s">
        <v>195</v>
      </c>
      <c r="E152" s="121" t="s">
        <v>22</v>
      </c>
      <c r="F152" s="121"/>
      <c r="G152" s="121" t="s">
        <v>24</v>
      </c>
      <c r="H152" s="121" t="s">
        <v>16</v>
      </c>
      <c r="I152" s="121"/>
    </row>
    <row r="153" spans="1:9">
      <c r="A153" s="121" t="s">
        <v>137</v>
      </c>
      <c r="B153" s="129">
        <v>2.6709E-2</v>
      </c>
      <c r="C153" s="121" t="s">
        <v>131</v>
      </c>
      <c r="D153" s="121" t="s">
        <v>192</v>
      </c>
      <c r="E153" s="121" t="s">
        <v>22</v>
      </c>
      <c r="F153" s="121"/>
      <c r="G153" s="121" t="s">
        <v>24</v>
      </c>
      <c r="H153" s="121" t="s">
        <v>16</v>
      </c>
      <c r="I153" s="121"/>
    </row>
    <row r="155" spans="1:9" ht="15.75">
      <c r="A155" s="131" t="s">
        <v>1</v>
      </c>
      <c r="B155" s="132" t="s">
        <v>148</v>
      </c>
      <c r="C155" s="133"/>
      <c r="D155" s="134"/>
      <c r="E155" s="133"/>
      <c r="F155" s="135"/>
      <c r="G155" s="133"/>
      <c r="H155" s="133"/>
      <c r="I155" s="133"/>
    </row>
    <row r="156" spans="1:9">
      <c r="A156" s="136" t="s">
        <v>2</v>
      </c>
      <c r="B156" s="137">
        <v>1</v>
      </c>
      <c r="C156" s="133"/>
      <c r="D156" s="133"/>
      <c r="E156" s="133"/>
      <c r="F156" s="135"/>
      <c r="G156" s="133"/>
      <c r="H156" s="133"/>
      <c r="I156" s="133"/>
    </row>
    <row r="157" spans="1:9">
      <c r="A157" s="136" t="s">
        <v>3</v>
      </c>
      <c r="B157" s="138" t="s">
        <v>148</v>
      </c>
      <c r="C157" s="133"/>
      <c r="D157" s="133"/>
      <c r="E157" s="133"/>
      <c r="F157" s="135"/>
      <c r="G157" s="133"/>
      <c r="H157" s="133"/>
      <c r="I157" s="133"/>
    </row>
    <row r="158" spans="1:9">
      <c r="A158" s="136" t="s">
        <v>4</v>
      </c>
      <c r="B158" s="137" t="s">
        <v>200</v>
      </c>
      <c r="C158" s="133"/>
      <c r="D158" s="133"/>
      <c r="E158" s="133"/>
      <c r="F158" s="135"/>
      <c r="G158" s="133"/>
      <c r="H158" s="133"/>
      <c r="I158" s="133"/>
    </row>
    <row r="159" spans="1:9">
      <c r="A159" s="136" t="s">
        <v>5</v>
      </c>
      <c r="B159" s="139" t="s">
        <v>22</v>
      </c>
      <c r="C159" s="133"/>
      <c r="D159" s="133"/>
      <c r="E159" s="133"/>
      <c r="F159" s="135"/>
      <c r="G159" s="133"/>
      <c r="H159" s="133"/>
      <c r="I159" s="133"/>
    </row>
    <row r="160" spans="1:9" ht="15.75">
      <c r="A160" s="140" t="s">
        <v>6</v>
      </c>
      <c r="B160" s="132"/>
      <c r="C160" s="140"/>
      <c r="D160" s="140"/>
      <c r="E160" s="140"/>
      <c r="F160" s="135"/>
      <c r="G160" s="140"/>
      <c r="H160" s="140"/>
      <c r="I160" s="140"/>
    </row>
    <row r="161" spans="1:9" ht="15.75">
      <c r="A161" s="140" t="s">
        <v>7</v>
      </c>
      <c r="B161" s="132" t="s">
        <v>8</v>
      </c>
      <c r="C161" s="140" t="s">
        <v>3</v>
      </c>
      <c r="D161" s="140" t="s">
        <v>4</v>
      </c>
      <c r="E161" s="140" t="s">
        <v>5</v>
      </c>
      <c r="F161" s="141" t="s">
        <v>9</v>
      </c>
      <c r="G161" s="140" t="s">
        <v>10</v>
      </c>
      <c r="H161" s="140" t="s">
        <v>11</v>
      </c>
      <c r="I161" s="140" t="s">
        <v>12</v>
      </c>
    </row>
    <row r="162" spans="1:9">
      <c r="A162" s="142" t="str">
        <f>B155</f>
        <v>raw penicillium G</v>
      </c>
      <c r="B162" s="143">
        <f>B156</f>
        <v>1</v>
      </c>
      <c r="C162" s="142" t="str">
        <f>B157</f>
        <v>raw penicillium G</v>
      </c>
      <c r="D162" s="142" t="str">
        <f>B158</f>
        <v>FR</v>
      </c>
      <c r="E162" s="142" t="str">
        <f>B159</f>
        <v>kilogram</v>
      </c>
      <c r="F162" s="135"/>
      <c r="G162" s="135" t="s">
        <v>13</v>
      </c>
      <c r="H162" s="144" t="str">
        <f>$B$1</f>
        <v>penicillin_consq</v>
      </c>
      <c r="I162" s="135" t="s">
        <v>29</v>
      </c>
    </row>
    <row r="163" spans="1:9">
      <c r="A163" s="135" t="s">
        <v>101</v>
      </c>
      <c r="B163" s="135">
        <v>0.22</v>
      </c>
      <c r="C163" s="135" t="s">
        <v>91</v>
      </c>
      <c r="D163" s="135" t="s">
        <v>193</v>
      </c>
      <c r="E163" s="135" t="s">
        <v>22</v>
      </c>
      <c r="F163" s="135"/>
      <c r="G163" s="135" t="s">
        <v>24</v>
      </c>
      <c r="H163" s="135" t="s">
        <v>16</v>
      </c>
      <c r="I163" s="135"/>
    </row>
    <row r="164" spans="1:9">
      <c r="A164" s="135" t="s">
        <v>102</v>
      </c>
      <c r="B164" s="135">
        <v>0.32</v>
      </c>
      <c r="C164" s="135" t="s">
        <v>92</v>
      </c>
      <c r="D164" s="135" t="s">
        <v>193</v>
      </c>
      <c r="E164" s="135" t="s">
        <v>22</v>
      </c>
      <c r="F164" s="135"/>
      <c r="G164" s="135" t="s">
        <v>24</v>
      </c>
      <c r="H164" s="135" t="s">
        <v>16</v>
      </c>
      <c r="I164" s="135"/>
    </row>
    <row r="165" spans="1:9">
      <c r="A165" s="135" t="s">
        <v>103</v>
      </c>
      <c r="B165" s="135">
        <v>0.18</v>
      </c>
      <c r="C165" s="135" t="s">
        <v>93</v>
      </c>
      <c r="D165" s="135" t="s">
        <v>193</v>
      </c>
      <c r="E165" s="135" t="s">
        <v>22</v>
      </c>
      <c r="F165" s="135"/>
      <c r="G165" s="135" t="s">
        <v>24</v>
      </c>
      <c r="H165" s="135" t="s">
        <v>16</v>
      </c>
      <c r="I165" s="135"/>
    </row>
    <row r="166" spans="1:9">
      <c r="A166" s="135" t="s">
        <v>140</v>
      </c>
      <c r="B166" s="143">
        <f>79.12/3.6</f>
        <v>21.977777777777778</v>
      </c>
      <c r="C166" s="135" t="s">
        <v>78</v>
      </c>
      <c r="D166" s="135" t="s">
        <v>200</v>
      </c>
      <c r="E166" s="135" t="s">
        <v>83</v>
      </c>
      <c r="F166" s="135"/>
      <c r="G166" s="135" t="s">
        <v>24</v>
      </c>
      <c r="H166" s="135" t="s">
        <v>16</v>
      </c>
      <c r="I166" s="135"/>
    </row>
    <row r="167" spans="1:9">
      <c r="A167" s="135" t="s">
        <v>105</v>
      </c>
      <c r="B167" s="135">
        <v>5.18</v>
      </c>
      <c r="C167" s="135" t="s">
        <v>94</v>
      </c>
      <c r="D167" s="135" t="s">
        <v>193</v>
      </c>
      <c r="E167" s="135" t="s">
        <v>22</v>
      </c>
      <c r="F167" s="135"/>
      <c r="G167" s="135" t="s">
        <v>24</v>
      </c>
      <c r="H167" s="135" t="s">
        <v>16</v>
      </c>
      <c r="I167" s="135"/>
    </row>
    <row r="168" spans="1:9">
      <c r="A168" s="135" t="s">
        <v>141</v>
      </c>
      <c r="B168" s="135">
        <v>8.91</v>
      </c>
      <c r="C168" s="135" t="s">
        <v>138</v>
      </c>
      <c r="D168" s="135" t="s">
        <v>195</v>
      </c>
      <c r="E168" s="135" t="s">
        <v>147</v>
      </c>
      <c r="F168" s="135"/>
      <c r="G168" s="135" t="s">
        <v>24</v>
      </c>
      <c r="H168" s="135" t="s">
        <v>16</v>
      </c>
      <c r="I168" s="135"/>
    </row>
    <row r="169" spans="1:9">
      <c r="A169" s="135" t="s">
        <v>107</v>
      </c>
      <c r="B169" s="135">
        <v>4.0199999999999996</v>
      </c>
      <c r="C169" s="135" t="s">
        <v>96</v>
      </c>
      <c r="D169" s="135" t="s">
        <v>193</v>
      </c>
      <c r="E169" s="135" t="s">
        <v>22</v>
      </c>
      <c r="F169" s="135"/>
      <c r="G169" s="135" t="s">
        <v>24</v>
      </c>
      <c r="H169" s="135" t="s">
        <v>16</v>
      </c>
      <c r="I169" s="135"/>
    </row>
    <row r="170" spans="1:9">
      <c r="A170" s="142" t="str">
        <f>A$147</f>
        <v>production of pharmamedia</v>
      </c>
      <c r="B170" s="135">
        <v>1.3</v>
      </c>
      <c r="C170" s="142" t="str">
        <f>C$147</f>
        <v>pharmamedia</v>
      </c>
      <c r="D170" s="142" t="str">
        <f>D$147</f>
        <v>RER</v>
      </c>
      <c r="E170" s="142" t="str">
        <f>E$147</f>
        <v>unit</v>
      </c>
      <c r="F170" s="135"/>
      <c r="G170" s="135" t="s">
        <v>24</v>
      </c>
      <c r="H170" s="142" t="str">
        <f>H$147</f>
        <v>penicillin_consq</v>
      </c>
      <c r="I170" s="135"/>
    </row>
    <row r="171" spans="1:9">
      <c r="A171" s="135" t="s">
        <v>142</v>
      </c>
      <c r="B171" s="135">
        <v>0.36</v>
      </c>
      <c r="C171" s="135" t="s">
        <v>139</v>
      </c>
      <c r="D171" s="135" t="s">
        <v>192</v>
      </c>
      <c r="E171" s="135" t="s">
        <v>22</v>
      </c>
      <c r="F171" s="135"/>
      <c r="G171" s="135" t="s">
        <v>24</v>
      </c>
      <c r="H171" s="135" t="s">
        <v>16</v>
      </c>
      <c r="I171" s="135"/>
    </row>
    <row r="172" spans="1:9">
      <c r="A172" s="142" t="str">
        <f>A$246</f>
        <v>sodium acetate</v>
      </c>
      <c r="B172" s="135">
        <v>0.26</v>
      </c>
      <c r="C172" s="142" t="str">
        <f>C$246</f>
        <v>sodium acetate</v>
      </c>
      <c r="D172" s="142" t="str">
        <f>D$246</f>
        <v>GLO</v>
      </c>
      <c r="E172" s="142" t="str">
        <f>E$246</f>
        <v>kilogram</v>
      </c>
      <c r="F172" s="135"/>
      <c r="G172" s="135" t="s">
        <v>24</v>
      </c>
      <c r="H172" s="142" t="str">
        <f>H$246</f>
        <v>penicillin_consq</v>
      </c>
      <c r="I172" s="135"/>
    </row>
    <row r="173" spans="1:9">
      <c r="A173" s="135" t="s">
        <v>109</v>
      </c>
      <c r="B173" s="135">
        <v>0.11</v>
      </c>
      <c r="C173" s="135" t="s">
        <v>98</v>
      </c>
      <c r="D173" s="135" t="s">
        <v>192</v>
      </c>
      <c r="E173" s="135" t="s">
        <v>22</v>
      </c>
      <c r="F173" s="135"/>
      <c r="G173" s="135" t="s">
        <v>24</v>
      </c>
      <c r="H173" s="135" t="s">
        <v>16</v>
      </c>
      <c r="I173" s="135"/>
    </row>
    <row r="174" spans="1:9">
      <c r="A174" s="135" t="s">
        <v>110</v>
      </c>
      <c r="B174" s="135">
        <v>0.01</v>
      </c>
      <c r="C174" s="135" t="s">
        <v>99</v>
      </c>
      <c r="D174" s="135" t="s">
        <v>193</v>
      </c>
      <c r="E174" s="135" t="s">
        <v>22</v>
      </c>
      <c r="F174" s="135"/>
      <c r="G174" s="135" t="s">
        <v>24</v>
      </c>
      <c r="H174" s="135" t="s">
        <v>16</v>
      </c>
      <c r="I174" s="135"/>
    </row>
    <row r="175" spans="1:9">
      <c r="A175" s="135" t="s">
        <v>143</v>
      </c>
      <c r="B175" s="135">
        <v>19.100000000000001</v>
      </c>
      <c r="C175" s="135" t="s">
        <v>100</v>
      </c>
      <c r="D175" s="135" t="s">
        <v>201</v>
      </c>
      <c r="E175" s="135" t="s">
        <v>22</v>
      </c>
      <c r="F175" s="135"/>
      <c r="G175" s="135" t="s">
        <v>24</v>
      </c>
      <c r="H175" s="135" t="s">
        <v>16</v>
      </c>
      <c r="I175" s="135"/>
    </row>
    <row r="176" spans="1:9">
      <c r="A176" s="135" t="s">
        <v>145</v>
      </c>
      <c r="B176" s="135">
        <v>-5.3499999999999997E-3</v>
      </c>
      <c r="C176" s="135" t="s">
        <v>114</v>
      </c>
      <c r="D176" s="135" t="s">
        <v>197</v>
      </c>
      <c r="E176" s="135" t="s">
        <v>22</v>
      </c>
      <c r="F176" s="135"/>
      <c r="G176" s="135" t="s">
        <v>24</v>
      </c>
      <c r="H176" s="135" t="s">
        <v>16</v>
      </c>
      <c r="I176" s="135"/>
    </row>
    <row r="177" spans="1:9">
      <c r="A177" s="135" t="s">
        <v>146</v>
      </c>
      <c r="B177" s="135">
        <v>-1.07</v>
      </c>
      <c r="C177" s="135" t="s">
        <v>115</v>
      </c>
      <c r="D177" s="135" t="s">
        <v>192</v>
      </c>
      <c r="E177" s="135" t="s">
        <v>22</v>
      </c>
      <c r="F177" s="135"/>
      <c r="G177" s="135" t="s">
        <v>24</v>
      </c>
      <c r="H177" s="135" t="s">
        <v>16</v>
      </c>
      <c r="I177" s="135"/>
    </row>
    <row r="178" spans="1:9">
      <c r="A178" s="142" t="str">
        <f>A$246</f>
        <v>sodium acetate</v>
      </c>
      <c r="B178" s="135">
        <v>-0.03</v>
      </c>
      <c r="C178" s="142" t="str">
        <f>C$246</f>
        <v>sodium acetate</v>
      </c>
      <c r="D178" s="142" t="str">
        <f>D$246</f>
        <v>GLO</v>
      </c>
      <c r="E178" s="142" t="str">
        <f>E$246</f>
        <v>kilogram</v>
      </c>
      <c r="F178" s="135"/>
      <c r="G178" s="135" t="s">
        <v>24</v>
      </c>
      <c r="H178" s="142" t="str">
        <f>H$246</f>
        <v>penicillin_consq</v>
      </c>
      <c r="I178" s="135"/>
    </row>
    <row r="179" spans="1:9">
      <c r="A179" s="135" t="s">
        <v>112</v>
      </c>
      <c r="B179" s="135">
        <v>0.17</v>
      </c>
      <c r="C179" s="135"/>
      <c r="D179" s="135"/>
      <c r="E179" s="135" t="s">
        <v>22</v>
      </c>
      <c r="F179" s="135" t="s">
        <v>121</v>
      </c>
      <c r="G179" s="135" t="s">
        <v>123</v>
      </c>
      <c r="H179" s="135" t="s">
        <v>124</v>
      </c>
      <c r="I179" s="135"/>
    </row>
    <row r="180" spans="1:9">
      <c r="A180" s="135" t="s">
        <v>113</v>
      </c>
      <c r="B180" s="135">
        <v>0.22</v>
      </c>
      <c r="C180" s="135"/>
      <c r="D180" s="135"/>
      <c r="E180" s="135" t="s">
        <v>22</v>
      </c>
      <c r="F180" s="135" t="s">
        <v>121</v>
      </c>
      <c r="G180" s="135" t="s">
        <v>123</v>
      </c>
      <c r="H180" s="135" t="s">
        <v>124</v>
      </c>
      <c r="I180" s="135"/>
    </row>
    <row r="181" spans="1:9">
      <c r="A181" s="135" t="s">
        <v>116</v>
      </c>
      <c r="B181" s="135">
        <v>0.18</v>
      </c>
      <c r="C181" s="135"/>
      <c r="D181" s="135"/>
      <c r="E181" s="135" t="s">
        <v>22</v>
      </c>
      <c r="F181" s="135" t="s">
        <v>121</v>
      </c>
      <c r="G181" s="135" t="s">
        <v>123</v>
      </c>
      <c r="H181" s="135" t="s">
        <v>124</v>
      </c>
      <c r="I181" s="135"/>
    </row>
    <row r="182" spans="1:9">
      <c r="A182" s="135" t="s">
        <v>208</v>
      </c>
      <c r="B182" s="135">
        <v>6.58</v>
      </c>
      <c r="C182" s="135"/>
      <c r="D182" s="135"/>
      <c r="E182" s="135" t="s">
        <v>22</v>
      </c>
      <c r="F182" s="135" t="s">
        <v>122</v>
      </c>
      <c r="G182" s="135" t="s">
        <v>123</v>
      </c>
      <c r="H182" s="135" t="s">
        <v>124</v>
      </c>
      <c r="I182" s="135"/>
    </row>
    <row r="183" spans="1:9">
      <c r="A183" s="135" t="s">
        <v>117</v>
      </c>
      <c r="B183" s="135">
        <v>0.06</v>
      </c>
      <c r="C183" s="135"/>
      <c r="D183" s="135"/>
      <c r="E183" s="135" t="s">
        <v>22</v>
      </c>
      <c r="F183" s="135" t="s">
        <v>121</v>
      </c>
      <c r="G183" s="135" t="s">
        <v>123</v>
      </c>
      <c r="H183" s="135" t="s">
        <v>124</v>
      </c>
      <c r="I183" s="135"/>
    </row>
    <row r="184" spans="1:9">
      <c r="A184" s="135" t="s">
        <v>144</v>
      </c>
      <c r="B184" s="135">
        <v>0.01</v>
      </c>
      <c r="C184" s="135"/>
      <c r="D184" s="135"/>
      <c r="E184" s="135" t="s">
        <v>22</v>
      </c>
      <c r="F184" s="135" t="s">
        <v>121</v>
      </c>
      <c r="G184" s="135" t="s">
        <v>123</v>
      </c>
      <c r="H184" s="135" t="s">
        <v>124</v>
      </c>
      <c r="I184" s="135"/>
    </row>
    <row r="185" spans="1:9">
      <c r="A185" s="135" t="s">
        <v>119</v>
      </c>
      <c r="B185" s="135">
        <v>0.11</v>
      </c>
      <c r="C185" s="135"/>
      <c r="D185" s="135"/>
      <c r="E185" s="135" t="s">
        <v>22</v>
      </c>
      <c r="F185" s="135" t="s">
        <v>122</v>
      </c>
      <c r="G185" s="135" t="s">
        <v>123</v>
      </c>
      <c r="H185" s="135" t="s">
        <v>124</v>
      </c>
      <c r="I185" s="135"/>
    </row>
    <row r="186" spans="1:9">
      <c r="A186" s="135" t="s">
        <v>120</v>
      </c>
      <c r="B186" s="135">
        <v>0.01</v>
      </c>
      <c r="C186" s="135"/>
      <c r="D186" s="135"/>
      <c r="E186" s="135" t="s">
        <v>22</v>
      </c>
      <c r="F186" s="135" t="s">
        <v>121</v>
      </c>
      <c r="G186" s="135" t="s">
        <v>123</v>
      </c>
      <c r="H186" s="135" t="s">
        <v>124</v>
      </c>
      <c r="I186" s="135"/>
    </row>
    <row r="188" spans="1:9" ht="15.75">
      <c r="A188" s="145" t="s">
        <v>1</v>
      </c>
      <c r="B188" s="146" t="s">
        <v>149</v>
      </c>
      <c r="C188" s="147"/>
      <c r="D188" s="148"/>
      <c r="E188" s="147"/>
      <c r="F188" s="149"/>
      <c r="G188" s="147"/>
      <c r="H188" s="147"/>
      <c r="I188" s="147"/>
    </row>
    <row r="189" spans="1:9">
      <c r="A189" s="150" t="s">
        <v>2</v>
      </c>
      <c r="B189" s="151">
        <v>1</v>
      </c>
      <c r="C189" s="147"/>
      <c r="D189" s="147"/>
      <c r="E189" s="147"/>
      <c r="F189" s="149"/>
      <c r="G189" s="147"/>
      <c r="H189" s="147"/>
      <c r="I189" s="147"/>
    </row>
    <row r="190" spans="1:9">
      <c r="A190" s="150" t="s">
        <v>3</v>
      </c>
      <c r="B190" s="152" t="s">
        <v>149</v>
      </c>
      <c r="C190" s="147"/>
      <c r="D190" s="147"/>
      <c r="E190" s="147"/>
      <c r="F190" s="149"/>
      <c r="G190" s="147"/>
      <c r="H190" s="147"/>
      <c r="I190" s="147"/>
    </row>
    <row r="191" spans="1:9">
      <c r="A191" s="150" t="s">
        <v>4</v>
      </c>
      <c r="B191" s="151" t="s">
        <v>205</v>
      </c>
      <c r="C191" s="147"/>
      <c r="D191" s="147"/>
      <c r="E191" s="147"/>
      <c r="F191" s="149"/>
      <c r="G191" s="147"/>
      <c r="H191" s="147"/>
      <c r="I191" s="147"/>
    </row>
    <row r="192" spans="1:9">
      <c r="A192" s="150" t="s">
        <v>5</v>
      </c>
      <c r="B192" s="153" t="s">
        <v>5</v>
      </c>
      <c r="C192" s="147"/>
      <c r="D192" s="147"/>
      <c r="E192" s="147"/>
      <c r="F192" s="149"/>
      <c r="G192" s="147"/>
      <c r="H192" s="147"/>
      <c r="I192" s="147"/>
    </row>
    <row r="193" spans="1:9" ht="15.75">
      <c r="A193" s="154" t="s">
        <v>6</v>
      </c>
      <c r="B193" s="146"/>
      <c r="C193" s="154"/>
      <c r="D193" s="154"/>
      <c r="E193" s="154"/>
      <c r="F193" s="149"/>
      <c r="G193" s="154"/>
      <c r="H193" s="154"/>
      <c r="I193" s="154"/>
    </row>
    <row r="194" spans="1:9" ht="15.75">
      <c r="A194" s="154" t="s">
        <v>7</v>
      </c>
      <c r="B194" s="146" t="s">
        <v>8</v>
      </c>
      <c r="C194" s="154" t="s">
        <v>3</v>
      </c>
      <c r="D194" s="154" t="s">
        <v>4</v>
      </c>
      <c r="E194" s="154" t="s">
        <v>5</v>
      </c>
      <c r="F194" s="155" t="s">
        <v>9</v>
      </c>
      <c r="G194" s="154" t="s">
        <v>10</v>
      </c>
      <c r="H194" s="154" t="s">
        <v>11</v>
      </c>
      <c r="I194" s="154" t="s">
        <v>12</v>
      </c>
    </row>
    <row r="195" spans="1:9">
      <c r="A195" s="156" t="str">
        <f>B188</f>
        <v>full box of vials</v>
      </c>
      <c r="B195" s="157">
        <f>B189</f>
        <v>1</v>
      </c>
      <c r="C195" s="156" t="str">
        <f>B190</f>
        <v>full box of vials</v>
      </c>
      <c r="D195" s="156" t="str">
        <f>B191</f>
        <v>NO</v>
      </c>
      <c r="E195" s="156" t="str">
        <f>B192</f>
        <v>unit</v>
      </c>
      <c r="F195" s="149"/>
      <c r="G195" s="149" t="s">
        <v>13</v>
      </c>
      <c r="H195" s="158" t="str">
        <f>$B$1</f>
        <v>penicillin_consq</v>
      </c>
      <c r="I195" s="149" t="s">
        <v>29</v>
      </c>
    </row>
    <row r="196" spans="1:9">
      <c r="A196" s="149" t="s">
        <v>84</v>
      </c>
      <c r="B196" s="157">
        <v>0.1587575</v>
      </c>
      <c r="C196" s="149" t="s">
        <v>77</v>
      </c>
      <c r="D196" s="149" t="s">
        <v>193</v>
      </c>
      <c r="E196" s="149" t="s">
        <v>22</v>
      </c>
      <c r="F196" s="149"/>
      <c r="G196" s="149" t="s">
        <v>24</v>
      </c>
      <c r="H196" s="149" t="s">
        <v>16</v>
      </c>
      <c r="I196" s="149"/>
    </row>
    <row r="197" spans="1:9">
      <c r="A197" s="149" t="s">
        <v>152</v>
      </c>
      <c r="B197" s="157">
        <v>4.328224E-2</v>
      </c>
      <c r="C197" s="149" t="s">
        <v>150</v>
      </c>
      <c r="D197" s="149" t="s">
        <v>193</v>
      </c>
      <c r="E197" s="149" t="s">
        <v>22</v>
      </c>
      <c r="F197" s="149"/>
      <c r="G197" s="149" t="s">
        <v>24</v>
      </c>
      <c r="H197" s="149" t="s">
        <v>16</v>
      </c>
      <c r="I197" s="149"/>
    </row>
    <row r="198" spans="1:9">
      <c r="A198" s="149" t="s">
        <v>28</v>
      </c>
      <c r="B198" s="157">
        <v>0.2965355965</v>
      </c>
      <c r="C198" s="149" t="s">
        <v>21</v>
      </c>
      <c r="D198" s="149" t="s">
        <v>193</v>
      </c>
      <c r="E198" s="149" t="s">
        <v>23</v>
      </c>
      <c r="F198" s="149"/>
      <c r="G198" s="149" t="s">
        <v>24</v>
      </c>
      <c r="H198" s="149" t="s">
        <v>16</v>
      </c>
      <c r="I198" s="149"/>
    </row>
    <row r="199" spans="1:9">
      <c r="A199" s="149" t="s">
        <v>153</v>
      </c>
      <c r="B199" s="157">
        <v>0.38329370890000003</v>
      </c>
      <c r="C199" s="149" t="s">
        <v>151</v>
      </c>
      <c r="D199" s="149" t="s">
        <v>192</v>
      </c>
      <c r="E199" s="149" t="s">
        <v>23</v>
      </c>
      <c r="F199" s="149"/>
      <c r="G199" s="149" t="s">
        <v>24</v>
      </c>
      <c r="H199" s="149" t="s">
        <v>16</v>
      </c>
      <c r="I199" s="149"/>
    </row>
    <row r="200" spans="1:9">
      <c r="A200" s="156" t="str">
        <f>A$226</f>
        <v>manufacturing of vial of penicillin</v>
      </c>
      <c r="B200" s="149">
        <v>10</v>
      </c>
      <c r="C200" s="156" t="str">
        <f>C$226</f>
        <v>vial of penicillin</v>
      </c>
      <c r="D200" s="156" t="str">
        <f>D$226</f>
        <v>FR</v>
      </c>
      <c r="E200" s="156" t="str">
        <f>E$226</f>
        <v>unit</v>
      </c>
      <c r="F200" s="149"/>
      <c r="G200" s="149" t="s">
        <v>24</v>
      </c>
      <c r="H200" s="156" t="str">
        <f>H$226</f>
        <v>penicillin_consq</v>
      </c>
      <c r="I200" s="149"/>
    </row>
    <row r="201" spans="1:9">
      <c r="A201" s="149" t="s">
        <v>146</v>
      </c>
      <c r="B201" s="157">
        <f>-77.5*10^-3</f>
        <v>-7.7499999999999999E-2</v>
      </c>
      <c r="C201" s="149" t="s">
        <v>115</v>
      </c>
      <c r="D201" s="149" t="s">
        <v>192</v>
      </c>
      <c r="E201" s="149" t="s">
        <v>22</v>
      </c>
      <c r="F201" s="149"/>
      <c r="G201" s="149" t="s">
        <v>24</v>
      </c>
      <c r="H201" s="149" t="s">
        <v>16</v>
      </c>
      <c r="I201" s="149"/>
    </row>
    <row r="202" spans="1:9">
      <c r="A202" s="149" t="s">
        <v>155</v>
      </c>
      <c r="B202" s="157">
        <f>-101.5625*10^-3</f>
        <v>-0.1015625</v>
      </c>
      <c r="C202" s="149" t="s">
        <v>154</v>
      </c>
      <c r="D202" s="149" t="s">
        <v>201</v>
      </c>
      <c r="E202" s="149" t="s">
        <v>22</v>
      </c>
      <c r="F202" s="149"/>
      <c r="G202" s="149" t="s">
        <v>24</v>
      </c>
      <c r="H202" s="149" t="s">
        <v>16</v>
      </c>
      <c r="I202" s="149"/>
    </row>
    <row r="204" spans="1:9" ht="15.75">
      <c r="A204" s="159" t="s">
        <v>1</v>
      </c>
      <c r="B204" s="160" t="s">
        <v>202</v>
      </c>
      <c r="C204" s="161"/>
      <c r="D204" s="162"/>
      <c r="E204" s="161"/>
      <c r="F204" s="163"/>
      <c r="G204" s="161"/>
      <c r="H204" s="161"/>
      <c r="I204" s="161"/>
    </row>
    <row r="205" spans="1:9">
      <c r="A205" s="164" t="s">
        <v>2</v>
      </c>
      <c r="B205" s="165">
        <v>1</v>
      </c>
      <c r="C205" s="161"/>
      <c r="D205" s="161"/>
      <c r="E205" s="161"/>
      <c r="F205" s="163"/>
      <c r="G205" s="161"/>
      <c r="H205" s="161"/>
      <c r="I205" s="161"/>
    </row>
    <row r="206" spans="1:9">
      <c r="A206" s="164" t="s">
        <v>3</v>
      </c>
      <c r="B206" s="166" t="s">
        <v>204</v>
      </c>
      <c r="C206" s="161"/>
      <c r="D206" s="161"/>
      <c r="E206" s="161"/>
      <c r="F206" s="163"/>
      <c r="G206" s="161"/>
      <c r="H206" s="161"/>
      <c r="I206" s="161"/>
    </row>
    <row r="207" spans="1:9">
      <c r="A207" s="164" t="s">
        <v>4</v>
      </c>
      <c r="B207" s="165" t="s">
        <v>203</v>
      </c>
      <c r="C207" s="161"/>
      <c r="D207" s="161"/>
      <c r="E207" s="161"/>
      <c r="F207" s="163"/>
      <c r="G207" s="161"/>
      <c r="H207" s="161"/>
      <c r="I207" s="161"/>
    </row>
    <row r="208" spans="1:9">
      <c r="A208" s="164" t="s">
        <v>5</v>
      </c>
      <c r="B208" s="167" t="s">
        <v>5</v>
      </c>
      <c r="C208" s="161"/>
      <c r="D208" s="161"/>
      <c r="E208" s="161"/>
      <c r="F208" s="163"/>
      <c r="G208" s="161"/>
      <c r="H208" s="161"/>
      <c r="I208" s="161"/>
    </row>
    <row r="209" spans="1:9" ht="15.75">
      <c r="A209" s="168" t="s">
        <v>6</v>
      </c>
      <c r="B209" s="160"/>
      <c r="C209" s="168"/>
      <c r="D209" s="168"/>
      <c r="E209" s="168"/>
      <c r="F209" s="163"/>
      <c r="G209" s="168"/>
      <c r="H209" s="168"/>
      <c r="I209" s="168"/>
    </row>
    <row r="210" spans="1:9" ht="15.75">
      <c r="A210" s="168" t="s">
        <v>7</v>
      </c>
      <c r="B210" s="160" t="s">
        <v>8</v>
      </c>
      <c r="C210" s="168" t="s">
        <v>3</v>
      </c>
      <c r="D210" s="168" t="s">
        <v>4</v>
      </c>
      <c r="E210" s="168" t="s">
        <v>5</v>
      </c>
      <c r="F210" s="169" t="s">
        <v>9</v>
      </c>
      <c r="G210" s="168" t="s">
        <v>10</v>
      </c>
      <c r="H210" s="168" t="s">
        <v>11</v>
      </c>
      <c r="I210" s="168" t="s">
        <v>12</v>
      </c>
    </row>
    <row r="211" spans="1:9">
      <c r="A211" s="170" t="str">
        <f>B204</f>
        <v>packed box of penicillin</v>
      </c>
      <c r="B211" s="171">
        <f>B205</f>
        <v>1</v>
      </c>
      <c r="C211" s="170" t="str">
        <f>B206</f>
        <v>box of penicillin</v>
      </c>
      <c r="D211" s="170" t="str">
        <f>B207</f>
        <v>SE</v>
      </c>
      <c r="E211" s="170" t="str">
        <f>B208</f>
        <v>unit</v>
      </c>
      <c r="F211" s="163"/>
      <c r="G211" s="163" t="s">
        <v>13</v>
      </c>
      <c r="H211" s="172" t="str">
        <f>$B$1</f>
        <v>penicillin_consq</v>
      </c>
      <c r="I211" s="163" t="s">
        <v>29</v>
      </c>
    </row>
    <row r="212" spans="1:9">
      <c r="A212" s="163" t="s">
        <v>84</v>
      </c>
      <c r="B212" s="171">
        <v>6.6148958330000007E-2</v>
      </c>
      <c r="C212" s="163" t="s">
        <v>77</v>
      </c>
      <c r="D212" s="163" t="s">
        <v>193</v>
      </c>
      <c r="E212" s="163" t="s">
        <v>22</v>
      </c>
      <c r="F212" s="163"/>
      <c r="G212" s="163" t="s">
        <v>24</v>
      </c>
      <c r="H212" s="163" t="s">
        <v>16</v>
      </c>
      <c r="I212" s="163"/>
    </row>
    <row r="213" spans="1:9">
      <c r="A213" s="163" t="s">
        <v>152</v>
      </c>
      <c r="B213" s="170">
        <v>8.2699999999999996E-3</v>
      </c>
      <c r="C213" s="163" t="s">
        <v>150</v>
      </c>
      <c r="D213" s="163" t="s">
        <v>193</v>
      </c>
      <c r="E213" s="163" t="s">
        <v>22</v>
      </c>
      <c r="F213" s="163"/>
      <c r="G213" s="163" t="s">
        <v>24</v>
      </c>
      <c r="H213" s="163" t="s">
        <v>16</v>
      </c>
      <c r="I213" s="163"/>
    </row>
    <row r="214" spans="1:9">
      <c r="A214" s="170" t="str">
        <f>A97</f>
        <v>production of a medicine strip</v>
      </c>
      <c r="B214" s="163">
        <v>3</v>
      </c>
      <c r="C214" s="170" t="str">
        <f>C97</f>
        <v>medicine strip</v>
      </c>
      <c r="D214" s="170" t="str">
        <f>D97</f>
        <v>MT</v>
      </c>
      <c r="E214" s="170" t="str">
        <f>E97</f>
        <v>unit</v>
      </c>
      <c r="F214" s="163"/>
      <c r="G214" s="163" t="s">
        <v>24</v>
      </c>
      <c r="H214" s="170" t="str">
        <f>H97</f>
        <v>penicillin_consq</v>
      </c>
      <c r="I214" s="163"/>
    </row>
    <row r="215" spans="1:9">
      <c r="A215" s="163" t="s">
        <v>157</v>
      </c>
      <c r="B215" s="170">
        <v>4.5399999999999998E-3</v>
      </c>
      <c r="C215" s="163" t="s">
        <v>156</v>
      </c>
      <c r="D215" s="163" t="s">
        <v>192</v>
      </c>
      <c r="E215" s="163" t="s">
        <v>22</v>
      </c>
      <c r="F215" s="163"/>
      <c r="G215" s="163" t="s">
        <v>24</v>
      </c>
      <c r="H215" s="163" t="s">
        <v>16</v>
      </c>
      <c r="I215" s="163"/>
    </row>
    <row r="216" spans="1:9">
      <c r="A216" s="163" t="s">
        <v>21</v>
      </c>
      <c r="B216" s="171">
        <v>2.6260000000000002E-2</v>
      </c>
      <c r="C216" s="163" t="s">
        <v>21</v>
      </c>
      <c r="D216" s="163" t="s">
        <v>193</v>
      </c>
      <c r="E216" s="163" t="s">
        <v>23</v>
      </c>
      <c r="F216" s="163"/>
      <c r="G216" s="163" t="s">
        <v>24</v>
      </c>
      <c r="H216" s="163" t="s">
        <v>16</v>
      </c>
      <c r="I216" s="163"/>
    </row>
    <row r="217" spans="1:9">
      <c r="A217" s="163" t="s">
        <v>159</v>
      </c>
      <c r="B217" s="171">
        <f>-15.87575*10^-3</f>
        <v>-1.5875750000000001E-2</v>
      </c>
      <c r="C217" s="163" t="s">
        <v>158</v>
      </c>
      <c r="D217" s="163" t="s">
        <v>201</v>
      </c>
      <c r="E217" s="163" t="s">
        <v>22</v>
      </c>
      <c r="F217" s="163"/>
      <c r="G217" s="163" t="s">
        <v>24</v>
      </c>
      <c r="H217" s="163" t="s">
        <v>16</v>
      </c>
      <c r="I217" s="163"/>
    </row>
    <row r="219" spans="1:9" ht="15.75">
      <c r="A219" s="173" t="s">
        <v>1</v>
      </c>
      <c r="B219" s="174" t="s">
        <v>207</v>
      </c>
      <c r="C219" s="175"/>
      <c r="D219" s="176"/>
      <c r="E219" s="175"/>
      <c r="F219" s="177"/>
      <c r="G219" s="175"/>
      <c r="H219" s="175"/>
      <c r="I219" s="175"/>
    </row>
    <row r="220" spans="1:9">
      <c r="A220" s="178" t="s">
        <v>2</v>
      </c>
      <c r="B220" s="179">
        <v>1</v>
      </c>
      <c r="C220" s="175"/>
      <c r="D220" s="175"/>
      <c r="E220" s="175"/>
      <c r="F220" s="177"/>
      <c r="G220" s="175"/>
      <c r="H220" s="175"/>
      <c r="I220" s="175"/>
    </row>
    <row r="221" spans="1:9">
      <c r="A221" s="178" t="s">
        <v>3</v>
      </c>
      <c r="B221" s="180" t="s">
        <v>206</v>
      </c>
      <c r="C221" s="175"/>
      <c r="D221" s="175"/>
      <c r="E221" s="175"/>
      <c r="F221" s="177"/>
      <c r="G221" s="175"/>
      <c r="H221" s="175"/>
      <c r="I221" s="175"/>
    </row>
    <row r="222" spans="1:9">
      <c r="A222" s="178" t="s">
        <v>4</v>
      </c>
      <c r="B222" s="179" t="s">
        <v>200</v>
      </c>
      <c r="C222" s="175"/>
      <c r="D222" s="175"/>
      <c r="E222" s="175"/>
      <c r="F222" s="177"/>
      <c r="G222" s="175"/>
      <c r="H222" s="175"/>
      <c r="I222" s="175"/>
    </row>
    <row r="223" spans="1:9">
      <c r="A223" s="178" t="s">
        <v>5</v>
      </c>
      <c r="B223" s="181" t="s">
        <v>5</v>
      </c>
      <c r="C223" s="175"/>
      <c r="D223" s="175"/>
      <c r="E223" s="175"/>
      <c r="F223" s="177"/>
      <c r="G223" s="175"/>
      <c r="H223" s="175"/>
      <c r="I223" s="175"/>
    </row>
    <row r="224" spans="1:9" ht="15.75">
      <c r="A224" s="182" t="s">
        <v>6</v>
      </c>
      <c r="B224" s="174"/>
      <c r="C224" s="182"/>
      <c r="D224" s="182"/>
      <c r="E224" s="182"/>
      <c r="F224" s="177"/>
      <c r="G224" s="182"/>
      <c r="H224" s="182"/>
      <c r="I224" s="182"/>
    </row>
    <row r="225" spans="1:9" ht="15.75">
      <c r="A225" s="182" t="s">
        <v>7</v>
      </c>
      <c r="B225" s="174" t="s">
        <v>8</v>
      </c>
      <c r="C225" s="182" t="s">
        <v>3</v>
      </c>
      <c r="D225" s="182" t="s">
        <v>4</v>
      </c>
      <c r="E225" s="182" t="s">
        <v>5</v>
      </c>
      <c r="F225" s="183" t="s">
        <v>9</v>
      </c>
      <c r="G225" s="182" t="s">
        <v>10</v>
      </c>
      <c r="H225" s="182" t="s">
        <v>11</v>
      </c>
      <c r="I225" s="182" t="s">
        <v>12</v>
      </c>
    </row>
    <row r="226" spans="1:9">
      <c r="A226" s="184" t="str">
        <f>B219</f>
        <v>manufacturing of vial of penicillin</v>
      </c>
      <c r="B226" s="185">
        <f>B220</f>
        <v>1</v>
      </c>
      <c r="C226" s="184" t="str">
        <f>B221</f>
        <v>vial of penicillin</v>
      </c>
      <c r="D226" s="184" t="str">
        <f>B222</f>
        <v>FR</v>
      </c>
      <c r="E226" s="184" t="str">
        <f>B223</f>
        <v>unit</v>
      </c>
      <c r="F226" s="177"/>
      <c r="G226" s="177" t="s">
        <v>13</v>
      </c>
      <c r="H226" s="186" t="str">
        <f>$B$1</f>
        <v>penicillin_consq</v>
      </c>
      <c r="I226" s="177" t="s">
        <v>29</v>
      </c>
    </row>
    <row r="227" spans="1:9">
      <c r="A227" s="177" t="s">
        <v>75</v>
      </c>
      <c r="B227" s="184">
        <v>6.0000000000000001E-3</v>
      </c>
      <c r="C227" s="177" t="s">
        <v>74</v>
      </c>
      <c r="D227" s="177" t="s">
        <v>192</v>
      </c>
      <c r="E227" s="177" t="s">
        <v>22</v>
      </c>
      <c r="F227" s="177"/>
      <c r="G227" s="177" t="s">
        <v>24</v>
      </c>
      <c r="H227" s="177" t="s">
        <v>16</v>
      </c>
      <c r="I227" s="177"/>
    </row>
    <row r="228" spans="1:9">
      <c r="A228" s="177" t="s">
        <v>163</v>
      </c>
      <c r="B228" s="184">
        <v>3.7333333333333331E-5</v>
      </c>
      <c r="C228" s="177" t="s">
        <v>78</v>
      </c>
      <c r="D228" s="177" t="s">
        <v>200</v>
      </c>
      <c r="E228" s="177" t="s">
        <v>83</v>
      </c>
      <c r="F228" s="177"/>
      <c r="G228" s="177" t="s">
        <v>24</v>
      </c>
      <c r="H228" s="177" t="s">
        <v>16</v>
      </c>
      <c r="I228" s="177"/>
    </row>
    <row r="229" spans="1:9">
      <c r="A229" s="177" t="s">
        <v>54</v>
      </c>
      <c r="B229" s="184">
        <v>6.0312500000000002E-3</v>
      </c>
      <c r="C229" s="177" t="s">
        <v>45</v>
      </c>
      <c r="D229" s="177" t="s">
        <v>192</v>
      </c>
      <c r="E229" s="177" t="s">
        <v>22</v>
      </c>
      <c r="F229" s="177"/>
      <c r="G229" s="177" t="s">
        <v>24</v>
      </c>
      <c r="H229" s="177" t="s">
        <v>16</v>
      </c>
      <c r="I229" s="177"/>
    </row>
    <row r="230" spans="1:9">
      <c r="A230" s="177" t="s">
        <v>164</v>
      </c>
      <c r="B230" s="184">
        <v>7.7499999999999999E-3</v>
      </c>
      <c r="C230" s="177" t="s">
        <v>160</v>
      </c>
      <c r="D230" s="177" t="s">
        <v>192</v>
      </c>
      <c r="E230" s="177" t="s">
        <v>22</v>
      </c>
      <c r="F230" s="177"/>
      <c r="G230" s="177" t="s">
        <v>24</v>
      </c>
      <c r="H230" s="177" t="s">
        <v>16</v>
      </c>
      <c r="I230" s="177"/>
    </row>
    <row r="231" spans="1:9">
      <c r="A231" s="177" t="s">
        <v>165</v>
      </c>
      <c r="B231" s="185">
        <v>2.6339999999999999E-2</v>
      </c>
      <c r="C231" s="177" t="s">
        <v>161</v>
      </c>
      <c r="D231" s="177" t="s">
        <v>192</v>
      </c>
      <c r="E231" s="177" t="s">
        <v>22</v>
      </c>
      <c r="F231" s="177"/>
      <c r="G231" s="177" t="s">
        <v>24</v>
      </c>
      <c r="H231" s="177" t="s">
        <v>16</v>
      </c>
      <c r="I231" s="177"/>
    </row>
    <row r="232" spans="1:9">
      <c r="A232" s="177" t="s">
        <v>55</v>
      </c>
      <c r="B232" s="184">
        <v>1.0656520000000001E-2</v>
      </c>
      <c r="C232" s="177" t="s">
        <v>46</v>
      </c>
      <c r="D232" s="177" t="s">
        <v>192</v>
      </c>
      <c r="E232" s="177" t="s">
        <v>22</v>
      </c>
      <c r="F232" s="177"/>
      <c r="G232" s="177" t="s">
        <v>24</v>
      </c>
      <c r="H232" s="177" t="s">
        <v>16</v>
      </c>
      <c r="I232" s="177"/>
    </row>
    <row r="233" spans="1:9">
      <c r="A233" s="177" t="s">
        <v>58</v>
      </c>
      <c r="B233" s="184">
        <v>1.0656250000000001E-2</v>
      </c>
      <c r="C233" s="177" t="s">
        <v>49</v>
      </c>
      <c r="D233" s="177" t="s">
        <v>192</v>
      </c>
      <c r="E233" s="177" t="s">
        <v>22</v>
      </c>
      <c r="F233" s="177"/>
      <c r="G233" s="177" t="s">
        <v>24</v>
      </c>
      <c r="H233" s="177" t="s">
        <v>16</v>
      </c>
      <c r="I233" s="177"/>
    </row>
    <row r="234" spans="1:9">
      <c r="A234" s="184" t="str">
        <f>A162</f>
        <v>raw penicillium G</v>
      </c>
      <c r="B234" s="184">
        <v>5.9999999999999995E-4</v>
      </c>
      <c r="C234" s="184" t="str">
        <f>C162</f>
        <v>raw penicillium G</v>
      </c>
      <c r="D234" s="184" t="str">
        <f>D162</f>
        <v>FR</v>
      </c>
      <c r="E234" s="184" t="str">
        <f>E162</f>
        <v>kilogram</v>
      </c>
      <c r="F234" s="177"/>
      <c r="G234" s="177" t="s">
        <v>24</v>
      </c>
      <c r="H234" s="184" t="str">
        <f>H162</f>
        <v>penicillin_consq</v>
      </c>
      <c r="I234" s="177"/>
    </row>
    <row r="235" spans="1:9">
      <c r="A235" s="177" t="s">
        <v>39</v>
      </c>
      <c r="B235" s="184">
        <v>5.0000000000000001E-4</v>
      </c>
      <c r="C235" s="177" t="s">
        <v>34</v>
      </c>
      <c r="D235" s="177" t="s">
        <v>192</v>
      </c>
      <c r="E235" s="177" t="s">
        <v>22</v>
      </c>
      <c r="F235" s="177"/>
      <c r="G235" s="177" t="s">
        <v>24</v>
      </c>
      <c r="H235" s="177" t="s">
        <v>16</v>
      </c>
      <c r="I235" s="177"/>
    </row>
    <row r="236" spans="1:9">
      <c r="A236" s="177" t="s">
        <v>166</v>
      </c>
      <c r="B236" s="185">
        <v>3.8936529999999997E-2</v>
      </c>
      <c r="C236" s="177" t="s">
        <v>162</v>
      </c>
      <c r="D236" s="177" t="s">
        <v>193</v>
      </c>
      <c r="E236" s="177" t="s">
        <v>23</v>
      </c>
      <c r="F236" s="177"/>
      <c r="G236" s="177" t="s">
        <v>24</v>
      </c>
      <c r="H236" s="177" t="s">
        <v>16</v>
      </c>
      <c r="I236" s="177"/>
    </row>
    <row r="237" spans="1:9">
      <c r="A237" s="177" t="s">
        <v>89</v>
      </c>
      <c r="B237" s="185">
        <v>8.1328101599999994E-2</v>
      </c>
      <c r="C237" s="177" t="s">
        <v>82</v>
      </c>
      <c r="D237" s="177" t="s">
        <v>192</v>
      </c>
      <c r="E237" s="177" t="s">
        <v>23</v>
      </c>
      <c r="F237" s="177"/>
      <c r="G237" s="177" t="s">
        <v>24</v>
      </c>
      <c r="H237" s="177" t="s">
        <v>16</v>
      </c>
      <c r="I237" s="177"/>
    </row>
    <row r="239" spans="1:9" ht="15.75">
      <c r="A239" s="187" t="s">
        <v>1</v>
      </c>
      <c r="B239" s="188" t="s">
        <v>167</v>
      </c>
      <c r="C239" s="189"/>
      <c r="D239" s="190"/>
      <c r="E239" s="189"/>
      <c r="F239" s="191"/>
      <c r="G239" s="189"/>
      <c r="H239" s="189"/>
      <c r="I239" s="189"/>
    </row>
    <row r="240" spans="1:9">
      <c r="A240" s="192" t="s">
        <v>2</v>
      </c>
      <c r="B240" s="193">
        <v>1</v>
      </c>
      <c r="C240" s="189"/>
      <c r="D240" s="189"/>
      <c r="E240" s="189"/>
      <c r="F240" s="191"/>
      <c r="G240" s="189"/>
      <c r="H240" s="189"/>
      <c r="I240" s="189"/>
    </row>
    <row r="241" spans="1:9">
      <c r="A241" s="192" t="s">
        <v>3</v>
      </c>
      <c r="B241" s="194" t="s">
        <v>167</v>
      </c>
      <c r="C241" s="189"/>
      <c r="D241" s="189"/>
      <c r="E241" s="189"/>
      <c r="F241" s="191"/>
      <c r="G241" s="189"/>
      <c r="H241" s="189"/>
      <c r="I241" s="189"/>
    </row>
    <row r="242" spans="1:9">
      <c r="A242" s="192" t="s">
        <v>4</v>
      </c>
      <c r="B242" s="193" t="s">
        <v>192</v>
      </c>
      <c r="C242" s="189"/>
      <c r="D242" s="189"/>
      <c r="E242" s="189"/>
      <c r="F242" s="191"/>
      <c r="G242" s="189"/>
      <c r="H242" s="189"/>
      <c r="I242" s="189"/>
    </row>
    <row r="243" spans="1:9">
      <c r="A243" s="192" t="s">
        <v>5</v>
      </c>
      <c r="B243" s="194" t="s">
        <v>22</v>
      </c>
      <c r="C243" s="189"/>
      <c r="D243" s="189"/>
      <c r="E243" s="189"/>
      <c r="F243" s="191"/>
      <c r="G243" s="189"/>
      <c r="H243" s="189"/>
      <c r="I243" s="189"/>
    </row>
    <row r="244" spans="1:9" ht="15.75">
      <c r="A244" s="195" t="s">
        <v>6</v>
      </c>
      <c r="B244" s="188"/>
      <c r="C244" s="195"/>
      <c r="D244" s="195"/>
      <c r="E244" s="195"/>
      <c r="F244" s="191"/>
      <c r="G244" s="195"/>
      <c r="H244" s="195"/>
      <c r="I244" s="195"/>
    </row>
    <row r="245" spans="1:9" ht="15.75">
      <c r="A245" s="195" t="s">
        <v>7</v>
      </c>
      <c r="B245" s="188" t="s">
        <v>8</v>
      </c>
      <c r="C245" s="195" t="s">
        <v>3</v>
      </c>
      <c r="D245" s="195" t="s">
        <v>4</v>
      </c>
      <c r="E245" s="195" t="s">
        <v>5</v>
      </c>
      <c r="F245" s="196" t="s">
        <v>9</v>
      </c>
      <c r="G245" s="195" t="s">
        <v>10</v>
      </c>
      <c r="H245" s="195" t="s">
        <v>11</v>
      </c>
      <c r="I245" s="195" t="s">
        <v>12</v>
      </c>
    </row>
    <row r="246" spans="1:9">
      <c r="A246" s="197" t="str">
        <f>B239</f>
        <v>sodium acetate</v>
      </c>
      <c r="B246" s="198">
        <f>B240</f>
        <v>1</v>
      </c>
      <c r="C246" s="197" t="str">
        <f>B241</f>
        <v>sodium acetate</v>
      </c>
      <c r="D246" s="197" t="str">
        <f>B242</f>
        <v>GLO</v>
      </c>
      <c r="E246" s="197" t="str">
        <f>B243</f>
        <v>kilogram</v>
      </c>
      <c r="F246" s="191"/>
      <c r="G246" s="191" t="s">
        <v>13</v>
      </c>
      <c r="H246" s="199" t="str">
        <f>$B$1</f>
        <v>penicillin_consq</v>
      </c>
      <c r="I246" s="191" t="s">
        <v>29</v>
      </c>
    </row>
    <row r="247" spans="1:9">
      <c r="A247" s="191" t="s">
        <v>169</v>
      </c>
      <c r="B247" s="191">
        <v>0.73170000000000002</v>
      </c>
      <c r="C247" s="191" t="s">
        <v>168</v>
      </c>
      <c r="D247" s="191" t="s">
        <v>192</v>
      </c>
      <c r="E247" s="191" t="s">
        <v>22</v>
      </c>
      <c r="F247" s="191"/>
      <c r="G247" s="191" t="s">
        <v>24</v>
      </c>
      <c r="H247" s="191" t="s">
        <v>16</v>
      </c>
      <c r="I247" s="191"/>
    </row>
    <row r="248" spans="1:9">
      <c r="A248" s="191" t="s">
        <v>109</v>
      </c>
      <c r="B248" s="191">
        <v>0.48780499999999999</v>
      </c>
      <c r="C248" s="191" t="s">
        <v>98</v>
      </c>
      <c r="D248" s="191" t="s">
        <v>192</v>
      </c>
      <c r="E248" s="191" t="s">
        <v>22</v>
      </c>
      <c r="F248" s="191"/>
      <c r="G248" s="191" t="s">
        <v>24</v>
      </c>
      <c r="H248" s="191" t="s">
        <v>16</v>
      </c>
      <c r="I248" s="191"/>
    </row>
    <row r="250" spans="1:9" ht="15.75">
      <c r="A250" s="200" t="s">
        <v>1</v>
      </c>
      <c r="B250" s="201" t="s">
        <v>170</v>
      </c>
      <c r="C250" s="202"/>
      <c r="D250" s="203"/>
      <c r="E250" s="202"/>
      <c r="F250" s="204"/>
      <c r="G250" s="202"/>
      <c r="H250" s="202"/>
      <c r="I250" s="202"/>
    </row>
    <row r="251" spans="1:9">
      <c r="A251" s="205" t="s">
        <v>2</v>
      </c>
      <c r="B251" s="206">
        <v>1</v>
      </c>
      <c r="C251" s="202"/>
      <c r="D251" s="202"/>
      <c r="E251" s="202"/>
      <c r="F251" s="204"/>
      <c r="G251" s="202"/>
      <c r="H251" s="202"/>
      <c r="I251" s="202"/>
    </row>
    <row r="252" spans="1:9">
      <c r="A252" s="205" t="s">
        <v>3</v>
      </c>
      <c r="B252" s="207" t="s">
        <v>170</v>
      </c>
      <c r="C252" s="202"/>
      <c r="D252" s="202"/>
      <c r="E252" s="202"/>
      <c r="F252" s="204"/>
      <c r="G252" s="202"/>
      <c r="H252" s="202"/>
      <c r="I252" s="202"/>
    </row>
    <row r="253" spans="1:9">
      <c r="A253" s="205" t="s">
        <v>4</v>
      </c>
      <c r="B253" s="206" t="s">
        <v>192</v>
      </c>
      <c r="C253" s="202"/>
      <c r="D253" s="202"/>
      <c r="E253" s="202"/>
      <c r="F253" s="204"/>
      <c r="G253" s="202"/>
      <c r="H253" s="202"/>
      <c r="I253" s="202"/>
    </row>
    <row r="254" spans="1:9">
      <c r="A254" s="205" t="s">
        <v>5</v>
      </c>
      <c r="B254" s="207" t="s">
        <v>5</v>
      </c>
      <c r="C254" s="202"/>
      <c r="D254" s="202"/>
      <c r="E254" s="202"/>
      <c r="F254" s="204"/>
      <c r="G254" s="202"/>
      <c r="H254" s="202"/>
      <c r="I254" s="202"/>
    </row>
    <row r="255" spans="1:9" ht="15.75">
      <c r="A255" s="208" t="s">
        <v>6</v>
      </c>
      <c r="B255" s="201"/>
      <c r="C255" s="208"/>
      <c r="D255" s="208"/>
      <c r="E255" s="208"/>
      <c r="F255" s="204"/>
      <c r="G255" s="208"/>
      <c r="H255" s="208"/>
      <c r="I255" s="208"/>
    </row>
    <row r="256" spans="1:9" ht="15.75">
      <c r="A256" s="208" t="s">
        <v>7</v>
      </c>
      <c r="B256" s="201" t="s">
        <v>8</v>
      </c>
      <c r="C256" s="208" t="s">
        <v>3</v>
      </c>
      <c r="D256" s="208" t="s">
        <v>4</v>
      </c>
      <c r="E256" s="208" t="s">
        <v>5</v>
      </c>
      <c r="F256" s="209" t="s">
        <v>9</v>
      </c>
      <c r="G256" s="208" t="s">
        <v>10</v>
      </c>
      <c r="H256" s="208" t="s">
        <v>11</v>
      </c>
      <c r="I256" s="208" t="s">
        <v>12</v>
      </c>
    </row>
    <row r="257" spans="1:9">
      <c r="A257" s="210" t="str">
        <f>B250</f>
        <v>stopcock</v>
      </c>
      <c r="B257" s="211">
        <f>B251</f>
        <v>1</v>
      </c>
      <c r="C257" s="210" t="str">
        <f>B252</f>
        <v>stopcock</v>
      </c>
      <c r="D257" s="210" t="str">
        <f>B253</f>
        <v>GLO</v>
      </c>
      <c r="E257" s="210" t="str">
        <f>B254</f>
        <v>unit</v>
      </c>
      <c r="F257" s="204"/>
      <c r="G257" s="204" t="s">
        <v>13</v>
      </c>
      <c r="H257" s="212" t="str">
        <f>$B$1</f>
        <v>penicillin_consq</v>
      </c>
      <c r="I257" s="204" t="s">
        <v>29</v>
      </c>
    </row>
    <row r="258" spans="1:9">
      <c r="A258" s="204" t="s">
        <v>55</v>
      </c>
      <c r="B258" s="210">
        <v>5.47E-3</v>
      </c>
      <c r="C258" s="204" t="s">
        <v>46</v>
      </c>
      <c r="D258" s="204" t="s">
        <v>192</v>
      </c>
      <c r="E258" s="204" t="s">
        <v>22</v>
      </c>
      <c r="F258" s="204"/>
      <c r="G258" s="204" t="s">
        <v>24</v>
      </c>
      <c r="H258" s="204" t="s">
        <v>16</v>
      </c>
      <c r="I258" s="204"/>
    </row>
    <row r="259" spans="1:9">
      <c r="A259" s="204" t="s">
        <v>57</v>
      </c>
      <c r="B259" s="210">
        <v>3.5800000000000003E-3</v>
      </c>
      <c r="C259" s="204" t="s">
        <v>48</v>
      </c>
      <c r="D259" s="204" t="s">
        <v>192</v>
      </c>
      <c r="E259" s="204" t="s">
        <v>22</v>
      </c>
      <c r="F259" s="204"/>
      <c r="G259" s="204" t="s">
        <v>24</v>
      </c>
      <c r="H259" s="204" t="s">
        <v>16</v>
      </c>
      <c r="I259" s="204"/>
    </row>
    <row r="260" spans="1:9">
      <c r="A260" s="204" t="s">
        <v>38</v>
      </c>
      <c r="B260" s="210">
        <v>1.89E-3</v>
      </c>
      <c r="C260" s="204" t="s">
        <v>33</v>
      </c>
      <c r="D260" s="204" t="s">
        <v>192</v>
      </c>
      <c r="E260" s="204" t="s">
        <v>22</v>
      </c>
      <c r="F260" s="204"/>
      <c r="G260" s="204" t="s">
        <v>24</v>
      </c>
      <c r="H260" s="204" t="s">
        <v>16</v>
      </c>
      <c r="I260" s="204"/>
    </row>
    <row r="262" spans="1:9" ht="15.75">
      <c r="A262" s="213" t="s">
        <v>1</v>
      </c>
      <c r="B262" s="214" t="s">
        <v>171</v>
      </c>
      <c r="C262" s="215"/>
      <c r="D262" s="216"/>
      <c r="E262" s="215"/>
      <c r="F262" s="217"/>
      <c r="G262" s="215"/>
      <c r="H262" s="215"/>
      <c r="I262" s="215"/>
    </row>
    <row r="263" spans="1:9">
      <c r="A263" s="218" t="s">
        <v>2</v>
      </c>
      <c r="B263" s="219">
        <v>1</v>
      </c>
      <c r="C263" s="215"/>
      <c r="D263" s="215"/>
      <c r="E263" s="215"/>
      <c r="F263" s="217"/>
      <c r="G263" s="215"/>
      <c r="H263" s="215"/>
      <c r="I263" s="215"/>
    </row>
    <row r="264" spans="1:9">
      <c r="A264" s="218" t="s">
        <v>3</v>
      </c>
      <c r="B264" s="220" t="s">
        <v>171</v>
      </c>
      <c r="C264" s="215"/>
      <c r="D264" s="215"/>
      <c r="E264" s="215"/>
      <c r="F264" s="217"/>
      <c r="G264" s="215"/>
      <c r="H264" s="215"/>
      <c r="I264" s="215"/>
    </row>
    <row r="265" spans="1:9">
      <c r="A265" s="218" t="s">
        <v>4</v>
      </c>
      <c r="B265" s="219" t="s">
        <v>199</v>
      </c>
      <c r="C265" s="215"/>
      <c r="D265" s="215"/>
      <c r="E265" s="215"/>
      <c r="F265" s="217"/>
      <c r="G265" s="215"/>
      <c r="H265" s="215"/>
      <c r="I265" s="215"/>
    </row>
    <row r="266" spans="1:9">
      <c r="A266" s="218" t="s">
        <v>5</v>
      </c>
      <c r="B266" s="220" t="s">
        <v>5</v>
      </c>
      <c r="C266" s="215"/>
      <c r="D266" s="215"/>
      <c r="E266" s="215"/>
      <c r="F266" s="217"/>
      <c r="G266" s="215"/>
      <c r="H266" s="215"/>
      <c r="I266" s="215"/>
    </row>
    <row r="267" spans="1:9" ht="15.75">
      <c r="A267" s="221" t="s">
        <v>6</v>
      </c>
      <c r="B267" s="214"/>
      <c r="C267" s="221"/>
      <c r="D267" s="221"/>
      <c r="E267" s="221"/>
      <c r="F267" s="217"/>
      <c r="G267" s="221"/>
      <c r="H267" s="221"/>
      <c r="I267" s="221"/>
    </row>
    <row r="268" spans="1:9" ht="15.75">
      <c r="A268" s="221" t="s">
        <v>7</v>
      </c>
      <c r="B268" s="214" t="s">
        <v>8</v>
      </c>
      <c r="C268" s="221" t="s">
        <v>3</v>
      </c>
      <c r="D268" s="221" t="s">
        <v>4</v>
      </c>
      <c r="E268" s="221" t="s">
        <v>5</v>
      </c>
      <c r="F268" s="222" t="s">
        <v>9</v>
      </c>
      <c r="G268" s="221" t="s">
        <v>10</v>
      </c>
      <c r="H268" s="221" t="s">
        <v>11</v>
      </c>
      <c r="I268" s="221" t="s">
        <v>12</v>
      </c>
    </row>
    <row r="269" spans="1:9">
      <c r="A269" s="223" t="str">
        <f>B262</f>
        <v>tablet</v>
      </c>
      <c r="B269" s="224">
        <f>B263</f>
        <v>1</v>
      </c>
      <c r="C269" s="223" t="str">
        <f>B264</f>
        <v>tablet</v>
      </c>
      <c r="D269" s="223" t="str">
        <f>B265</f>
        <v>MT</v>
      </c>
      <c r="E269" s="223" t="str">
        <f>B266</f>
        <v>unit</v>
      </c>
      <c r="F269" s="217"/>
      <c r="G269" s="217" t="s">
        <v>13</v>
      </c>
      <c r="H269" s="225" t="str">
        <f>$B$1</f>
        <v>penicillin_consq</v>
      </c>
      <c r="I269" s="217" t="s">
        <v>29</v>
      </c>
    </row>
    <row r="270" spans="1:9">
      <c r="A270" s="217" t="s">
        <v>176</v>
      </c>
      <c r="B270" s="223">
        <v>1.1250000000000001E-4</v>
      </c>
      <c r="C270" s="217" t="s">
        <v>172</v>
      </c>
      <c r="D270" s="217" t="s">
        <v>192</v>
      </c>
      <c r="E270" s="217" t="s">
        <v>22</v>
      </c>
      <c r="F270" s="217"/>
      <c r="G270" s="217" t="s">
        <v>24</v>
      </c>
      <c r="H270" s="217" t="s">
        <v>16</v>
      </c>
      <c r="I270" s="217"/>
    </row>
    <row r="271" spans="1:9">
      <c r="A271" s="217" t="s">
        <v>104</v>
      </c>
      <c r="B271" s="223">
        <v>5.208333333333333E-5</v>
      </c>
      <c r="C271" s="217" t="s">
        <v>78</v>
      </c>
      <c r="D271" s="217" t="s">
        <v>197</v>
      </c>
      <c r="E271" s="217" t="s">
        <v>83</v>
      </c>
      <c r="F271" s="217"/>
      <c r="G271" s="217" t="s">
        <v>24</v>
      </c>
      <c r="H271" s="217" t="s">
        <v>16</v>
      </c>
      <c r="I271" s="217"/>
    </row>
    <row r="272" spans="1:9">
      <c r="A272" s="217" t="s">
        <v>66</v>
      </c>
      <c r="B272" s="223">
        <v>6.8750000000000002E-6</v>
      </c>
      <c r="C272" s="217" t="s">
        <v>64</v>
      </c>
      <c r="D272" s="217" t="s">
        <v>192</v>
      </c>
      <c r="E272" s="217" t="s">
        <v>22</v>
      </c>
      <c r="F272" s="217"/>
      <c r="G272" s="217" t="s">
        <v>24</v>
      </c>
      <c r="H272" s="217" t="s">
        <v>16</v>
      </c>
      <c r="I272" s="217"/>
    </row>
    <row r="273" spans="1:9">
      <c r="A273" s="223" t="str">
        <f>A60</f>
        <v>macrogols</v>
      </c>
      <c r="B273" s="223">
        <v>6.8437500000000003E-5</v>
      </c>
      <c r="C273" s="223" t="str">
        <f>C60</f>
        <v>macrogols</v>
      </c>
      <c r="D273" s="223" t="str">
        <f>D60</f>
        <v>RER</v>
      </c>
      <c r="E273" s="223" t="str">
        <f>E60</f>
        <v>kilogram</v>
      </c>
      <c r="F273" s="217"/>
      <c r="G273" s="217" t="s">
        <v>24</v>
      </c>
      <c r="H273" s="223" t="str">
        <f>H60</f>
        <v>penicillin_consq</v>
      </c>
      <c r="I273" s="217"/>
    </row>
    <row r="274" spans="1:9">
      <c r="A274" s="223" t="str">
        <f>A71</f>
        <v>magnesium stearate</v>
      </c>
      <c r="B274" s="223">
        <v>6.5625000000000003E-6</v>
      </c>
      <c r="C274" s="223" t="str">
        <f>C71</f>
        <v>magnesium stearate</v>
      </c>
      <c r="D274" s="223" t="str">
        <f>D71</f>
        <v>GLO</v>
      </c>
      <c r="E274" s="223" t="str">
        <f>E71</f>
        <v>kilogram</v>
      </c>
      <c r="F274" s="217"/>
      <c r="G274" s="217" t="s">
        <v>24</v>
      </c>
      <c r="H274" s="223" t="str">
        <f>H71</f>
        <v>penicillin_consq</v>
      </c>
      <c r="I274" s="217"/>
    </row>
    <row r="275" spans="1:9">
      <c r="A275" s="223" t="str">
        <f>A114</f>
        <v>manufacturing of raw penicillium V</v>
      </c>
      <c r="B275" s="223">
        <v>8.0000000000000004E-4</v>
      </c>
      <c r="C275" s="223" t="str">
        <f>C114</f>
        <v>raw penicillium V</v>
      </c>
      <c r="D275" s="223" t="str">
        <f>D114</f>
        <v>MT</v>
      </c>
      <c r="E275" s="223" t="str">
        <f>E114</f>
        <v>kilogram</v>
      </c>
      <c r="F275" s="217"/>
      <c r="G275" s="217" t="s">
        <v>24</v>
      </c>
      <c r="H275" s="223" t="str">
        <f>H114</f>
        <v>penicillin_consq</v>
      </c>
      <c r="I275" s="217"/>
    </row>
    <row r="276" spans="1:9">
      <c r="A276" s="217" t="s">
        <v>177</v>
      </c>
      <c r="B276" s="223">
        <v>2.55E-5</v>
      </c>
      <c r="C276" s="217" t="s">
        <v>173</v>
      </c>
      <c r="D276" s="217" t="s">
        <v>193</v>
      </c>
      <c r="E276" s="217" t="s">
        <v>22</v>
      </c>
      <c r="F276" s="217"/>
      <c r="G276" s="217" t="s">
        <v>24</v>
      </c>
      <c r="H276" s="217" t="s">
        <v>16</v>
      </c>
      <c r="I276" s="217"/>
    </row>
    <row r="277" spans="1:9">
      <c r="A277" s="217" t="s">
        <v>178</v>
      </c>
      <c r="B277" s="223">
        <v>2.3750000000000001E-5</v>
      </c>
      <c r="C277" s="217" t="s">
        <v>174</v>
      </c>
      <c r="D277" s="217" t="s">
        <v>192</v>
      </c>
      <c r="E277" s="217" t="s">
        <v>22</v>
      </c>
      <c r="F277" s="217"/>
      <c r="G277" s="217" t="s">
        <v>24</v>
      </c>
      <c r="H277" s="217" t="s">
        <v>16</v>
      </c>
      <c r="I277" s="217"/>
    </row>
    <row r="278" spans="1:9">
      <c r="A278" s="217" t="s">
        <v>179</v>
      </c>
      <c r="B278" s="223">
        <v>9.3749999999999992E-6</v>
      </c>
      <c r="C278" s="217" t="s">
        <v>175</v>
      </c>
      <c r="D278" s="217" t="s">
        <v>193</v>
      </c>
      <c r="E278" s="217" t="s">
        <v>22</v>
      </c>
      <c r="F278" s="217"/>
      <c r="G278" s="217" t="s">
        <v>24</v>
      </c>
      <c r="H278" s="217" t="s">
        <v>16</v>
      </c>
      <c r="I278" s="217"/>
    </row>
    <row r="280" spans="1:9" ht="15.75">
      <c r="A280" s="226" t="s">
        <v>1</v>
      </c>
      <c r="B280" s="227" t="s">
        <v>181</v>
      </c>
      <c r="C280" s="228"/>
      <c r="D280" s="229"/>
      <c r="E280" s="228"/>
      <c r="F280" s="230"/>
      <c r="G280" s="228"/>
      <c r="H280" s="228"/>
      <c r="I280" s="228"/>
    </row>
    <row r="281" spans="1:9">
      <c r="A281" s="231" t="s">
        <v>2</v>
      </c>
      <c r="B281" s="232">
        <v>1</v>
      </c>
      <c r="C281" s="228"/>
      <c r="D281" s="228"/>
      <c r="E281" s="228"/>
      <c r="F281" s="230"/>
      <c r="G281" s="228"/>
      <c r="H281" s="228"/>
      <c r="I281" s="228"/>
    </row>
    <row r="282" spans="1:9">
      <c r="A282" s="231" t="s">
        <v>3</v>
      </c>
      <c r="B282" s="233" t="s">
        <v>182</v>
      </c>
      <c r="C282" s="228"/>
      <c r="D282" s="228"/>
      <c r="E282" s="228"/>
      <c r="F282" s="230"/>
      <c r="G282" s="228"/>
      <c r="H282" s="228"/>
      <c r="I282" s="228"/>
    </row>
    <row r="283" spans="1:9">
      <c r="A283" s="231" t="s">
        <v>4</v>
      </c>
      <c r="B283" s="232" t="s">
        <v>30</v>
      </c>
      <c r="C283" s="228"/>
      <c r="D283" s="228"/>
      <c r="E283" s="228"/>
      <c r="F283" s="230"/>
      <c r="G283" s="228"/>
      <c r="H283" s="228"/>
      <c r="I283" s="228"/>
    </row>
    <row r="284" spans="1:9">
      <c r="A284" s="231" t="s">
        <v>5</v>
      </c>
      <c r="B284" s="233" t="s">
        <v>22</v>
      </c>
      <c r="C284" s="228"/>
      <c r="D284" s="228"/>
      <c r="E284" s="228"/>
      <c r="F284" s="230"/>
      <c r="G284" s="228"/>
      <c r="H284" s="228"/>
      <c r="I284" s="228"/>
    </row>
    <row r="285" spans="1:9" ht="15.75">
      <c r="A285" s="234" t="s">
        <v>6</v>
      </c>
      <c r="B285" s="227"/>
      <c r="C285" s="234"/>
      <c r="D285" s="234"/>
      <c r="E285" s="234"/>
      <c r="F285" s="230"/>
      <c r="G285" s="234"/>
      <c r="H285" s="234"/>
      <c r="I285" s="234"/>
    </row>
    <row r="286" spans="1:9" ht="15.75">
      <c r="A286" s="234" t="s">
        <v>7</v>
      </c>
      <c r="B286" s="227" t="s">
        <v>8</v>
      </c>
      <c r="C286" s="234" t="s">
        <v>3</v>
      </c>
      <c r="D286" s="234" t="s">
        <v>4</v>
      </c>
      <c r="E286" s="234" t="s">
        <v>5</v>
      </c>
      <c r="F286" s="235" t="s">
        <v>9</v>
      </c>
      <c r="G286" s="234" t="s">
        <v>10</v>
      </c>
      <c r="H286" s="234" t="s">
        <v>11</v>
      </c>
      <c r="I286" s="234" t="s">
        <v>12</v>
      </c>
    </row>
    <row r="287" spans="1:9">
      <c r="A287" s="236" t="str">
        <f>B280</f>
        <v>usage of vial</v>
      </c>
      <c r="B287" s="237">
        <f>B281</f>
        <v>1</v>
      </c>
      <c r="C287" s="236" t="str">
        <f>B282</f>
        <v>vial</v>
      </c>
      <c r="D287" s="236" t="str">
        <f>B283</f>
        <v>DK</v>
      </c>
      <c r="E287" s="236" t="str">
        <f>B284</f>
        <v>kilogram</v>
      </c>
      <c r="F287" s="230"/>
      <c r="G287" s="230" t="s">
        <v>13</v>
      </c>
      <c r="H287" s="238" t="str">
        <f>$B$1</f>
        <v>penicillin_consq</v>
      </c>
      <c r="I287" s="230" t="s">
        <v>29</v>
      </c>
    </row>
    <row r="288" spans="1:9">
      <c r="A288" s="236" t="str">
        <f>A10</f>
        <v>production of alchohol wipes</v>
      </c>
      <c r="B288" s="230">
        <v>1</v>
      </c>
      <c r="C288" s="236" t="str">
        <f>C10</f>
        <v>alchohol wipes</v>
      </c>
      <c r="D288" s="236" t="str">
        <f>D10</f>
        <v>DK</v>
      </c>
      <c r="E288" s="236" t="str">
        <f>E10</f>
        <v>unit</v>
      </c>
      <c r="F288" s="230"/>
      <c r="G288" s="230" t="s">
        <v>24</v>
      </c>
      <c r="H288" s="236" t="str">
        <f>H10</f>
        <v>penicillin_consq</v>
      </c>
      <c r="I288" s="230"/>
    </row>
    <row r="289" spans="1:9">
      <c r="A289" s="236" t="str">
        <f>A$195</f>
        <v>full box of vials</v>
      </c>
      <c r="B289" s="230">
        <v>0.1</v>
      </c>
      <c r="C289" s="236" t="str">
        <f>C$195</f>
        <v>full box of vials</v>
      </c>
      <c r="D289" s="236" t="str">
        <f t="shared" ref="D289:E289" si="6">D$195</f>
        <v>NO</v>
      </c>
      <c r="E289" s="236" t="str">
        <f t="shared" si="6"/>
        <v>unit</v>
      </c>
      <c r="F289" s="230"/>
      <c r="G289" s="230" t="s">
        <v>24</v>
      </c>
      <c r="H289" s="236" t="str">
        <f t="shared" ref="H289" si="7">H$195</f>
        <v>penicillin_consq</v>
      </c>
      <c r="I289" s="230"/>
    </row>
    <row r="290" spans="1:9">
      <c r="A290" s="236" t="str">
        <f>A$24</f>
        <v>production of gloves</v>
      </c>
      <c r="B290" s="230">
        <v>1</v>
      </c>
      <c r="C290" s="236" t="str">
        <f>C$24</f>
        <v>gloves</v>
      </c>
      <c r="D290" s="236" t="str">
        <f>D$24</f>
        <v>MY</v>
      </c>
      <c r="E290" s="236" t="str">
        <f>E$24</f>
        <v>unit</v>
      </c>
      <c r="F290" s="230"/>
      <c r="G290" s="230" t="s">
        <v>24</v>
      </c>
      <c r="H290" s="236" t="str">
        <f>H$24</f>
        <v>penicillin_consq</v>
      </c>
      <c r="I290" s="230"/>
    </row>
    <row r="291" spans="1:9">
      <c r="A291" s="236" t="str">
        <f>A$40</f>
        <v>production of IV sets</v>
      </c>
      <c r="B291" s="230">
        <v>1</v>
      </c>
      <c r="C291" s="236" t="str">
        <f>C$40</f>
        <v>IV sets</v>
      </c>
      <c r="D291" s="236" t="str">
        <f t="shared" ref="D291:E291" si="8">D$40</f>
        <v>RER</v>
      </c>
      <c r="E291" s="236" t="str">
        <f t="shared" si="8"/>
        <v>unit</v>
      </c>
      <c r="F291" s="230"/>
      <c r="G291" s="230" t="s">
        <v>24</v>
      </c>
      <c r="H291" s="236" t="str">
        <f t="shared" ref="H291" si="9">H$40</f>
        <v>penicillin_consq</v>
      </c>
      <c r="I291" s="230"/>
    </row>
    <row r="292" spans="1:9">
      <c r="A292" s="236" t="str">
        <f>A$82</f>
        <v>medical connector</v>
      </c>
      <c r="B292" s="230">
        <v>1</v>
      </c>
      <c r="C292" s="236" t="str">
        <f>C$82</f>
        <v>medical connector</v>
      </c>
      <c r="D292" s="236" t="str">
        <f t="shared" ref="D292:E292" si="10">D$82</f>
        <v>GLO</v>
      </c>
      <c r="E292" s="236" t="str">
        <f t="shared" si="10"/>
        <v>unit</v>
      </c>
      <c r="F292" s="230"/>
      <c r="G292" s="230" t="s">
        <v>24</v>
      </c>
      <c r="H292" s="230" t="s">
        <v>16</v>
      </c>
      <c r="I292" s="230"/>
    </row>
    <row r="293" spans="1:9">
      <c r="A293" s="230" t="s">
        <v>184</v>
      </c>
      <c r="B293" s="236">
        <f>0.9*10^-3</f>
        <v>9.0000000000000008E-4</v>
      </c>
      <c r="C293" s="230" t="s">
        <v>183</v>
      </c>
      <c r="D293" s="230" t="s">
        <v>193</v>
      </c>
      <c r="E293" s="230" t="s">
        <v>22</v>
      </c>
      <c r="F293" s="230"/>
      <c r="G293" s="230" t="s">
        <v>24</v>
      </c>
      <c r="H293" s="230" t="s">
        <v>16</v>
      </c>
      <c r="I293" s="230"/>
    </row>
    <row r="294" spans="1:9">
      <c r="A294" s="236" t="str">
        <f>A$257</f>
        <v>stopcock</v>
      </c>
      <c r="B294" s="230">
        <v>1</v>
      </c>
      <c r="C294" s="236" t="str">
        <f>C$257</f>
        <v>stopcock</v>
      </c>
      <c r="D294" s="236" t="str">
        <f t="shared" ref="D294:E294" si="11">D$257</f>
        <v>GLO</v>
      </c>
      <c r="E294" s="236" t="str">
        <f t="shared" si="11"/>
        <v>unit</v>
      </c>
      <c r="F294" s="230"/>
      <c r="G294" s="230" t="s">
        <v>24</v>
      </c>
      <c r="H294" s="236" t="str">
        <f t="shared" ref="H294" si="12">H$257</f>
        <v>penicillin_consq</v>
      </c>
      <c r="I294" s="230"/>
    </row>
    <row r="295" spans="1:9">
      <c r="A295" s="230" t="s">
        <v>179</v>
      </c>
      <c r="B295" s="230">
        <f>0.1</f>
        <v>0.1</v>
      </c>
      <c r="C295" s="230" t="s">
        <v>175</v>
      </c>
      <c r="D295" s="230" t="s">
        <v>193</v>
      </c>
      <c r="E295" s="230" t="s">
        <v>22</v>
      </c>
      <c r="F295" s="230"/>
      <c r="G295" s="230" t="s">
        <v>24</v>
      </c>
      <c r="H295" s="230" t="s">
        <v>16</v>
      </c>
      <c r="I295" s="230"/>
    </row>
    <row r="297" spans="1:9" ht="15.75">
      <c r="A297" s="239" t="s">
        <v>1</v>
      </c>
      <c r="B297" s="240" t="s">
        <v>185</v>
      </c>
      <c r="C297" s="241"/>
      <c r="D297" s="242"/>
      <c r="E297" s="241"/>
      <c r="F297" s="243"/>
      <c r="G297" s="241"/>
      <c r="H297" s="241"/>
      <c r="I297" s="241"/>
    </row>
    <row r="298" spans="1:9">
      <c r="A298" s="244" t="s">
        <v>2</v>
      </c>
      <c r="B298" s="245">
        <v>1</v>
      </c>
      <c r="C298" s="241"/>
      <c r="D298" s="241"/>
      <c r="E298" s="241"/>
      <c r="F298" s="243"/>
      <c r="G298" s="241"/>
      <c r="H298" s="241"/>
      <c r="I298" s="241"/>
    </row>
    <row r="299" spans="1:9">
      <c r="A299" s="244" t="s">
        <v>3</v>
      </c>
      <c r="B299" s="246" t="s">
        <v>185</v>
      </c>
      <c r="C299" s="241"/>
      <c r="D299" s="241"/>
      <c r="E299" s="241"/>
      <c r="F299" s="243"/>
      <c r="G299" s="241"/>
      <c r="H299" s="241"/>
      <c r="I299" s="241"/>
    </row>
    <row r="300" spans="1:9">
      <c r="A300" s="244" t="s">
        <v>4</v>
      </c>
      <c r="B300" s="245" t="s">
        <v>30</v>
      </c>
      <c r="C300" s="241"/>
      <c r="D300" s="241"/>
      <c r="E300" s="241"/>
      <c r="F300" s="243"/>
      <c r="G300" s="241"/>
      <c r="H300" s="241"/>
      <c r="I300" s="241"/>
    </row>
    <row r="301" spans="1:9">
      <c r="A301" s="244" t="s">
        <v>5</v>
      </c>
      <c r="B301" s="246" t="s">
        <v>22</v>
      </c>
      <c r="C301" s="241"/>
      <c r="D301" s="241"/>
      <c r="E301" s="241"/>
      <c r="F301" s="243"/>
      <c r="G301" s="241"/>
      <c r="H301" s="241"/>
      <c r="I301" s="241"/>
    </row>
    <row r="302" spans="1:9" ht="15.75">
      <c r="A302" s="247" t="s">
        <v>6</v>
      </c>
      <c r="B302" s="240"/>
      <c r="C302" s="247"/>
      <c r="D302" s="247"/>
      <c r="E302" s="247"/>
      <c r="F302" s="243"/>
      <c r="G302" s="247"/>
      <c r="H302" s="247"/>
      <c r="I302" s="247"/>
    </row>
    <row r="303" spans="1:9" ht="15.75">
      <c r="A303" s="247" t="s">
        <v>7</v>
      </c>
      <c r="B303" s="240" t="s">
        <v>8</v>
      </c>
      <c r="C303" s="247" t="s">
        <v>3</v>
      </c>
      <c r="D303" s="247" t="s">
        <v>4</v>
      </c>
      <c r="E303" s="247" t="s">
        <v>5</v>
      </c>
      <c r="F303" s="248" t="s">
        <v>9</v>
      </c>
      <c r="G303" s="247" t="s">
        <v>10</v>
      </c>
      <c r="H303" s="247" t="s">
        <v>11</v>
      </c>
      <c r="I303" s="247" t="s">
        <v>12</v>
      </c>
    </row>
    <row r="304" spans="1:9">
      <c r="A304" s="249" t="str">
        <f>B297</f>
        <v>vial sc1</v>
      </c>
      <c r="B304" s="250">
        <f>B298</f>
        <v>1</v>
      </c>
      <c r="C304" s="249" t="str">
        <f>B299</f>
        <v>vial sc1</v>
      </c>
      <c r="D304" s="249" t="str">
        <f>B300</f>
        <v>DK</v>
      </c>
      <c r="E304" s="249" t="str">
        <f>B301</f>
        <v>kilogram</v>
      </c>
      <c r="F304" s="243"/>
      <c r="G304" s="243" t="s">
        <v>13</v>
      </c>
      <c r="H304" s="251" t="str">
        <f>$B$1</f>
        <v>penicillin_consq</v>
      </c>
      <c r="I304" s="243" t="s">
        <v>29</v>
      </c>
    </row>
    <row r="305" spans="1:9">
      <c r="A305" s="249" t="str">
        <f>A10</f>
        <v>production of alchohol wipes</v>
      </c>
      <c r="B305" s="243">
        <v>1</v>
      </c>
      <c r="C305" s="249" t="str">
        <f>C10</f>
        <v>alchohol wipes</v>
      </c>
      <c r="D305" s="249" t="str">
        <f>D10</f>
        <v>DK</v>
      </c>
      <c r="E305" s="249" t="str">
        <f>E10</f>
        <v>unit</v>
      </c>
      <c r="F305" s="243"/>
      <c r="G305" s="243" t="s">
        <v>24</v>
      </c>
      <c r="H305" s="249" t="str">
        <f>H10</f>
        <v>penicillin_consq</v>
      </c>
      <c r="I305" s="243"/>
    </row>
    <row r="306" spans="1:9">
      <c r="A306" s="249" t="str">
        <f>A$195</f>
        <v>full box of vials</v>
      </c>
      <c r="B306" s="243">
        <v>0.1</v>
      </c>
      <c r="C306" s="249" t="str">
        <f>C195</f>
        <v>full box of vials</v>
      </c>
      <c r="D306" s="249" t="str">
        <f>D195</f>
        <v>NO</v>
      </c>
      <c r="E306" s="249" t="str">
        <f>E195</f>
        <v>unit</v>
      </c>
      <c r="F306" s="243"/>
      <c r="G306" s="243" t="s">
        <v>24</v>
      </c>
      <c r="H306" s="249" t="str">
        <f>H195</f>
        <v>penicillin_consq</v>
      </c>
      <c r="I306" s="243"/>
    </row>
    <row r="307" spans="1:9">
      <c r="A307" s="249" t="str">
        <f>A$24</f>
        <v>production of gloves</v>
      </c>
      <c r="B307" s="243">
        <v>1</v>
      </c>
      <c r="C307" s="249" t="str">
        <f>C24</f>
        <v>gloves</v>
      </c>
      <c r="D307" s="249" t="str">
        <f>D24</f>
        <v>MY</v>
      </c>
      <c r="E307" s="249" t="str">
        <f>E24</f>
        <v>unit</v>
      </c>
      <c r="F307" s="243"/>
      <c r="G307" s="243" t="s">
        <v>24</v>
      </c>
      <c r="H307" s="249" t="str">
        <f>H24</f>
        <v>penicillin_consq</v>
      </c>
      <c r="I307" s="243"/>
    </row>
    <row r="308" spans="1:9">
      <c r="A308" s="243" t="s">
        <v>186</v>
      </c>
      <c r="B308" s="250">
        <f>131.58*10^-3</f>
        <v>0.13158</v>
      </c>
      <c r="C308" s="243" t="s">
        <v>180</v>
      </c>
      <c r="D308" s="243" t="s">
        <v>201</v>
      </c>
      <c r="E308" s="243" t="s">
        <v>22</v>
      </c>
      <c r="F308" s="243"/>
      <c r="G308" s="243" t="s">
        <v>24</v>
      </c>
      <c r="H308" s="243" t="s">
        <v>16</v>
      </c>
      <c r="I308" s="243"/>
    </row>
    <row r="309" spans="1:9">
      <c r="A309" s="249" t="str">
        <f>A$40</f>
        <v>production of IV sets</v>
      </c>
      <c r="B309" s="243">
        <v>1</v>
      </c>
      <c r="C309" s="249" t="str">
        <f>C40</f>
        <v>IV sets</v>
      </c>
      <c r="D309" s="249" t="str">
        <f>D40</f>
        <v>RER</v>
      </c>
      <c r="E309" s="249" t="str">
        <f>E40</f>
        <v>unit</v>
      </c>
      <c r="F309" s="243"/>
      <c r="G309" s="243" t="s">
        <v>24</v>
      </c>
      <c r="H309" s="249" t="str">
        <f>H40</f>
        <v>penicillin_consq</v>
      </c>
      <c r="I309" s="243"/>
    </row>
    <row r="310" spans="1:9">
      <c r="A310" s="249" t="str">
        <f>A$82</f>
        <v>medical connector</v>
      </c>
      <c r="B310" s="243">
        <v>1</v>
      </c>
      <c r="C310" s="249" t="str">
        <f>C82</f>
        <v>medical connector</v>
      </c>
      <c r="D310" s="249" t="str">
        <f>D82</f>
        <v>GLO</v>
      </c>
      <c r="E310" s="249" t="str">
        <f>E82</f>
        <v>unit</v>
      </c>
      <c r="F310" s="243"/>
      <c r="G310" s="243" t="s">
        <v>24</v>
      </c>
      <c r="H310" s="249" t="str">
        <f>H82</f>
        <v>penicillin_consq</v>
      </c>
      <c r="I310" s="243"/>
    </row>
    <row r="311" spans="1:9">
      <c r="A311" s="243" t="s">
        <v>184</v>
      </c>
      <c r="B311" s="249">
        <f>0.9*10^-3</f>
        <v>9.0000000000000008E-4</v>
      </c>
      <c r="C311" s="243" t="s">
        <v>183</v>
      </c>
      <c r="D311" s="243" t="s">
        <v>193</v>
      </c>
      <c r="E311" s="243" t="s">
        <v>22</v>
      </c>
      <c r="F311" s="243"/>
      <c r="G311" s="243" t="s">
        <v>24</v>
      </c>
      <c r="H311" s="243" t="s">
        <v>16</v>
      </c>
      <c r="I311" s="243"/>
    </row>
    <row r="312" spans="1:9">
      <c r="A312" s="249" t="str">
        <f>A$257</f>
        <v>stopcock</v>
      </c>
      <c r="B312" s="243">
        <v>1</v>
      </c>
      <c r="C312" s="249" t="str">
        <f>C257</f>
        <v>stopcock</v>
      </c>
      <c r="D312" s="249" t="str">
        <f t="shared" ref="D312:E312" si="13">D257</f>
        <v>GLO</v>
      </c>
      <c r="E312" s="249" t="str">
        <f t="shared" si="13"/>
        <v>unit</v>
      </c>
      <c r="F312" s="243"/>
      <c r="G312" s="243" t="s">
        <v>24</v>
      </c>
      <c r="H312" s="249" t="str">
        <f t="shared" ref="H312" si="14">H257</f>
        <v>penicillin_consq</v>
      </c>
      <c r="I312" s="243"/>
    </row>
    <row r="313" spans="1:9">
      <c r="A313" s="243" t="s">
        <v>179</v>
      </c>
      <c r="B313" s="243">
        <f>0.1</f>
        <v>0.1</v>
      </c>
      <c r="C313" s="243" t="s">
        <v>175</v>
      </c>
      <c r="D313" s="243" t="s">
        <v>193</v>
      </c>
      <c r="E313" s="243" t="s">
        <v>22</v>
      </c>
      <c r="F313" s="243"/>
      <c r="G313" s="243" t="s">
        <v>24</v>
      </c>
      <c r="H313" s="243" t="s">
        <v>16</v>
      </c>
      <c r="I313" s="243"/>
    </row>
    <row r="314" spans="1:9">
      <c r="A314" s="243" t="s">
        <v>159</v>
      </c>
      <c r="B314" s="250">
        <f>20.203974*10^-3</f>
        <v>2.0203974E-2</v>
      </c>
      <c r="C314" s="243" t="s">
        <v>158</v>
      </c>
      <c r="D314" s="243" t="s">
        <v>201</v>
      </c>
      <c r="E314" s="243" t="s">
        <v>22</v>
      </c>
      <c r="F314" s="243"/>
      <c r="G314" s="243" t="s">
        <v>24</v>
      </c>
      <c r="H314" s="243" t="s">
        <v>16</v>
      </c>
      <c r="I314" s="243"/>
    </row>
    <row r="315" spans="1:9">
      <c r="A315" s="243" t="s">
        <v>187</v>
      </c>
      <c r="B315" s="249">
        <f>0.36*10^-3</f>
        <v>3.5999999999999997E-4</v>
      </c>
      <c r="C315" s="243"/>
      <c r="D315" s="243"/>
      <c r="E315" s="243" t="s">
        <v>22</v>
      </c>
      <c r="F315" s="243" t="s">
        <v>122</v>
      </c>
      <c r="G315" s="243" t="s">
        <v>123</v>
      </c>
      <c r="H315" s="243" t="s">
        <v>124</v>
      </c>
      <c r="I315" s="243"/>
    </row>
    <row r="317" spans="1:9" ht="15.75">
      <c r="A317" s="252" t="s">
        <v>1</v>
      </c>
      <c r="B317" s="253" t="s">
        <v>188</v>
      </c>
      <c r="C317" s="254"/>
      <c r="D317" s="255"/>
      <c r="E317" s="254"/>
      <c r="F317" s="256"/>
      <c r="G317" s="254"/>
      <c r="H317" s="254"/>
      <c r="I317" s="254"/>
    </row>
    <row r="318" spans="1:9">
      <c r="A318" s="257" t="s">
        <v>2</v>
      </c>
      <c r="B318" s="258">
        <v>1</v>
      </c>
      <c r="C318" s="254"/>
      <c r="D318" s="254"/>
      <c r="E318" s="254"/>
      <c r="F318" s="256"/>
      <c r="G318" s="254"/>
      <c r="H318" s="254"/>
      <c r="I318" s="254"/>
    </row>
    <row r="319" spans="1:9">
      <c r="A319" s="257" t="s">
        <v>3</v>
      </c>
      <c r="B319" s="259" t="s">
        <v>188</v>
      </c>
      <c r="C319" s="254"/>
      <c r="D319" s="254"/>
      <c r="E319" s="254"/>
      <c r="F319" s="256"/>
      <c r="G319" s="254"/>
      <c r="H319" s="254"/>
      <c r="I319" s="254"/>
    </row>
    <row r="320" spans="1:9">
      <c r="A320" s="257" t="s">
        <v>4</v>
      </c>
      <c r="B320" s="258" t="s">
        <v>30</v>
      </c>
      <c r="C320" s="254"/>
      <c r="D320" s="254"/>
      <c r="E320" s="254"/>
      <c r="F320" s="256"/>
      <c r="G320" s="254"/>
      <c r="H320" s="254"/>
      <c r="I320" s="254"/>
    </row>
    <row r="321" spans="1:9">
      <c r="A321" s="257" t="s">
        <v>5</v>
      </c>
      <c r="B321" s="259" t="s">
        <v>22</v>
      </c>
      <c r="C321" s="254"/>
      <c r="D321" s="254"/>
      <c r="E321" s="254"/>
      <c r="F321" s="256"/>
      <c r="G321" s="254"/>
      <c r="H321" s="254"/>
      <c r="I321" s="254"/>
    </row>
    <row r="322" spans="1:9" ht="15.75">
      <c r="A322" s="260" t="s">
        <v>6</v>
      </c>
      <c r="B322" s="253"/>
      <c r="C322" s="260"/>
      <c r="D322" s="260"/>
      <c r="E322" s="260"/>
      <c r="F322" s="256"/>
      <c r="G322" s="260"/>
      <c r="H322" s="260"/>
      <c r="I322" s="260"/>
    </row>
    <row r="323" spans="1:9" ht="15.75">
      <c r="A323" s="260" t="s">
        <v>7</v>
      </c>
      <c r="B323" s="253" t="s">
        <v>8</v>
      </c>
      <c r="C323" s="260" t="s">
        <v>3</v>
      </c>
      <c r="D323" s="260" t="s">
        <v>4</v>
      </c>
      <c r="E323" s="260" t="s">
        <v>5</v>
      </c>
      <c r="F323" s="261" t="s">
        <v>9</v>
      </c>
      <c r="G323" s="260" t="s">
        <v>10</v>
      </c>
      <c r="H323" s="260" t="s">
        <v>11</v>
      </c>
      <c r="I323" s="260" t="s">
        <v>12</v>
      </c>
    </row>
    <row r="324" spans="1:9">
      <c r="A324" s="262" t="str">
        <f>B317</f>
        <v>vial sc2</v>
      </c>
      <c r="B324" s="263">
        <f>B318</f>
        <v>1</v>
      </c>
      <c r="C324" s="262" t="str">
        <f>B319</f>
        <v>vial sc2</v>
      </c>
      <c r="D324" s="262" t="str">
        <f>B320</f>
        <v>DK</v>
      </c>
      <c r="E324" s="262" t="str">
        <f>B321</f>
        <v>kilogram</v>
      </c>
      <c r="F324" s="256"/>
      <c r="G324" s="256" t="s">
        <v>13</v>
      </c>
      <c r="H324" s="264" t="str">
        <f>$B$1</f>
        <v>penicillin_consq</v>
      </c>
      <c r="I324" s="256" t="s">
        <v>189</v>
      </c>
    </row>
    <row r="325" spans="1:9">
      <c r="A325" s="262" t="str">
        <f>A$10</f>
        <v>production of alchohol wipes</v>
      </c>
      <c r="B325" s="256">
        <v>12</v>
      </c>
      <c r="C325" s="262" t="str">
        <f>C$10</f>
        <v>alchohol wipes</v>
      </c>
      <c r="D325" s="262" t="str">
        <f t="shared" ref="D325:E325" si="15">D$10</f>
        <v>DK</v>
      </c>
      <c r="E325" s="262" t="str">
        <f t="shared" si="15"/>
        <v>unit</v>
      </c>
      <c r="F325" s="256"/>
      <c r="G325" s="256" t="s">
        <v>24</v>
      </c>
      <c r="H325" s="262" t="str">
        <f t="shared" ref="H325" si="16">H$10</f>
        <v>penicillin_consq</v>
      </c>
      <c r="I325" s="256"/>
    </row>
    <row r="326" spans="1:9">
      <c r="A326" s="262" t="str">
        <f>A$195</f>
        <v>full box of vials</v>
      </c>
      <c r="B326" s="256">
        <v>1.2</v>
      </c>
      <c r="C326" s="262" t="str">
        <f>C$195</f>
        <v>full box of vials</v>
      </c>
      <c r="D326" s="262" t="str">
        <f t="shared" ref="D326:E326" si="17">D$195</f>
        <v>NO</v>
      </c>
      <c r="E326" s="262" t="str">
        <f t="shared" si="17"/>
        <v>unit</v>
      </c>
      <c r="F326" s="256"/>
      <c r="G326" s="256" t="s">
        <v>24</v>
      </c>
      <c r="H326" s="262" t="str">
        <f t="shared" ref="H326" si="18">H$195</f>
        <v>penicillin_consq</v>
      </c>
      <c r="I326" s="256"/>
    </row>
    <row r="327" spans="1:9">
      <c r="A327" s="262" t="str">
        <f>A$24</f>
        <v>production of gloves</v>
      </c>
      <c r="B327" s="256">
        <v>12</v>
      </c>
      <c r="C327" s="262" t="str">
        <f>C$24</f>
        <v>gloves</v>
      </c>
      <c r="D327" s="262" t="str">
        <f t="shared" ref="D327:E327" si="19">D$24</f>
        <v>MY</v>
      </c>
      <c r="E327" s="262" t="str">
        <f t="shared" si="19"/>
        <v>unit</v>
      </c>
      <c r="F327" s="256"/>
      <c r="G327" s="256" t="s">
        <v>24</v>
      </c>
      <c r="H327" s="262" t="str">
        <f t="shared" ref="H327" si="20">H$24</f>
        <v>penicillin_consq</v>
      </c>
      <c r="I327" s="256"/>
    </row>
    <row r="328" spans="1:9">
      <c r="A328" s="256" t="s">
        <v>186</v>
      </c>
      <c r="B328" s="263">
        <f>1578.96*10^-3</f>
        <v>1.5789600000000001</v>
      </c>
      <c r="C328" s="256" t="s">
        <v>180</v>
      </c>
      <c r="D328" s="256" t="s">
        <v>201</v>
      </c>
      <c r="E328" s="256" t="s">
        <v>22</v>
      </c>
      <c r="F328" s="256"/>
      <c r="G328" s="256" t="s">
        <v>24</v>
      </c>
      <c r="H328" s="256" t="s">
        <v>16</v>
      </c>
      <c r="I328" s="256"/>
    </row>
    <row r="329" spans="1:9">
      <c r="A329" s="262" t="str">
        <f>A$40</f>
        <v>production of IV sets</v>
      </c>
      <c r="B329" s="256">
        <v>12</v>
      </c>
      <c r="C329" s="262" t="str">
        <f>C$40</f>
        <v>IV sets</v>
      </c>
      <c r="D329" s="262" t="str">
        <f t="shared" ref="D329:E329" si="21">D$40</f>
        <v>RER</v>
      </c>
      <c r="E329" s="262" t="str">
        <f t="shared" si="21"/>
        <v>unit</v>
      </c>
      <c r="F329" s="256"/>
      <c r="G329" s="256" t="s">
        <v>24</v>
      </c>
      <c r="H329" s="262" t="str">
        <f t="shared" ref="H329" si="22">H$40</f>
        <v>penicillin_consq</v>
      </c>
      <c r="I329" s="256"/>
    </row>
    <row r="330" spans="1:9">
      <c r="A330" s="262" t="str">
        <f>A$82</f>
        <v>medical connector</v>
      </c>
      <c r="B330" s="256">
        <v>12</v>
      </c>
      <c r="C330" s="262" t="str">
        <f>C$82</f>
        <v>medical connector</v>
      </c>
      <c r="D330" s="262" t="str">
        <f t="shared" ref="D330:E330" si="23">D$82</f>
        <v>GLO</v>
      </c>
      <c r="E330" s="262" t="str">
        <f t="shared" si="23"/>
        <v>unit</v>
      </c>
      <c r="F330" s="256"/>
      <c r="G330" s="256" t="s">
        <v>24</v>
      </c>
      <c r="H330" s="262" t="str">
        <f t="shared" ref="H330" si="24">H$82</f>
        <v>penicillin_consq</v>
      </c>
      <c r="I330" s="256"/>
    </row>
    <row r="331" spans="1:9">
      <c r="A331" s="256" t="s">
        <v>184</v>
      </c>
      <c r="B331" s="263">
        <f>10.8*10^-3</f>
        <v>1.0800000000000001E-2</v>
      </c>
      <c r="C331" s="256" t="s">
        <v>183</v>
      </c>
      <c r="D331" s="256" t="s">
        <v>193</v>
      </c>
      <c r="E331" s="256" t="s">
        <v>22</v>
      </c>
      <c r="F331" s="256"/>
      <c r="G331" s="256" t="s">
        <v>24</v>
      </c>
      <c r="H331" s="256" t="s">
        <v>16</v>
      </c>
      <c r="I331" s="256"/>
    </row>
    <row r="332" spans="1:9">
      <c r="A332" s="262" t="str">
        <f>A$257</f>
        <v>stopcock</v>
      </c>
      <c r="B332" s="256">
        <v>12</v>
      </c>
      <c r="C332" s="262" t="str">
        <f>C$257</f>
        <v>stopcock</v>
      </c>
      <c r="D332" s="262" t="str">
        <f t="shared" ref="D332:E332" si="25">D$257</f>
        <v>GLO</v>
      </c>
      <c r="E332" s="262" t="str">
        <f t="shared" si="25"/>
        <v>unit</v>
      </c>
      <c r="F332" s="256"/>
      <c r="G332" s="256" t="s">
        <v>24</v>
      </c>
      <c r="H332" s="262" t="str">
        <f t="shared" ref="H332" si="26">H$257</f>
        <v>penicillin_consq</v>
      </c>
      <c r="I332" s="256"/>
    </row>
    <row r="333" spans="1:9">
      <c r="A333" s="256" t="s">
        <v>179</v>
      </c>
      <c r="B333" s="256">
        <v>1200</v>
      </c>
      <c r="C333" s="256" t="s">
        <v>175</v>
      </c>
      <c r="D333" s="256" t="s">
        <v>193</v>
      </c>
      <c r="E333" s="256" t="s">
        <v>22</v>
      </c>
      <c r="F333" s="256"/>
      <c r="G333" s="256" t="s">
        <v>24</v>
      </c>
      <c r="H333" s="256" t="s">
        <v>16</v>
      </c>
      <c r="I333" s="256"/>
    </row>
    <row r="334" spans="1:9">
      <c r="A334" s="256" t="s">
        <v>159</v>
      </c>
      <c r="B334" s="263">
        <f>242.45*10^-3</f>
        <v>0.24245</v>
      </c>
      <c r="C334" s="256" t="s">
        <v>158</v>
      </c>
      <c r="D334" s="256" t="s">
        <v>201</v>
      </c>
      <c r="E334" s="256" t="s">
        <v>22</v>
      </c>
      <c r="F334" s="256"/>
      <c r="G334" s="256" t="s">
        <v>24</v>
      </c>
      <c r="H334" s="256" t="s">
        <v>16</v>
      </c>
      <c r="I334" s="256"/>
    </row>
    <row r="335" spans="1:9">
      <c r="A335" s="256" t="s">
        <v>187</v>
      </c>
      <c r="B335" s="262">
        <f>4.32*10^-3</f>
        <v>4.3200000000000001E-3</v>
      </c>
      <c r="C335" s="256"/>
      <c r="D335" s="256"/>
      <c r="E335" s="256" t="s">
        <v>22</v>
      </c>
      <c r="F335" s="256" t="s">
        <v>122</v>
      </c>
      <c r="G335" s="256" t="s">
        <v>123</v>
      </c>
      <c r="H335" s="256" t="s">
        <v>124</v>
      </c>
      <c r="I335" s="256"/>
    </row>
    <row r="337" spans="1:9" ht="15.75">
      <c r="A337" s="265" t="s">
        <v>1</v>
      </c>
      <c r="B337" s="266" t="s">
        <v>212</v>
      </c>
      <c r="C337" s="267"/>
      <c r="D337" s="268"/>
      <c r="E337" s="267"/>
      <c r="F337" s="269"/>
      <c r="G337" s="267"/>
      <c r="H337" s="267"/>
      <c r="I337" s="267"/>
    </row>
    <row r="338" spans="1:9">
      <c r="A338" s="270" t="s">
        <v>2</v>
      </c>
      <c r="B338" s="271">
        <v>1</v>
      </c>
      <c r="C338" s="267"/>
      <c r="D338" s="267"/>
      <c r="E338" s="267"/>
      <c r="F338" s="269"/>
      <c r="G338" s="267"/>
      <c r="H338" s="267"/>
      <c r="I338" s="267"/>
    </row>
    <row r="339" spans="1:9">
      <c r="A339" s="270" t="s">
        <v>3</v>
      </c>
      <c r="B339" s="272" t="s">
        <v>212</v>
      </c>
      <c r="C339" s="267"/>
      <c r="D339" s="267"/>
      <c r="E339" s="267"/>
      <c r="F339" s="269"/>
      <c r="G339" s="267"/>
      <c r="H339" s="267"/>
      <c r="I339" s="267"/>
    </row>
    <row r="340" spans="1:9">
      <c r="A340" s="270" t="s">
        <v>4</v>
      </c>
      <c r="B340" s="271" t="s">
        <v>30</v>
      </c>
      <c r="C340" s="267"/>
      <c r="D340" s="267"/>
      <c r="E340" s="267"/>
      <c r="F340" s="269"/>
      <c r="G340" s="267"/>
      <c r="H340" s="267"/>
      <c r="I340" s="267"/>
    </row>
    <row r="341" spans="1:9">
      <c r="A341" s="270" t="s">
        <v>5</v>
      </c>
      <c r="B341" s="272" t="s">
        <v>22</v>
      </c>
      <c r="C341" s="267"/>
      <c r="D341" s="267"/>
      <c r="E341" s="267"/>
      <c r="F341" s="269"/>
      <c r="G341" s="267"/>
      <c r="H341" s="267"/>
      <c r="I341" s="267"/>
    </row>
    <row r="342" spans="1:9" ht="15.75">
      <c r="A342" s="273" t="s">
        <v>6</v>
      </c>
      <c r="B342" s="266"/>
      <c r="C342" s="273"/>
      <c r="D342" s="273"/>
      <c r="E342" s="273"/>
      <c r="F342" s="269"/>
      <c r="G342" s="273"/>
      <c r="H342" s="273"/>
      <c r="I342" s="273"/>
    </row>
    <row r="343" spans="1:9" ht="15.75">
      <c r="A343" s="273" t="s">
        <v>7</v>
      </c>
      <c r="B343" s="266" t="s">
        <v>8</v>
      </c>
      <c r="C343" s="273" t="s">
        <v>3</v>
      </c>
      <c r="D343" s="273" t="s">
        <v>4</v>
      </c>
      <c r="E343" s="273" t="s">
        <v>5</v>
      </c>
      <c r="F343" s="274" t="s">
        <v>9</v>
      </c>
      <c r="G343" s="273" t="s">
        <v>10</v>
      </c>
      <c r="H343" s="273" t="s">
        <v>11</v>
      </c>
      <c r="I343" s="273" t="s">
        <v>12</v>
      </c>
    </row>
    <row r="344" spans="1:9">
      <c r="A344" s="275" t="str">
        <f>B337</f>
        <v>combined sc3</v>
      </c>
      <c r="B344" s="276">
        <f>B338</f>
        <v>1</v>
      </c>
      <c r="C344" s="275" t="str">
        <f>B339</f>
        <v>combined sc3</v>
      </c>
      <c r="D344" s="275" t="str">
        <f>B340</f>
        <v>DK</v>
      </c>
      <c r="E344" s="275" t="str">
        <f>B341</f>
        <v>kilogram</v>
      </c>
      <c r="F344" s="269"/>
      <c r="G344" s="269" t="s">
        <v>13</v>
      </c>
      <c r="H344" s="277" t="str">
        <f>$B$1</f>
        <v>penicillin_consq</v>
      </c>
      <c r="I344" s="269" t="s">
        <v>191</v>
      </c>
    </row>
    <row r="345" spans="1:9">
      <c r="A345" s="275" t="str">
        <f>A$10</f>
        <v>production of alchohol wipes</v>
      </c>
      <c r="B345" s="269">
        <v>8</v>
      </c>
      <c r="C345" s="275" t="str">
        <f>C$10</f>
        <v>alchohol wipes</v>
      </c>
      <c r="D345" s="275" t="str">
        <f t="shared" ref="D345:E345" si="27">D$10</f>
        <v>DK</v>
      </c>
      <c r="E345" s="275" t="str">
        <f t="shared" si="27"/>
        <v>unit</v>
      </c>
      <c r="F345" s="269"/>
      <c r="G345" s="269" t="s">
        <v>24</v>
      </c>
      <c r="H345" s="275" t="str">
        <f t="shared" ref="H345" si="28">H$10</f>
        <v>penicillin_consq</v>
      </c>
      <c r="I345" s="269" t="s">
        <v>182</v>
      </c>
    </row>
    <row r="346" spans="1:9">
      <c r="A346" s="275" t="str">
        <f>A$195</f>
        <v>full box of vials</v>
      </c>
      <c r="B346" s="269">
        <v>0.8</v>
      </c>
      <c r="C346" s="275" t="str">
        <f>C$195</f>
        <v>full box of vials</v>
      </c>
      <c r="D346" s="275" t="str">
        <f t="shared" ref="D346:E346" si="29">D$195</f>
        <v>NO</v>
      </c>
      <c r="E346" s="275" t="str">
        <f t="shared" si="29"/>
        <v>unit</v>
      </c>
      <c r="F346" s="269"/>
      <c r="G346" s="269" t="s">
        <v>24</v>
      </c>
      <c r="H346" s="275" t="str">
        <f t="shared" ref="H346" si="30">H$195</f>
        <v>penicillin_consq</v>
      </c>
      <c r="I346" s="269" t="s">
        <v>182</v>
      </c>
    </row>
    <row r="347" spans="1:9">
      <c r="A347" s="275" t="str">
        <f>A$24</f>
        <v>production of gloves</v>
      </c>
      <c r="B347" s="269">
        <v>8</v>
      </c>
      <c r="C347" s="275" t="str">
        <f>C$24</f>
        <v>gloves</v>
      </c>
      <c r="D347" s="275" t="str">
        <f t="shared" ref="D347:E347" si="31">D$24</f>
        <v>MY</v>
      </c>
      <c r="E347" s="275" t="str">
        <f t="shared" si="31"/>
        <v>unit</v>
      </c>
      <c r="F347" s="269"/>
      <c r="G347" s="269" t="s">
        <v>24</v>
      </c>
      <c r="H347" s="275" t="str">
        <f t="shared" ref="H347" si="32">H$24</f>
        <v>penicillin_consq</v>
      </c>
      <c r="I347" s="269" t="s">
        <v>182</v>
      </c>
    </row>
    <row r="348" spans="1:9">
      <c r="A348" s="269" t="s">
        <v>186</v>
      </c>
      <c r="B348" s="276">
        <f>1052.64*10^-3</f>
        <v>1.05264</v>
      </c>
      <c r="C348" s="269" t="s">
        <v>180</v>
      </c>
      <c r="D348" s="269" t="s">
        <v>201</v>
      </c>
      <c r="E348" s="269" t="s">
        <v>22</v>
      </c>
      <c r="F348" s="269"/>
      <c r="G348" s="269" t="s">
        <v>24</v>
      </c>
      <c r="H348" s="269" t="s">
        <v>16</v>
      </c>
      <c r="I348" s="269" t="s">
        <v>182</v>
      </c>
    </row>
    <row r="349" spans="1:9">
      <c r="A349" s="275" t="str">
        <f>A$40</f>
        <v>production of IV sets</v>
      </c>
      <c r="B349" s="269">
        <v>8</v>
      </c>
      <c r="C349" s="275" t="str">
        <f>C$40</f>
        <v>IV sets</v>
      </c>
      <c r="D349" s="275" t="str">
        <f t="shared" ref="D349:E349" si="33">D$40</f>
        <v>RER</v>
      </c>
      <c r="E349" s="275" t="str">
        <f t="shared" si="33"/>
        <v>unit</v>
      </c>
      <c r="F349" s="269"/>
      <c r="G349" s="269" t="s">
        <v>24</v>
      </c>
      <c r="H349" s="275" t="str">
        <f t="shared" ref="H349" si="34">H$40</f>
        <v>penicillin_consq</v>
      </c>
      <c r="I349" s="269" t="s">
        <v>182</v>
      </c>
    </row>
    <row r="350" spans="1:9">
      <c r="A350" s="275" t="str">
        <f>A$82</f>
        <v>medical connector</v>
      </c>
      <c r="B350" s="269">
        <v>8</v>
      </c>
      <c r="C350" s="275" t="str">
        <f>C$82</f>
        <v>medical connector</v>
      </c>
      <c r="D350" s="275" t="str">
        <f t="shared" ref="D350:E350" si="35">D$82</f>
        <v>GLO</v>
      </c>
      <c r="E350" s="275" t="str">
        <f t="shared" si="35"/>
        <v>unit</v>
      </c>
      <c r="F350" s="269"/>
      <c r="G350" s="269" t="s">
        <v>24</v>
      </c>
      <c r="H350" s="275" t="str">
        <f t="shared" ref="H350" si="36">H$82</f>
        <v>penicillin_consq</v>
      </c>
      <c r="I350" s="269" t="s">
        <v>182</v>
      </c>
    </row>
    <row r="351" spans="1:9">
      <c r="A351" s="269" t="s">
        <v>184</v>
      </c>
      <c r="B351" s="275">
        <f>7.2*10^-3</f>
        <v>7.2000000000000007E-3</v>
      </c>
      <c r="C351" s="269" t="s">
        <v>183</v>
      </c>
      <c r="D351" s="269" t="s">
        <v>193</v>
      </c>
      <c r="E351" s="269" t="s">
        <v>22</v>
      </c>
      <c r="F351" s="269"/>
      <c r="G351" s="269" t="s">
        <v>24</v>
      </c>
      <c r="H351" s="269" t="s">
        <v>16</v>
      </c>
      <c r="I351" s="269" t="s">
        <v>182</v>
      </c>
    </row>
    <row r="352" spans="1:9">
      <c r="A352" s="275" t="str">
        <f>A$257</f>
        <v>stopcock</v>
      </c>
      <c r="B352" s="269">
        <v>8</v>
      </c>
      <c r="C352" s="275" t="str">
        <f>C$257</f>
        <v>stopcock</v>
      </c>
      <c r="D352" s="275" t="str">
        <f t="shared" ref="D352:E352" si="37">D$257</f>
        <v>GLO</v>
      </c>
      <c r="E352" s="275" t="str">
        <f t="shared" si="37"/>
        <v>unit</v>
      </c>
      <c r="F352" s="269"/>
      <c r="G352" s="269" t="s">
        <v>24</v>
      </c>
      <c r="H352" s="275" t="str">
        <f t="shared" ref="H352" si="38">H$257</f>
        <v>penicillin_consq</v>
      </c>
      <c r="I352" s="269" t="s">
        <v>182</v>
      </c>
    </row>
    <row r="353" spans="1:9">
      <c r="A353" s="269" t="s">
        <v>179</v>
      </c>
      <c r="B353" s="276">
        <f>800*10^-3</f>
        <v>0.8</v>
      </c>
      <c r="C353" s="269" t="s">
        <v>175</v>
      </c>
      <c r="D353" s="269" t="s">
        <v>193</v>
      </c>
      <c r="E353" s="269" t="s">
        <v>22</v>
      </c>
      <c r="F353" s="269"/>
      <c r="G353" s="269" t="s">
        <v>24</v>
      </c>
      <c r="H353" s="269" t="s">
        <v>16</v>
      </c>
      <c r="I353" s="269" t="s">
        <v>182</v>
      </c>
    </row>
    <row r="354" spans="1:9">
      <c r="A354" s="269" t="s">
        <v>159</v>
      </c>
      <c r="B354" s="276">
        <f>161.631*10^-3</f>
        <v>0.161631</v>
      </c>
      <c r="C354" s="269" t="s">
        <v>158</v>
      </c>
      <c r="D354" s="269" t="s">
        <v>201</v>
      </c>
      <c r="E354" s="269" t="s">
        <v>22</v>
      </c>
      <c r="F354" s="269"/>
      <c r="G354" s="269" t="s">
        <v>24</v>
      </c>
      <c r="H354" s="269" t="s">
        <v>16</v>
      </c>
      <c r="I354" s="269" t="s">
        <v>182</v>
      </c>
    </row>
    <row r="355" spans="1:9">
      <c r="A355" s="269" t="s">
        <v>187</v>
      </c>
      <c r="B355" s="275">
        <f>2.88*10^-3</f>
        <v>2.8799999999999997E-3</v>
      </c>
      <c r="C355" s="269"/>
      <c r="D355" s="269"/>
      <c r="E355" s="269" t="s">
        <v>22</v>
      </c>
      <c r="F355" s="269" t="s">
        <v>122</v>
      </c>
      <c r="G355" s="269" t="s">
        <v>123</v>
      </c>
      <c r="H355" s="269" t="s">
        <v>124</v>
      </c>
      <c r="I355" s="269" t="s">
        <v>182</v>
      </c>
    </row>
    <row r="356" spans="1:9">
      <c r="A356" s="269" t="s">
        <v>190</v>
      </c>
      <c r="B356" s="275">
        <f>3.564*10^-3</f>
        <v>3.5640000000000003E-3</v>
      </c>
      <c r="C356" s="269" t="s">
        <v>180</v>
      </c>
      <c r="D356" s="269" t="s">
        <v>201</v>
      </c>
      <c r="E356" s="269" t="s">
        <v>22</v>
      </c>
      <c r="F356" s="269"/>
      <c r="G356" s="269" t="s">
        <v>24</v>
      </c>
      <c r="H356" s="269" t="s">
        <v>16</v>
      </c>
      <c r="I356" s="269" t="s">
        <v>211</v>
      </c>
    </row>
    <row r="357" spans="1:9">
      <c r="A357" s="269" t="str">
        <f>A211</f>
        <v>packed box of penicillin</v>
      </c>
      <c r="B357" s="275">
        <f>4/10</f>
        <v>0.4</v>
      </c>
      <c r="C357" s="269" t="str">
        <f>C211</f>
        <v>box of penicillin</v>
      </c>
      <c r="D357" s="269" t="str">
        <f>D211</f>
        <v>SE</v>
      </c>
      <c r="E357" s="269" t="str">
        <f>E211</f>
        <v>unit</v>
      </c>
      <c r="F357" s="269"/>
      <c r="G357" s="269" t="s">
        <v>24</v>
      </c>
      <c r="H357" s="269" t="str">
        <f>H211</f>
        <v>penicillin_consq</v>
      </c>
      <c r="I357" s="269" t="s">
        <v>211</v>
      </c>
    </row>
    <row r="358" spans="1:9">
      <c r="A358" s="269" t="s">
        <v>159</v>
      </c>
      <c r="B358" s="275">
        <f>-31.584*10^-3</f>
        <v>-3.1584000000000001E-2</v>
      </c>
      <c r="C358" s="269" t="s">
        <v>158</v>
      </c>
      <c r="D358" s="269" t="s">
        <v>201</v>
      </c>
      <c r="E358" s="269" t="s">
        <v>22</v>
      </c>
      <c r="F358" s="269"/>
      <c r="G358" s="269" t="s">
        <v>24</v>
      </c>
      <c r="H358" s="269" t="s">
        <v>16</v>
      </c>
      <c r="I358" s="269" t="s">
        <v>211</v>
      </c>
    </row>
    <row r="360" spans="1:9" ht="15.75">
      <c r="A360" s="278" t="s">
        <v>1</v>
      </c>
      <c r="B360" s="279" t="s">
        <v>209</v>
      </c>
      <c r="C360" s="280"/>
      <c r="D360" s="281"/>
      <c r="E360" s="280"/>
      <c r="F360" s="282"/>
      <c r="G360" s="280"/>
      <c r="H360" s="280"/>
      <c r="I360" s="280"/>
    </row>
    <row r="361" spans="1:9">
      <c r="A361" s="283" t="s">
        <v>2</v>
      </c>
      <c r="B361" s="284">
        <v>1</v>
      </c>
      <c r="C361" s="280"/>
      <c r="D361" s="280"/>
      <c r="E361" s="280"/>
      <c r="F361" s="282"/>
      <c r="G361" s="280"/>
      <c r="H361" s="280"/>
      <c r="I361" s="280"/>
    </row>
    <row r="362" spans="1:9">
      <c r="A362" s="283" t="s">
        <v>3</v>
      </c>
      <c r="B362" s="285" t="s">
        <v>209</v>
      </c>
      <c r="C362" s="280"/>
      <c r="D362" s="280"/>
      <c r="E362" s="280"/>
      <c r="F362" s="282"/>
      <c r="G362" s="280"/>
      <c r="H362" s="280"/>
      <c r="I362" s="280"/>
    </row>
    <row r="363" spans="1:9">
      <c r="A363" s="283" t="s">
        <v>4</v>
      </c>
      <c r="B363" s="284" t="s">
        <v>30</v>
      </c>
      <c r="C363" s="280"/>
      <c r="D363" s="280"/>
      <c r="E363" s="280"/>
      <c r="F363" s="282"/>
      <c r="G363" s="280"/>
      <c r="H363" s="280"/>
      <c r="I363" s="280"/>
    </row>
    <row r="364" spans="1:9">
      <c r="A364" s="283" t="s">
        <v>5</v>
      </c>
      <c r="B364" s="285" t="s">
        <v>5</v>
      </c>
      <c r="C364" s="280"/>
      <c r="D364" s="280"/>
      <c r="E364" s="280"/>
      <c r="F364" s="282"/>
      <c r="G364" s="280"/>
      <c r="H364" s="280"/>
      <c r="I364" s="280"/>
    </row>
    <row r="365" spans="1:9" ht="15.75">
      <c r="A365" s="286" t="s">
        <v>6</v>
      </c>
      <c r="B365" s="279"/>
      <c r="C365" s="286"/>
      <c r="D365" s="286"/>
      <c r="E365" s="286"/>
      <c r="F365" s="282"/>
      <c r="G365" s="286"/>
      <c r="H365" s="286"/>
      <c r="I365" s="286"/>
    </row>
    <row r="366" spans="1:9" ht="15.75">
      <c r="A366" s="286" t="s">
        <v>7</v>
      </c>
      <c r="B366" s="279" t="s">
        <v>8</v>
      </c>
      <c r="C366" s="286" t="s">
        <v>3</v>
      </c>
      <c r="D366" s="286" t="s">
        <v>4</v>
      </c>
      <c r="E366" s="286" t="s">
        <v>5</v>
      </c>
      <c r="F366" s="287" t="s">
        <v>9</v>
      </c>
      <c r="G366" s="286" t="s">
        <v>10</v>
      </c>
      <c r="H366" s="286" t="s">
        <v>11</v>
      </c>
      <c r="I366" s="286" t="s">
        <v>12</v>
      </c>
    </row>
    <row r="367" spans="1:9">
      <c r="A367" s="288" t="str">
        <f>B360</f>
        <v>pill sc1</v>
      </c>
      <c r="B367" s="289">
        <f>B361</f>
        <v>1</v>
      </c>
      <c r="C367" s="288" t="str">
        <f>B362</f>
        <v>pill sc1</v>
      </c>
      <c r="D367" s="288" t="str">
        <f>B363</f>
        <v>DK</v>
      </c>
      <c r="E367" s="288" t="str">
        <f>B364</f>
        <v>unit</v>
      </c>
      <c r="F367" s="282"/>
      <c r="G367" s="282" t="s">
        <v>13</v>
      </c>
      <c r="H367" s="290" t="str">
        <f>$B$1</f>
        <v>penicillin_consq</v>
      </c>
      <c r="I367" s="282" t="s">
        <v>191</v>
      </c>
    </row>
    <row r="368" spans="1:9">
      <c r="A368" s="282" t="s">
        <v>190</v>
      </c>
      <c r="B368" s="288">
        <f>0.297*10^-3</f>
        <v>2.9700000000000001E-4</v>
      </c>
      <c r="C368" s="282" t="s">
        <v>180</v>
      </c>
      <c r="D368" s="282" t="s">
        <v>201</v>
      </c>
      <c r="E368" s="282" t="s">
        <v>22</v>
      </c>
      <c r="F368" s="282"/>
      <c r="G368" s="282" t="s">
        <v>24</v>
      </c>
      <c r="H368" s="282" t="s">
        <v>16</v>
      </c>
      <c r="I368" s="282"/>
    </row>
    <row r="369" spans="1:9">
      <c r="A369" s="288" t="str">
        <f>A211</f>
        <v>packed box of penicillin</v>
      </c>
      <c r="B369" s="289">
        <v>3.3000000000000002E-2</v>
      </c>
      <c r="C369" s="288" t="str">
        <f>C211</f>
        <v>box of penicillin</v>
      </c>
      <c r="D369" s="288" t="str">
        <f t="shared" ref="D369:E369" si="39">D211</f>
        <v>SE</v>
      </c>
      <c r="E369" s="288" t="str">
        <f t="shared" si="39"/>
        <v>unit</v>
      </c>
      <c r="F369" s="282"/>
      <c r="G369" s="282" t="s">
        <v>24</v>
      </c>
      <c r="H369" s="288" t="str">
        <f t="shared" ref="H369" si="40">H211</f>
        <v>penicillin_consq</v>
      </c>
      <c r="I369" s="282"/>
    </row>
    <row r="370" spans="1:9">
      <c r="A370" s="282" t="s">
        <v>159</v>
      </c>
      <c r="B370" s="288">
        <f>-2.632*10^-3</f>
        <v>-2.6320000000000002E-3</v>
      </c>
      <c r="C370" s="282" t="s">
        <v>158</v>
      </c>
      <c r="D370" s="282" t="s">
        <v>201</v>
      </c>
      <c r="E370" s="282" t="s">
        <v>22</v>
      </c>
      <c r="F370" s="282"/>
      <c r="G370" s="282" t="s">
        <v>24</v>
      </c>
      <c r="H370" s="282" t="s">
        <v>16</v>
      </c>
      <c r="I370" s="282"/>
    </row>
    <row r="372" spans="1:9" ht="15.75">
      <c r="A372" s="291" t="s">
        <v>1</v>
      </c>
      <c r="B372" s="292" t="s">
        <v>210</v>
      </c>
      <c r="C372" s="293"/>
      <c r="D372" s="294"/>
      <c r="E372" s="293"/>
      <c r="F372" s="295"/>
      <c r="G372" s="293"/>
      <c r="H372" s="293"/>
      <c r="I372" s="293"/>
    </row>
    <row r="373" spans="1:9">
      <c r="A373" s="296" t="s">
        <v>2</v>
      </c>
      <c r="B373" s="297">
        <v>1</v>
      </c>
      <c r="C373" s="293"/>
      <c r="D373" s="293"/>
      <c r="E373" s="293"/>
      <c r="F373" s="295"/>
      <c r="G373" s="293"/>
      <c r="H373" s="293"/>
      <c r="I373" s="293"/>
    </row>
    <row r="374" spans="1:9">
      <c r="A374" s="296" t="s">
        <v>3</v>
      </c>
      <c r="B374" s="298" t="s">
        <v>210</v>
      </c>
      <c r="C374" s="293"/>
      <c r="D374" s="293"/>
      <c r="E374" s="293"/>
      <c r="F374" s="295"/>
      <c r="G374" s="293"/>
      <c r="H374" s="293"/>
      <c r="I374" s="293"/>
    </row>
    <row r="375" spans="1:9">
      <c r="A375" s="296" t="s">
        <v>4</v>
      </c>
      <c r="B375" s="297" t="s">
        <v>30</v>
      </c>
      <c r="C375" s="293"/>
      <c r="D375" s="293"/>
      <c r="E375" s="293"/>
      <c r="F375" s="295"/>
      <c r="G375" s="293"/>
      <c r="H375" s="293"/>
      <c r="I375" s="293"/>
    </row>
    <row r="376" spans="1:9">
      <c r="A376" s="296" t="s">
        <v>5</v>
      </c>
      <c r="B376" s="298" t="s">
        <v>5</v>
      </c>
      <c r="C376" s="293"/>
      <c r="D376" s="293"/>
      <c r="E376" s="293"/>
      <c r="F376" s="295"/>
      <c r="G376" s="293"/>
      <c r="H376" s="293"/>
      <c r="I376" s="293"/>
    </row>
    <row r="377" spans="1:9" ht="15.75">
      <c r="A377" s="299" t="s">
        <v>6</v>
      </c>
      <c r="B377" s="292"/>
      <c r="C377" s="299"/>
      <c r="D377" s="299"/>
      <c r="E377" s="299"/>
      <c r="F377" s="295"/>
      <c r="G377" s="299"/>
      <c r="H377" s="299"/>
      <c r="I377" s="299"/>
    </row>
    <row r="378" spans="1:9" ht="15.75">
      <c r="A378" s="299" t="s">
        <v>7</v>
      </c>
      <c r="B378" s="292" t="s">
        <v>8</v>
      </c>
      <c r="C378" s="299" t="s">
        <v>3</v>
      </c>
      <c r="D378" s="299" t="s">
        <v>4</v>
      </c>
      <c r="E378" s="299" t="s">
        <v>5</v>
      </c>
      <c r="F378" s="300" t="s">
        <v>9</v>
      </c>
      <c r="G378" s="299" t="s">
        <v>10</v>
      </c>
      <c r="H378" s="299" t="s">
        <v>11</v>
      </c>
      <c r="I378" s="299" t="s">
        <v>12</v>
      </c>
    </row>
    <row r="379" spans="1:9">
      <c r="A379" s="301" t="str">
        <f>B372</f>
        <v>pill sc2</v>
      </c>
      <c r="B379" s="302">
        <f>B373</f>
        <v>1</v>
      </c>
      <c r="C379" s="301" t="str">
        <f>B374</f>
        <v>pill sc2</v>
      </c>
      <c r="D379" s="301" t="str">
        <f>B375</f>
        <v>DK</v>
      </c>
      <c r="E379" s="301" t="str">
        <f>B376</f>
        <v>unit</v>
      </c>
      <c r="F379" s="295"/>
      <c r="G379" s="295" t="s">
        <v>13</v>
      </c>
      <c r="H379" s="303" t="str">
        <f>$B$1</f>
        <v>penicillin_consq</v>
      </c>
      <c r="I379" s="295" t="s">
        <v>191</v>
      </c>
    </row>
    <row r="380" spans="1:9">
      <c r="A380" s="295" t="s">
        <v>190</v>
      </c>
      <c r="B380" s="301">
        <f>5.94*10^-3</f>
        <v>5.9400000000000008E-3</v>
      </c>
      <c r="C380" s="295" t="s">
        <v>180</v>
      </c>
      <c r="D380" s="295" t="s">
        <v>201</v>
      </c>
      <c r="E380" s="295" t="s">
        <v>22</v>
      </c>
      <c r="F380" s="295"/>
      <c r="G380" s="295" t="s">
        <v>24</v>
      </c>
      <c r="H380" s="295" t="s">
        <v>16</v>
      </c>
      <c r="I380" s="295"/>
    </row>
    <row r="381" spans="1:9">
      <c r="A381" s="301" t="str">
        <f>A211</f>
        <v>packed box of penicillin</v>
      </c>
      <c r="B381" s="302">
        <f>2/3</f>
        <v>0.66666666666666663</v>
      </c>
      <c r="C381" s="301" t="str">
        <f>C211</f>
        <v>box of penicillin</v>
      </c>
      <c r="D381" s="301" t="str">
        <f t="shared" ref="D381:E381" si="41">D211</f>
        <v>SE</v>
      </c>
      <c r="E381" s="301" t="str">
        <f t="shared" si="41"/>
        <v>unit</v>
      </c>
      <c r="F381" s="295"/>
      <c r="G381" s="295" t="s">
        <v>24</v>
      </c>
      <c r="H381" s="301" t="str">
        <f t="shared" ref="H381" si="42">H211</f>
        <v>penicillin_consq</v>
      </c>
      <c r="I381" s="295"/>
    </row>
    <row r="382" spans="1:9">
      <c r="A382" s="295" t="s">
        <v>159</v>
      </c>
      <c r="B382" s="301">
        <f>-52.64*10^-3</f>
        <v>-5.2639999999999999E-2</v>
      </c>
      <c r="C382" s="295" t="s">
        <v>158</v>
      </c>
      <c r="D382" s="295" t="s">
        <v>201</v>
      </c>
      <c r="E382" s="295" t="s">
        <v>22</v>
      </c>
      <c r="F382" s="295"/>
      <c r="G382" s="295" t="s">
        <v>24</v>
      </c>
      <c r="H382" s="295" t="s">
        <v>16</v>
      </c>
      <c r="I382" s="295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1EC36-1976-4694-AA20-578A82FB3661}">
  <dimension ref="A1:I382"/>
  <sheetViews>
    <sheetView tabSelected="1" topLeftCell="A348" zoomScale="85" zoomScaleNormal="85" workbookViewId="0">
      <selection activeCell="I382" sqref="I382"/>
    </sheetView>
  </sheetViews>
  <sheetFormatPr defaultRowHeight="15"/>
  <cols>
    <col min="1" max="1" width="79.25" style="3" bestFit="1" customWidth="1"/>
    <col min="2" max="2" width="37.375" style="3" bestFit="1" customWidth="1"/>
    <col min="3" max="3" width="58.75" style="3" customWidth="1"/>
    <col min="4" max="4" width="26.5" style="3" bestFit="1" customWidth="1"/>
    <col min="5" max="5" width="12.875" style="3" bestFit="1" customWidth="1"/>
    <col min="6" max="6" width="12" style="3" bestFit="1" customWidth="1"/>
    <col min="7" max="7" width="14" style="3" bestFit="1" customWidth="1"/>
    <col min="8" max="8" width="16.625" style="3" bestFit="1" customWidth="1"/>
    <col min="9" max="9" width="22.375" style="3" bestFit="1" customWidth="1"/>
    <col min="10" max="16384" width="9" style="3"/>
  </cols>
  <sheetData>
    <row r="1" spans="1:9" ht="15.75">
      <c r="A1" s="1" t="str">
        <f>IF([1]ev391cutoff!A1="","",[1]ev391cutoff!A1)</f>
        <v>Database</v>
      </c>
      <c r="B1" s="2" t="str">
        <f>IF([1]ev391cutoff!B1="","",[1]ev391cutoff!B1)</f>
        <v>penicillin_cut_off</v>
      </c>
      <c r="C1" s="3" t="str">
        <f>IF([1]ev391cutoff!C1="","",[1]ev391cutoff!C1)</f>
        <v/>
      </c>
      <c r="D1" s="3" t="str">
        <f>IF([1]ev391cutoff!D1="","",[1]ev391cutoff!D1)</f>
        <v/>
      </c>
      <c r="E1" s="3" t="str">
        <f>IF([1]ev391cutoff!E1="","",[1]ev391cutoff!E1)</f>
        <v/>
      </c>
      <c r="F1" s="3" t="str">
        <f>IF([1]ev391cutoff!F1="","",[1]ev391cutoff!F1)</f>
        <v/>
      </c>
      <c r="G1" s="3" t="str">
        <f>IF([1]ev391cutoff!G1="","",[1]ev391cutoff!G1)</f>
        <v/>
      </c>
      <c r="H1" s="3" t="str">
        <f>IF([1]ev391cutoff!H1="","",[1]ev391cutoff!H1)</f>
        <v/>
      </c>
      <c r="I1" s="3" t="str">
        <f>IF([1]ev391cutoff!I1="","",[1]ev391cutoff!I1)</f>
        <v/>
      </c>
    </row>
    <row r="2" spans="1:9">
      <c r="A2" s="3" t="str">
        <f>IF([1]ev391cutoff!A2="","",[1]ev391cutoff!A2)</f>
        <v/>
      </c>
      <c r="B2" s="4" t="str">
        <f>IF([1]ev391cutoff!B2="","",[1]ev391cutoff!B2)</f>
        <v/>
      </c>
      <c r="C2" s="3" t="str">
        <f>IF([1]ev391cutoff!C2="","",[1]ev391cutoff!C2)</f>
        <v/>
      </c>
      <c r="D2" s="3" t="str">
        <f>IF([1]ev391cutoff!D2="","",[1]ev391cutoff!D2)</f>
        <v/>
      </c>
      <c r="E2" s="3" t="str">
        <f>IF([1]ev391cutoff!E2="","",[1]ev391cutoff!E2)</f>
        <v/>
      </c>
      <c r="F2" s="3" t="str">
        <f>IF([1]ev391cutoff!F2="","",[1]ev391cutoff!F2)</f>
        <v/>
      </c>
      <c r="G2" s="3" t="str">
        <f>IF([1]ev391cutoff!G2="","",[1]ev391cutoff!G2)</f>
        <v/>
      </c>
      <c r="H2" s="3" t="str">
        <f>IF([1]ev391cutoff!H2="","",[1]ev391cutoff!H2)</f>
        <v/>
      </c>
      <c r="I2" s="3" t="str">
        <f>IF([1]ev391cutoff!I2="","",[1]ev391cutoff!I2)</f>
        <v/>
      </c>
    </row>
    <row r="3" spans="1:9" ht="15.75">
      <c r="A3" s="5" t="str">
        <f>IF([1]ev391cutoff!A3="","",[1]ev391cutoff!A3)</f>
        <v>Activity</v>
      </c>
      <c r="B3" s="6" t="str">
        <f>IF([1]ev391cutoff!B3="","",[1]ev391cutoff!B3)</f>
        <v>production of alchohol wipes</v>
      </c>
      <c r="C3" s="7" t="str">
        <f>IF([1]ev391cutoff!C3="","",[1]ev391cutoff!C3)</f>
        <v/>
      </c>
      <c r="D3" s="8" t="str">
        <f>IF([1]ev391cutoff!D3="","",[1]ev391cutoff!D3)</f>
        <v/>
      </c>
      <c r="E3" s="7" t="str">
        <f>IF([1]ev391cutoff!E3="","",[1]ev391cutoff!E3)</f>
        <v/>
      </c>
      <c r="F3" s="9" t="str">
        <f>IF([1]ev391cutoff!F3="","",[1]ev391cutoff!F3)</f>
        <v/>
      </c>
      <c r="G3" s="7" t="str">
        <f>IF([1]ev391cutoff!G3="","",[1]ev391cutoff!G3)</f>
        <v/>
      </c>
      <c r="H3" s="7" t="str">
        <f>IF([1]ev391cutoff!H3="","",[1]ev391cutoff!H3)</f>
        <v/>
      </c>
      <c r="I3" s="7" t="str">
        <f>IF([1]ev391cutoff!I3="","",[1]ev391cutoff!I3)</f>
        <v/>
      </c>
    </row>
    <row r="4" spans="1:9">
      <c r="A4" s="10" t="str">
        <f>IF([1]ev391cutoff!A4="","",[1]ev391cutoff!A4)</f>
        <v>production amount</v>
      </c>
      <c r="B4" s="11">
        <f>IF([1]ev391cutoff!B4="","",[1]ev391cutoff!B4)</f>
        <v>1</v>
      </c>
      <c r="C4" s="7" t="str">
        <f>IF([1]ev391cutoff!C4="","",[1]ev391cutoff!C4)</f>
        <v/>
      </c>
      <c r="D4" s="7" t="str">
        <f>IF([1]ev391cutoff!D4="","",[1]ev391cutoff!D4)</f>
        <v/>
      </c>
      <c r="E4" s="7" t="str">
        <f>IF([1]ev391cutoff!E4="","",[1]ev391cutoff!E4)</f>
        <v/>
      </c>
      <c r="F4" s="9" t="str">
        <f>IF([1]ev391cutoff!F4="","",[1]ev391cutoff!F4)</f>
        <v/>
      </c>
      <c r="G4" s="7" t="str">
        <f>IF([1]ev391cutoff!G4="","",[1]ev391cutoff!G4)</f>
        <v/>
      </c>
      <c r="H4" s="7" t="str">
        <f>IF([1]ev391cutoff!H4="","",[1]ev391cutoff!H4)</f>
        <v/>
      </c>
      <c r="I4" s="7" t="str">
        <f>IF([1]ev391cutoff!I4="","",[1]ev391cutoff!I4)</f>
        <v/>
      </c>
    </row>
    <row r="5" spans="1:9">
      <c r="A5" s="10" t="str">
        <f>IF([1]ev391cutoff!A5="","",[1]ev391cutoff!A5)</f>
        <v>reference product</v>
      </c>
      <c r="B5" s="12" t="str">
        <f>IF([1]ev391cutoff!B5="","",[1]ev391cutoff!B5)</f>
        <v>alchohol wipes</v>
      </c>
      <c r="C5" s="7" t="str">
        <f>IF([1]ev391cutoff!C5="","",[1]ev391cutoff!C5)</f>
        <v/>
      </c>
      <c r="D5" s="7" t="str">
        <f>IF([1]ev391cutoff!D5="","",[1]ev391cutoff!D5)</f>
        <v/>
      </c>
      <c r="E5" s="7" t="str">
        <f>IF([1]ev391cutoff!E5="","",[1]ev391cutoff!E5)</f>
        <v/>
      </c>
      <c r="F5" s="9" t="str">
        <f>IF([1]ev391cutoff!F5="","",[1]ev391cutoff!F5)</f>
        <v/>
      </c>
      <c r="G5" s="7" t="str">
        <f>IF([1]ev391cutoff!G5="","",[1]ev391cutoff!G5)</f>
        <v/>
      </c>
      <c r="H5" s="7" t="str">
        <f>IF([1]ev391cutoff!H5="","",[1]ev391cutoff!H5)</f>
        <v/>
      </c>
      <c r="I5" s="7" t="str">
        <f>IF([1]ev391cutoff!I5="","",[1]ev391cutoff!I5)</f>
        <v/>
      </c>
    </row>
    <row r="6" spans="1:9">
      <c r="A6" s="10" t="str">
        <f>IF([1]ev391cutoff!A6="","",[1]ev391cutoff!A6)</f>
        <v>location</v>
      </c>
      <c r="B6" s="11" t="str">
        <f>IF([1]ev391cutoff!B6="","",[1]ev391cutoff!B6)</f>
        <v>DK</v>
      </c>
      <c r="C6" s="7" t="str">
        <f>IF([1]ev391cutoff!C6="","",[1]ev391cutoff!C6)</f>
        <v/>
      </c>
      <c r="D6" s="7" t="str">
        <f>IF([1]ev391cutoff!D6="","",[1]ev391cutoff!D6)</f>
        <v/>
      </c>
      <c r="E6" s="7" t="str">
        <f>IF([1]ev391cutoff!E6="","",[1]ev391cutoff!E6)</f>
        <v/>
      </c>
      <c r="F6" s="9" t="str">
        <f>IF([1]ev391cutoff!F6="","",[1]ev391cutoff!F6)</f>
        <v/>
      </c>
      <c r="G6" s="7" t="str">
        <f>IF([1]ev391cutoff!G6="","",[1]ev391cutoff!G6)</f>
        <v/>
      </c>
      <c r="H6" s="7" t="str">
        <f>IF([1]ev391cutoff!H6="","",[1]ev391cutoff!H6)</f>
        <v/>
      </c>
      <c r="I6" s="7" t="str">
        <f>IF([1]ev391cutoff!I6="","",[1]ev391cutoff!I6)</f>
        <v/>
      </c>
    </row>
    <row r="7" spans="1:9">
      <c r="A7" s="10" t="str">
        <f>IF([1]ev391cutoff!A7="","",[1]ev391cutoff!A7)</f>
        <v>unit</v>
      </c>
      <c r="B7" s="13" t="str">
        <f>IF([1]ev391cutoff!B7="","",[1]ev391cutoff!B7)</f>
        <v>unit</v>
      </c>
      <c r="C7" s="7" t="str">
        <f>IF([1]ev391cutoff!C7="","",[1]ev391cutoff!C7)</f>
        <v/>
      </c>
      <c r="D7" s="7" t="str">
        <f>IF([1]ev391cutoff!D7="","",[1]ev391cutoff!D7)</f>
        <v/>
      </c>
      <c r="E7" s="7" t="str">
        <f>IF([1]ev391cutoff!E7="","",[1]ev391cutoff!E7)</f>
        <v/>
      </c>
      <c r="F7" s="9" t="str">
        <f>IF([1]ev391cutoff!F7="","",[1]ev391cutoff!F7)</f>
        <v/>
      </c>
      <c r="G7" s="7" t="str">
        <f>IF([1]ev391cutoff!G7="","",[1]ev391cutoff!G7)</f>
        <v/>
      </c>
      <c r="H7" s="7" t="str">
        <f>IF([1]ev391cutoff!H7="","",[1]ev391cutoff!H7)</f>
        <v/>
      </c>
      <c r="I7" s="7" t="str">
        <f>IF([1]ev391cutoff!I7="","",[1]ev391cutoff!I7)</f>
        <v/>
      </c>
    </row>
    <row r="8" spans="1:9" ht="15.75">
      <c r="A8" s="14" t="str">
        <f>IF([1]ev391cutoff!A8="","",[1]ev391cutoff!A8)</f>
        <v>Exchanges</v>
      </c>
      <c r="B8" s="6" t="str">
        <f>IF([1]ev391cutoff!B8="","",[1]ev391cutoff!B8)</f>
        <v/>
      </c>
      <c r="C8" s="14" t="str">
        <f>IF([1]ev391cutoff!C8="","",[1]ev391cutoff!C8)</f>
        <v/>
      </c>
      <c r="D8" s="14" t="str">
        <f>IF([1]ev391cutoff!D8="","",[1]ev391cutoff!D8)</f>
        <v/>
      </c>
      <c r="E8" s="14" t="str">
        <f>IF([1]ev391cutoff!E8="","",[1]ev391cutoff!E8)</f>
        <v/>
      </c>
      <c r="F8" s="9" t="str">
        <f>IF([1]ev391cutoff!F8="","",[1]ev391cutoff!F8)</f>
        <v/>
      </c>
      <c r="G8" s="14" t="str">
        <f>IF([1]ev391cutoff!G8="","",[1]ev391cutoff!G8)</f>
        <v/>
      </c>
      <c r="H8" s="14" t="str">
        <f>IF([1]ev391cutoff!H8="","",[1]ev391cutoff!H8)</f>
        <v/>
      </c>
      <c r="I8" s="14" t="str">
        <f>IF([1]ev391cutoff!I8="","",[1]ev391cutoff!I8)</f>
        <v/>
      </c>
    </row>
    <row r="9" spans="1:9" ht="15.75">
      <c r="A9" s="14" t="str">
        <f>IF([1]ev391cutoff!A9="","",[1]ev391cutoff!A9)</f>
        <v>name</v>
      </c>
      <c r="B9" s="6" t="str">
        <f>IF([1]ev391cutoff!B9="","",[1]ev391cutoff!B9)</f>
        <v>amount</v>
      </c>
      <c r="C9" s="14" t="str">
        <f>IF([1]ev391cutoff!C9="","",[1]ev391cutoff!C9)</f>
        <v>reference product</v>
      </c>
      <c r="D9" s="14" t="str">
        <f>IF([1]ev391cutoff!D9="","",[1]ev391cutoff!D9)</f>
        <v>location</v>
      </c>
      <c r="E9" s="14" t="str">
        <f>IF([1]ev391cutoff!E9="","",[1]ev391cutoff!E9)</f>
        <v>unit</v>
      </c>
      <c r="F9" s="15" t="str">
        <f>IF([1]ev391cutoff!F9="","",[1]ev391cutoff!F9)</f>
        <v>categories</v>
      </c>
      <c r="G9" s="14" t="str">
        <f>IF([1]ev391cutoff!G9="","",[1]ev391cutoff!G9)</f>
        <v>type</v>
      </c>
      <c r="H9" s="14" t="str">
        <f>IF([1]ev391cutoff!H9="","",[1]ev391cutoff!H9)</f>
        <v>database</v>
      </c>
      <c r="I9" s="14" t="str">
        <f>IF([1]ev391cutoff!I9="","",[1]ev391cutoff!I9)</f>
        <v>comment</v>
      </c>
    </row>
    <row r="10" spans="1:9">
      <c r="A10" s="16" t="str">
        <f>IF([1]ev391cutoff!A10="","",[1]ev391cutoff!A10)</f>
        <v>production of alchohol wipes</v>
      </c>
      <c r="B10" s="17">
        <f>IF([1]ev391cutoff!B10="","",[1]ev391cutoff!B10)</f>
        <v>1</v>
      </c>
      <c r="C10" s="16" t="str">
        <f>IF([1]ev391cutoff!C10="","",[1]ev391cutoff!C10)</f>
        <v>alchohol wipes</v>
      </c>
      <c r="D10" s="16" t="str">
        <f>IF([1]ev391cutoff!D10="","",[1]ev391cutoff!D10)</f>
        <v>DK</v>
      </c>
      <c r="E10" s="16" t="str">
        <f>IF([1]ev391cutoff!E10="","",[1]ev391cutoff!E10)</f>
        <v>unit</v>
      </c>
      <c r="F10" s="9" t="str">
        <f>IF([1]ev391cutoff!F10="","",[1]ev391cutoff!F10)</f>
        <v/>
      </c>
      <c r="G10" s="9" t="str">
        <f>IF([1]ev391cutoff!G10="","",[1]ev391cutoff!G10)</f>
        <v>production</v>
      </c>
      <c r="H10" s="18" t="str">
        <f>IF([1]ev391cutoff!H10="","",[1]ev391cutoff!H10)</f>
        <v>penicillin_cut_off</v>
      </c>
      <c r="I10" s="9" t="str">
        <f>IF([1]ev391cutoff!I10="","",[1]ev391cutoff!I10)</f>
        <v>Scenerio1</v>
      </c>
    </row>
    <row r="11" spans="1:9">
      <c r="A11" s="9" t="str">
        <f>IF([1]ev391cutoff!A11="","",[1]ev391cutoff!A11)</f>
        <v>market for chemi-thermomechanical pulp</v>
      </c>
      <c r="B11" s="16">
        <f>IF([1]ev391cutoff!B11="","",[1]ev391cutoff!B11)</f>
        <v>4.0999999999999999E-4</v>
      </c>
      <c r="C11" s="9" t="str">
        <f>IF([1]ev391cutoff!C11="","",[1]ev391cutoff!C11)</f>
        <v>chemi-thermomechanical pulp</v>
      </c>
      <c r="D11" s="9" t="str">
        <f>IF([1]ev391cutoff!D11="","",[1]ev391cutoff!D11)</f>
        <v>GLO</v>
      </c>
      <c r="E11" s="9" t="str">
        <f>IF([1]ev391cutoff!E11="","",[1]ev391cutoff!E11)</f>
        <v>kilogram</v>
      </c>
      <c r="F11" s="9" t="str">
        <f>IF([1]ev391cutoff!F11="","",[1]ev391cutoff!F11)</f>
        <v/>
      </c>
      <c r="G11" s="9" t="str">
        <f>IF([1]ev391cutoff!G11="","",[1]ev391cutoff!G11)</f>
        <v>technosphere</v>
      </c>
      <c r="H11" s="9" t="str">
        <f>IF([1]ev391cutoff!H11="","",[1]ev391cutoff!H11)</f>
        <v>ev391cutoff</v>
      </c>
      <c r="I11" s="9" t="str">
        <f>IF([1]ev391cutoff!I11="","",[1]ev391cutoff!I11)</f>
        <v/>
      </c>
    </row>
    <row r="12" spans="1:9">
      <c r="A12" s="9" t="str">
        <f>IF([1]ev391cutoff!A12="","",[1]ev391cutoff!A12)</f>
        <v>market for ethanol, without water, in 99.7% solution state, from ethylene</v>
      </c>
      <c r="B12" s="16">
        <f>IF([1]ev391cutoff!B12="","",[1]ev391cutoff!B12)</f>
        <v>3.5999999999999997E-4</v>
      </c>
      <c r="C12" s="9" t="str">
        <f>IF([1]ev391cutoff!C12="","",[1]ev391cutoff!C12)</f>
        <v>ethanol, without water, in 99.7% solution state, from ethylene</v>
      </c>
      <c r="D12" s="9" t="str">
        <f>IF([1]ev391cutoff!D12="","",[1]ev391cutoff!D12)</f>
        <v>RER</v>
      </c>
      <c r="E12" s="9" t="str">
        <f>IF([1]ev391cutoff!E12="","",[1]ev391cutoff!E12)</f>
        <v>kilogram</v>
      </c>
      <c r="F12" s="9" t="str">
        <f>IF([1]ev391cutoff!F12="","",[1]ev391cutoff!F12)</f>
        <v/>
      </c>
      <c r="G12" s="9" t="str">
        <f>IF([1]ev391cutoff!G12="","",[1]ev391cutoff!G12)</f>
        <v>technosphere</v>
      </c>
      <c r="H12" s="9" t="str">
        <f>IF([1]ev391cutoff!H12="","",[1]ev391cutoff!H12)</f>
        <v>ev391cutoff</v>
      </c>
      <c r="I12" s="9" t="str">
        <f>IF([1]ev391cutoff!I12="","",[1]ev391cutoff!I12)</f>
        <v/>
      </c>
    </row>
    <row r="13" spans="1:9">
      <c r="A13" s="9" t="str">
        <f>IF([1]ev391cutoff!A13="","",[1]ev391cutoff!A13)</f>
        <v>market for paper, woodfree, uncoated</v>
      </c>
      <c r="B13" s="16">
        <f>IF([1]ev391cutoff!B13="","",[1]ev391cutoff!B13)</f>
        <v>4.0999999999999999E-4</v>
      </c>
      <c r="C13" s="9" t="str">
        <f>IF([1]ev391cutoff!C13="","",[1]ev391cutoff!C13)</f>
        <v>paper, woodfree, uncoated</v>
      </c>
      <c r="D13" s="9" t="str">
        <f>IF([1]ev391cutoff!D13="","",[1]ev391cutoff!D13)</f>
        <v>RER</v>
      </c>
      <c r="E13" s="9" t="str">
        <f>IF([1]ev391cutoff!E13="","",[1]ev391cutoff!E13)</f>
        <v>kilogram</v>
      </c>
      <c r="F13" s="9" t="str">
        <f>IF([1]ev391cutoff!F13="","",[1]ev391cutoff!F13)</f>
        <v/>
      </c>
      <c r="G13" s="9" t="str">
        <f>IF([1]ev391cutoff!G13="","",[1]ev391cutoff!G13)</f>
        <v>technosphere</v>
      </c>
      <c r="H13" s="9" t="str">
        <f>IF([1]ev391cutoff!H13="","",[1]ev391cutoff!H13)</f>
        <v>ev391cutoff</v>
      </c>
      <c r="I13" s="9" t="str">
        <f>IF([1]ev391cutoff!I13="","",[1]ev391cutoff!I13)</f>
        <v/>
      </c>
    </row>
    <row r="14" spans="1:9">
      <c r="A14" s="9" t="str">
        <f>IF([1]ev391cutoff!A14="","",[1]ev391cutoff!A14)</f>
        <v>market for textile, nonwoven polypropylene</v>
      </c>
      <c r="B14" s="16">
        <f>IF([1]ev391cutoff!B14="","",[1]ev391cutoff!B14)</f>
        <v>1.4999999999999999E-4</v>
      </c>
      <c r="C14" s="9" t="str">
        <f>IF([1]ev391cutoff!C14="","",[1]ev391cutoff!C14)</f>
        <v>textile, nonwoven polypropylene</v>
      </c>
      <c r="D14" s="9" t="str">
        <f>IF([1]ev391cutoff!D14="","",[1]ev391cutoff!D14)</f>
        <v>GLO</v>
      </c>
      <c r="E14" s="9" t="str">
        <f>IF([1]ev391cutoff!E14="","",[1]ev391cutoff!E14)</f>
        <v>kilogram</v>
      </c>
      <c r="F14" s="9" t="str">
        <f>IF([1]ev391cutoff!F14="","",[1]ev391cutoff!F14)</f>
        <v/>
      </c>
      <c r="G14" s="9" t="str">
        <f>IF([1]ev391cutoff!G14="","",[1]ev391cutoff!G14)</f>
        <v>technosphere</v>
      </c>
      <c r="H14" s="9" t="str">
        <f>IF([1]ev391cutoff!H14="","",[1]ev391cutoff!H14)</f>
        <v>ev391cutoff</v>
      </c>
      <c r="I14" s="9" t="str">
        <f>IF([1]ev391cutoff!I14="","",[1]ev391cutoff!I14)</f>
        <v/>
      </c>
    </row>
    <row r="15" spans="1:9">
      <c r="A15" s="9" t="str">
        <f>IF([1]ev391cutoff!A15="","",[1]ev391cutoff!A15)</f>
        <v>market for transport, freight, lorry 16-32 metric ton, EURO6</v>
      </c>
      <c r="B15" s="16">
        <f>IF([1]ev391cutoff!B15="","",[1]ev391cutoff!B15)</f>
        <v>1.4999999999999999E-4</v>
      </c>
      <c r="C15" s="9" t="str">
        <f>IF([1]ev391cutoff!C15="","",[1]ev391cutoff!C15)</f>
        <v>transport, freight, lorry 16-32 metric ton, EURO6</v>
      </c>
      <c r="D15" s="9" t="str">
        <f>IF([1]ev391cutoff!D15="","",[1]ev391cutoff!D15)</f>
        <v>RER</v>
      </c>
      <c r="E15" s="9" t="str">
        <f>IF([1]ev391cutoff!E15="","",[1]ev391cutoff!E15)</f>
        <v>ton kilometer</v>
      </c>
      <c r="F15" s="9" t="str">
        <f>IF([1]ev391cutoff!F15="","",[1]ev391cutoff!F15)</f>
        <v/>
      </c>
      <c r="G15" s="9" t="str">
        <f>IF([1]ev391cutoff!G15="","",[1]ev391cutoff!G15)</f>
        <v>technosphere</v>
      </c>
      <c r="H15" s="9" t="str">
        <f>IF([1]ev391cutoff!H15="","",[1]ev391cutoff!H15)</f>
        <v>ev391cutoff</v>
      </c>
      <c r="I15" s="9" t="str">
        <f>IF([1]ev391cutoff!I15="","",[1]ev391cutoff!I15)</f>
        <v/>
      </c>
    </row>
    <row r="16" spans="1:9">
      <c r="A16" s="3" t="str">
        <f>IF([1]ev391cutoff!A16="","",[1]ev391cutoff!A16)</f>
        <v/>
      </c>
      <c r="B16" s="3" t="str">
        <f>IF([1]ev391cutoff!B16="","",[1]ev391cutoff!B16)</f>
        <v/>
      </c>
      <c r="C16" s="3" t="str">
        <f>IF([1]ev391cutoff!C16="","",[1]ev391cutoff!C16)</f>
        <v/>
      </c>
      <c r="D16" s="3" t="str">
        <f>IF([1]ev391cutoff!D16="","",[1]ev391cutoff!D16)</f>
        <v/>
      </c>
      <c r="E16" s="3" t="str">
        <f>IF([1]ev391cutoff!E16="","",[1]ev391cutoff!E16)</f>
        <v/>
      </c>
      <c r="F16" s="3" t="str">
        <f>IF([1]ev391cutoff!F16="","",[1]ev391cutoff!F16)</f>
        <v/>
      </c>
      <c r="G16" s="3" t="str">
        <f>IF([1]ev391cutoff!G16="","",[1]ev391cutoff!G16)</f>
        <v/>
      </c>
      <c r="H16" s="3" t="str">
        <f>IF([1]ev391cutoff!H16="","",[1]ev391cutoff!H16)</f>
        <v/>
      </c>
      <c r="I16" s="3" t="str">
        <f>IF([1]ev391cutoff!I16="","",[1]ev391cutoff!I16)</f>
        <v/>
      </c>
    </row>
    <row r="17" spans="1:9" ht="15.75">
      <c r="A17" s="19" t="str">
        <f>IF([1]ev391cutoff!A17="","",[1]ev391cutoff!A17)</f>
        <v>Activity</v>
      </c>
      <c r="B17" s="20" t="str">
        <f>IF([1]ev391cutoff!B17="","",[1]ev391cutoff!B17)</f>
        <v>production of gloves</v>
      </c>
      <c r="C17" s="21" t="str">
        <f>IF([1]ev391cutoff!C17="","",[1]ev391cutoff!C17)</f>
        <v/>
      </c>
      <c r="D17" s="22" t="str">
        <f>IF([1]ev391cutoff!D17="","",[1]ev391cutoff!D17)</f>
        <v/>
      </c>
      <c r="E17" s="21" t="str">
        <f>IF([1]ev391cutoff!E17="","",[1]ev391cutoff!E17)</f>
        <v/>
      </c>
      <c r="F17" s="23" t="str">
        <f>IF([1]ev391cutoff!F17="","",[1]ev391cutoff!F17)</f>
        <v/>
      </c>
      <c r="G17" s="21" t="str">
        <f>IF([1]ev391cutoff!G17="","",[1]ev391cutoff!G17)</f>
        <v/>
      </c>
      <c r="H17" s="21" t="str">
        <f>IF([1]ev391cutoff!H17="","",[1]ev391cutoff!H17)</f>
        <v/>
      </c>
      <c r="I17" s="21" t="str">
        <f>IF([1]ev391cutoff!I17="","",[1]ev391cutoff!I17)</f>
        <v/>
      </c>
    </row>
    <row r="18" spans="1:9">
      <c r="A18" s="24" t="str">
        <f>IF([1]ev391cutoff!A18="","",[1]ev391cutoff!A18)</f>
        <v>production amount</v>
      </c>
      <c r="B18" s="25">
        <f>IF([1]ev391cutoff!B18="","",[1]ev391cutoff!B18)</f>
        <v>1</v>
      </c>
      <c r="C18" s="21" t="str">
        <f>IF([1]ev391cutoff!C18="","",[1]ev391cutoff!C18)</f>
        <v/>
      </c>
      <c r="D18" s="21" t="str">
        <f>IF([1]ev391cutoff!D18="","",[1]ev391cutoff!D18)</f>
        <v/>
      </c>
      <c r="E18" s="21" t="str">
        <f>IF([1]ev391cutoff!E18="","",[1]ev391cutoff!E18)</f>
        <v/>
      </c>
      <c r="F18" s="23" t="str">
        <f>IF([1]ev391cutoff!F18="","",[1]ev391cutoff!F18)</f>
        <v/>
      </c>
      <c r="G18" s="21" t="str">
        <f>IF([1]ev391cutoff!G18="","",[1]ev391cutoff!G18)</f>
        <v/>
      </c>
      <c r="H18" s="21" t="str">
        <f>IF([1]ev391cutoff!H18="","",[1]ev391cutoff!H18)</f>
        <v/>
      </c>
      <c r="I18" s="21" t="str">
        <f>IF([1]ev391cutoff!I18="","",[1]ev391cutoff!I18)</f>
        <v/>
      </c>
    </row>
    <row r="19" spans="1:9">
      <c r="A19" s="24" t="str">
        <f>IF([1]ev391cutoff!A19="","",[1]ev391cutoff!A19)</f>
        <v>reference product</v>
      </c>
      <c r="B19" s="26" t="str">
        <f>IF([1]ev391cutoff!B19="","",[1]ev391cutoff!B19)</f>
        <v>gloves</v>
      </c>
      <c r="C19" s="21" t="str">
        <f>IF([1]ev391cutoff!C19="","",[1]ev391cutoff!C19)</f>
        <v/>
      </c>
      <c r="D19" s="21" t="str">
        <f>IF([1]ev391cutoff!D19="","",[1]ev391cutoff!D19)</f>
        <v/>
      </c>
      <c r="E19" s="21" t="str">
        <f>IF([1]ev391cutoff!E19="","",[1]ev391cutoff!E19)</f>
        <v/>
      </c>
      <c r="F19" s="23" t="str">
        <f>IF([1]ev391cutoff!F19="","",[1]ev391cutoff!F19)</f>
        <v/>
      </c>
      <c r="G19" s="21" t="str">
        <f>IF([1]ev391cutoff!G19="","",[1]ev391cutoff!G19)</f>
        <v/>
      </c>
      <c r="H19" s="21" t="str">
        <f>IF([1]ev391cutoff!H19="","",[1]ev391cutoff!H19)</f>
        <v/>
      </c>
      <c r="I19" s="21" t="str">
        <f>IF([1]ev391cutoff!I19="","",[1]ev391cutoff!I19)</f>
        <v/>
      </c>
    </row>
    <row r="20" spans="1:9">
      <c r="A20" s="24" t="str">
        <f>IF([1]ev391cutoff!A20="","",[1]ev391cutoff!A20)</f>
        <v>location</v>
      </c>
      <c r="B20" s="25" t="str">
        <f>IF([1]ev391cutoff!B20="","",[1]ev391cutoff!B20)</f>
        <v>MY</v>
      </c>
      <c r="C20" s="21" t="str">
        <f>IF([1]ev391cutoff!C20="","",[1]ev391cutoff!C20)</f>
        <v/>
      </c>
      <c r="D20" s="21" t="str">
        <f>IF([1]ev391cutoff!D20="","",[1]ev391cutoff!D20)</f>
        <v/>
      </c>
      <c r="E20" s="21" t="str">
        <f>IF([1]ev391cutoff!E20="","",[1]ev391cutoff!E20)</f>
        <v/>
      </c>
      <c r="F20" s="23" t="str">
        <f>IF([1]ev391cutoff!F20="","",[1]ev391cutoff!F20)</f>
        <v/>
      </c>
      <c r="G20" s="21" t="str">
        <f>IF([1]ev391cutoff!G20="","",[1]ev391cutoff!G20)</f>
        <v/>
      </c>
      <c r="H20" s="21" t="str">
        <f>IF([1]ev391cutoff!H20="","",[1]ev391cutoff!H20)</f>
        <v/>
      </c>
      <c r="I20" s="21" t="str">
        <f>IF([1]ev391cutoff!I20="","",[1]ev391cutoff!I20)</f>
        <v/>
      </c>
    </row>
    <row r="21" spans="1:9">
      <c r="A21" s="24" t="str">
        <f>IF([1]ev391cutoff!A21="","",[1]ev391cutoff!A21)</f>
        <v>unit</v>
      </c>
      <c r="B21" s="27" t="str">
        <f>IF([1]ev391cutoff!B21="","",[1]ev391cutoff!B21)</f>
        <v>unit</v>
      </c>
      <c r="C21" s="21" t="str">
        <f>IF([1]ev391cutoff!C21="","",[1]ev391cutoff!C21)</f>
        <v/>
      </c>
      <c r="D21" s="21" t="str">
        <f>IF([1]ev391cutoff!D21="","",[1]ev391cutoff!D21)</f>
        <v/>
      </c>
      <c r="E21" s="21" t="str">
        <f>IF([1]ev391cutoff!E21="","",[1]ev391cutoff!E21)</f>
        <v/>
      </c>
      <c r="F21" s="23" t="str">
        <f>IF([1]ev391cutoff!F21="","",[1]ev391cutoff!F21)</f>
        <v/>
      </c>
      <c r="G21" s="21" t="str">
        <f>IF([1]ev391cutoff!G21="","",[1]ev391cutoff!G21)</f>
        <v/>
      </c>
      <c r="H21" s="21" t="str">
        <f>IF([1]ev391cutoff!H21="","",[1]ev391cutoff!H21)</f>
        <v/>
      </c>
      <c r="I21" s="21" t="str">
        <f>IF([1]ev391cutoff!I21="","",[1]ev391cutoff!I21)</f>
        <v/>
      </c>
    </row>
    <row r="22" spans="1:9" ht="15.75">
      <c r="A22" s="28" t="str">
        <f>IF([1]ev391cutoff!A22="","",[1]ev391cutoff!A22)</f>
        <v>Exchanges</v>
      </c>
      <c r="B22" s="20" t="str">
        <f>IF([1]ev391cutoff!B22="","",[1]ev391cutoff!B22)</f>
        <v/>
      </c>
      <c r="C22" s="28" t="str">
        <f>IF([1]ev391cutoff!C22="","",[1]ev391cutoff!C22)</f>
        <v/>
      </c>
      <c r="D22" s="28" t="str">
        <f>IF([1]ev391cutoff!D22="","",[1]ev391cutoff!D22)</f>
        <v/>
      </c>
      <c r="E22" s="28" t="str">
        <f>IF([1]ev391cutoff!E22="","",[1]ev391cutoff!E22)</f>
        <v/>
      </c>
      <c r="F22" s="23" t="str">
        <f>IF([1]ev391cutoff!F22="","",[1]ev391cutoff!F22)</f>
        <v/>
      </c>
      <c r="G22" s="28" t="str">
        <f>IF([1]ev391cutoff!G22="","",[1]ev391cutoff!G22)</f>
        <v/>
      </c>
      <c r="H22" s="28" t="str">
        <f>IF([1]ev391cutoff!H22="","",[1]ev391cutoff!H22)</f>
        <v/>
      </c>
      <c r="I22" s="28" t="str">
        <f>IF([1]ev391cutoff!I22="","",[1]ev391cutoff!I22)</f>
        <v/>
      </c>
    </row>
    <row r="23" spans="1:9" ht="15.75">
      <c r="A23" s="28" t="str">
        <f>IF([1]ev391cutoff!A23="","",[1]ev391cutoff!A23)</f>
        <v>name</v>
      </c>
      <c r="B23" s="20" t="str">
        <f>IF([1]ev391cutoff!B23="","",[1]ev391cutoff!B23)</f>
        <v>amount</v>
      </c>
      <c r="C23" s="28" t="str">
        <f>IF([1]ev391cutoff!C23="","",[1]ev391cutoff!C23)</f>
        <v>reference product</v>
      </c>
      <c r="D23" s="28" t="str">
        <f>IF([1]ev391cutoff!D23="","",[1]ev391cutoff!D23)</f>
        <v>location</v>
      </c>
      <c r="E23" s="28" t="str">
        <f>IF([1]ev391cutoff!E23="","",[1]ev391cutoff!E23)</f>
        <v>unit</v>
      </c>
      <c r="F23" s="29" t="str">
        <f>IF([1]ev391cutoff!F23="","",[1]ev391cutoff!F23)</f>
        <v>categories</v>
      </c>
      <c r="G23" s="28" t="str">
        <f>IF([1]ev391cutoff!G23="","",[1]ev391cutoff!G23)</f>
        <v>type</v>
      </c>
      <c r="H23" s="28" t="str">
        <f>IF([1]ev391cutoff!H23="","",[1]ev391cutoff!H23)</f>
        <v>database</v>
      </c>
      <c r="I23" s="28" t="str">
        <f>IF([1]ev391cutoff!I23="","",[1]ev391cutoff!I23)</f>
        <v>comment</v>
      </c>
    </row>
    <row r="24" spans="1:9">
      <c r="A24" s="30" t="str">
        <f>IF([1]ev391cutoff!A24="","",[1]ev391cutoff!A24)</f>
        <v>production of gloves</v>
      </c>
      <c r="B24" s="31">
        <f>IF([1]ev391cutoff!B24="","",[1]ev391cutoff!B24)</f>
        <v>1</v>
      </c>
      <c r="C24" s="30" t="str">
        <f>IF([1]ev391cutoff!C24="","",[1]ev391cutoff!C24)</f>
        <v>gloves</v>
      </c>
      <c r="D24" s="30" t="str">
        <f>IF([1]ev391cutoff!D24="","",[1]ev391cutoff!D24)</f>
        <v>MY</v>
      </c>
      <c r="E24" s="30" t="str">
        <f>IF([1]ev391cutoff!E24="","",[1]ev391cutoff!E24)</f>
        <v>unit</v>
      </c>
      <c r="F24" s="23" t="str">
        <f>IF([1]ev391cutoff!F24="","",[1]ev391cutoff!F24)</f>
        <v/>
      </c>
      <c r="G24" s="23" t="str">
        <f>IF([1]ev391cutoff!G24="","",[1]ev391cutoff!G24)</f>
        <v>production</v>
      </c>
      <c r="H24" s="32" t="str">
        <f>IF([1]ev391cutoff!H24="","",[1]ev391cutoff!H24)</f>
        <v>penicillin_cut_off</v>
      </c>
      <c r="I24" s="23" t="str">
        <f>IF([1]ev391cutoff!I24="","",[1]ev391cutoff!I24)</f>
        <v>Scenerio1</v>
      </c>
    </row>
    <row r="25" spans="1:9">
      <c r="A25" s="23" t="str">
        <f>IF([1]ev391cutoff!A25="","",[1]ev391cutoff!A25)</f>
        <v>market for chemi-thermomechanical pulp</v>
      </c>
      <c r="B25" s="30">
        <f>IF([1]ev391cutoff!B25="","",[1]ev391cutoff!B25)</f>
        <v>4.3800000000000002E-3</v>
      </c>
      <c r="C25" s="23" t="str">
        <f>IF([1]ev391cutoff!C25="","",[1]ev391cutoff!C25)</f>
        <v>chemi-thermomechanical pulp</v>
      </c>
      <c r="D25" s="23" t="str">
        <f>IF([1]ev391cutoff!D25="","",[1]ev391cutoff!D25)</f>
        <v>GLO</v>
      </c>
      <c r="E25" s="23" t="str">
        <f>IF([1]ev391cutoff!E25="","",[1]ev391cutoff!E25)</f>
        <v>kilogram</v>
      </c>
      <c r="F25" s="23" t="str">
        <f>IF([1]ev391cutoff!F25="","",[1]ev391cutoff!F25)</f>
        <v/>
      </c>
      <c r="G25" s="23" t="str">
        <f>IF([1]ev391cutoff!G25="","",[1]ev391cutoff!G25)</f>
        <v>technosphere</v>
      </c>
      <c r="H25" s="23" t="str">
        <f>IF([1]ev391cutoff!H25="","",[1]ev391cutoff!H25)</f>
        <v>ev391cutoff</v>
      </c>
      <c r="I25" s="23" t="str">
        <f>IF([1]ev391cutoff!I25="","",[1]ev391cutoff!I25)</f>
        <v/>
      </c>
    </row>
    <row r="26" spans="1:9">
      <c r="A26" s="23" t="str">
        <f>IF([1]ev391cutoff!A26="","",[1]ev391cutoff!A26)</f>
        <v>market for paper, woodfree, uncoated</v>
      </c>
      <c r="B26" s="30">
        <f>IF([1]ev391cutoff!B26="","",[1]ev391cutoff!B26)</f>
        <v>4.3800000000000002E-3</v>
      </c>
      <c r="C26" s="23" t="str">
        <f>IF([1]ev391cutoff!C26="","",[1]ev391cutoff!C26)</f>
        <v>paper, woodfree, uncoated</v>
      </c>
      <c r="D26" s="23" t="str">
        <f>IF([1]ev391cutoff!D26="","",[1]ev391cutoff!D26)</f>
        <v>RER</v>
      </c>
      <c r="E26" s="23" t="str">
        <f>IF([1]ev391cutoff!E26="","",[1]ev391cutoff!E26)</f>
        <v>kilogram</v>
      </c>
      <c r="F26" s="23" t="str">
        <f>IF([1]ev391cutoff!F26="","",[1]ev391cutoff!F26)</f>
        <v/>
      </c>
      <c r="G26" s="23" t="str">
        <f>IF([1]ev391cutoff!G26="","",[1]ev391cutoff!G26)</f>
        <v>technosphere</v>
      </c>
      <c r="H26" s="23" t="str">
        <f>IF([1]ev391cutoff!H26="","",[1]ev391cutoff!H26)</f>
        <v>ev391cutoff</v>
      </c>
      <c r="I26" s="23" t="str">
        <f>IF([1]ev391cutoff!I26="","",[1]ev391cutoff!I26)</f>
        <v/>
      </c>
    </row>
    <row r="27" spans="1:9">
      <c r="A27" s="23" t="str">
        <f>IF([1]ev391cutoff!A27="","",[1]ev391cutoff!A27)</f>
        <v>market for polyethylene, high density, granulate</v>
      </c>
      <c r="B27" s="30">
        <f>IF([1]ev391cutoff!B27="","",[1]ev391cutoff!B27)</f>
        <v>3.1199999999999999E-3</v>
      </c>
      <c r="C27" s="23" t="str">
        <f>IF([1]ev391cutoff!C27="","",[1]ev391cutoff!C27)</f>
        <v>polyethylene, high density, granulate</v>
      </c>
      <c r="D27" s="23" t="str">
        <f>IF([1]ev391cutoff!D27="","",[1]ev391cutoff!D27)</f>
        <v>GLO</v>
      </c>
      <c r="E27" s="23" t="str">
        <f>IF([1]ev391cutoff!E27="","",[1]ev391cutoff!E27)</f>
        <v>kilogram</v>
      </c>
      <c r="F27" s="23" t="str">
        <f>IF([1]ev391cutoff!F27="","",[1]ev391cutoff!F27)</f>
        <v/>
      </c>
      <c r="G27" s="23" t="str">
        <f>IF([1]ev391cutoff!G27="","",[1]ev391cutoff!G27)</f>
        <v>technosphere</v>
      </c>
      <c r="H27" s="23" t="str">
        <f>IF([1]ev391cutoff!H27="","",[1]ev391cutoff!H27)</f>
        <v>ev391cutoff</v>
      </c>
      <c r="I27" s="23" t="str">
        <f>IF([1]ev391cutoff!I27="","",[1]ev391cutoff!I27)</f>
        <v/>
      </c>
    </row>
    <row r="28" spans="1:9">
      <c r="A28" s="23" t="str">
        <f>IF([1]ev391cutoff!A28="","",[1]ev391cutoff!A28)</f>
        <v>market for synthetic rubber</v>
      </c>
      <c r="B28" s="30">
        <f>IF([1]ev391cutoff!B28="","",[1]ev391cutoff!B28)</f>
        <v>2.5000000000000001E-2</v>
      </c>
      <c r="C28" s="23" t="str">
        <f>IF([1]ev391cutoff!C28="","",[1]ev391cutoff!C28)</f>
        <v>synthetic rubber</v>
      </c>
      <c r="D28" s="23" t="str">
        <f>IF([1]ev391cutoff!D28="","",[1]ev391cutoff!D28)</f>
        <v>GLO</v>
      </c>
      <c r="E28" s="23" t="str">
        <f>IF([1]ev391cutoff!E28="","",[1]ev391cutoff!E28)</f>
        <v>kilogram</v>
      </c>
      <c r="F28" s="23" t="str">
        <f>IF([1]ev391cutoff!F28="","",[1]ev391cutoff!F28)</f>
        <v/>
      </c>
      <c r="G28" s="23" t="str">
        <f>IF([1]ev391cutoff!G28="","",[1]ev391cutoff!G28)</f>
        <v>technosphere</v>
      </c>
      <c r="H28" s="23" t="str">
        <f>IF([1]ev391cutoff!H28="","",[1]ev391cutoff!H28)</f>
        <v>ev391cutoff</v>
      </c>
      <c r="I28" s="23" t="str">
        <f>IF([1]ev391cutoff!I28="","",[1]ev391cutoff!I28)</f>
        <v/>
      </c>
    </row>
    <row r="29" spans="1:9">
      <c r="A29" s="23" t="str">
        <f>IF([1]ev391cutoff!A29="","",[1]ev391cutoff!A29)</f>
        <v>market for thermoforming, with calendering</v>
      </c>
      <c r="B29" s="30">
        <f>IF([1]ev391cutoff!B29="","",[1]ev391cutoff!B29)</f>
        <v>3.1199999999999999E-3</v>
      </c>
      <c r="C29" s="23" t="str">
        <f>IF([1]ev391cutoff!C29="","",[1]ev391cutoff!C29)</f>
        <v>thermoforming, with calendering</v>
      </c>
      <c r="D29" s="23" t="str">
        <f>IF([1]ev391cutoff!D29="","",[1]ev391cutoff!D29)</f>
        <v>GLO</v>
      </c>
      <c r="E29" s="23" t="str">
        <f>IF([1]ev391cutoff!E29="","",[1]ev391cutoff!E29)</f>
        <v>kilogram</v>
      </c>
      <c r="F29" s="23" t="str">
        <f>IF([1]ev391cutoff!F29="","",[1]ev391cutoff!F29)</f>
        <v/>
      </c>
      <c r="G29" s="23" t="str">
        <f>IF([1]ev391cutoff!G29="","",[1]ev391cutoff!G29)</f>
        <v>technosphere</v>
      </c>
      <c r="H29" s="23" t="str">
        <f>IF([1]ev391cutoff!H29="","",[1]ev391cutoff!H29)</f>
        <v>ev391cutoff</v>
      </c>
      <c r="I29" s="23" t="str">
        <f>IF([1]ev391cutoff!I29="","",[1]ev391cutoff!I29)</f>
        <v/>
      </c>
    </row>
    <row r="30" spans="1:9">
      <c r="A30" s="23" t="str">
        <f>IF([1]ev391cutoff!A30="","",[1]ev391cutoff!A30)</f>
        <v>market for transport, freight, lorry 16-32 metric ton, EURO6</v>
      </c>
      <c r="B30" s="30">
        <f>IF([1]ev391cutoff!B30="","",[1]ev391cutoff!B30)</f>
        <v>5.4900000000000001E-3</v>
      </c>
      <c r="C30" s="23" t="str">
        <f>IF([1]ev391cutoff!C30="","",[1]ev391cutoff!C30)</f>
        <v>transport, freight, lorry 16-32 metric ton, EURO6</v>
      </c>
      <c r="D30" s="23" t="str">
        <f>IF([1]ev391cutoff!D30="","",[1]ev391cutoff!D30)</f>
        <v>RER</v>
      </c>
      <c r="E30" s="23" t="str">
        <f>IF([1]ev391cutoff!E30="","",[1]ev391cutoff!E30)</f>
        <v>ton kilometer</v>
      </c>
      <c r="F30" s="23" t="str">
        <f>IF([1]ev391cutoff!F30="","",[1]ev391cutoff!F30)</f>
        <v/>
      </c>
      <c r="G30" s="23" t="str">
        <f>IF([1]ev391cutoff!G30="","",[1]ev391cutoff!G30)</f>
        <v>technosphere</v>
      </c>
      <c r="H30" s="23" t="str">
        <f>IF([1]ev391cutoff!H30="","",[1]ev391cutoff!H30)</f>
        <v>ev391cutoff</v>
      </c>
      <c r="I30" s="23" t="str">
        <f>IF([1]ev391cutoff!I30="","",[1]ev391cutoff!I30)</f>
        <v/>
      </c>
    </row>
    <row r="31" spans="1:9">
      <c r="A31" s="23" t="str">
        <f>IF([1]ev391cutoff!A31="","",[1]ev391cutoff!A31)</f>
        <v>market for transport, freight, sea, container ship</v>
      </c>
      <c r="B31" s="31">
        <f>IF([1]ev391cutoff!B31="","",[1]ev391cutoff!B31)</f>
        <v>0.76180000000000003</v>
      </c>
      <c r="C31" s="23" t="str">
        <f>IF([1]ev391cutoff!C31="","",[1]ev391cutoff!C31)</f>
        <v>transport, freight, sea, container ship</v>
      </c>
      <c r="D31" s="23" t="str">
        <f>IF([1]ev391cutoff!D31="","",[1]ev391cutoff!D31)</f>
        <v>GLO</v>
      </c>
      <c r="E31" s="23" t="str">
        <f>IF([1]ev391cutoff!E31="","",[1]ev391cutoff!E31)</f>
        <v>ton kilometer</v>
      </c>
      <c r="F31" s="23" t="str">
        <f>IF([1]ev391cutoff!F31="","",[1]ev391cutoff!F31)</f>
        <v/>
      </c>
      <c r="G31" s="23" t="str">
        <f>IF([1]ev391cutoff!G31="","",[1]ev391cutoff!G31)</f>
        <v>technosphere</v>
      </c>
      <c r="H31" s="23" t="str">
        <f>IF([1]ev391cutoff!H31="","",[1]ev391cutoff!H31)</f>
        <v>ev391cutoff</v>
      </c>
      <c r="I31" s="23" t="str">
        <f>IF([1]ev391cutoff!I31="","",[1]ev391cutoff!I31)</f>
        <v/>
      </c>
    </row>
    <row r="32" spans="1:9">
      <c r="A32" s="3" t="str">
        <f>IF([1]ev391cutoff!A32="","",[1]ev391cutoff!A32)</f>
        <v/>
      </c>
      <c r="B32" s="3" t="str">
        <f>IF([1]ev391cutoff!B32="","",[1]ev391cutoff!B32)</f>
        <v/>
      </c>
      <c r="C32" s="3" t="str">
        <f>IF([1]ev391cutoff!C32="","",[1]ev391cutoff!C32)</f>
        <v/>
      </c>
      <c r="D32" s="3" t="str">
        <f>IF([1]ev391cutoff!D32="","",[1]ev391cutoff!D32)</f>
        <v/>
      </c>
      <c r="E32" s="3" t="str">
        <f>IF([1]ev391cutoff!E32="","",[1]ev391cutoff!E32)</f>
        <v/>
      </c>
      <c r="F32" s="3" t="str">
        <f>IF([1]ev391cutoff!F32="","",[1]ev391cutoff!F32)</f>
        <v/>
      </c>
      <c r="G32" s="3" t="str">
        <f>IF([1]ev391cutoff!G32="","",[1]ev391cutoff!G32)</f>
        <v/>
      </c>
      <c r="H32" s="3" t="str">
        <f>IF([1]ev391cutoff!H32="","",[1]ev391cutoff!H32)</f>
        <v/>
      </c>
      <c r="I32" s="3" t="str">
        <f>IF([1]ev391cutoff!I32="","",[1]ev391cutoff!I32)</f>
        <v/>
      </c>
    </row>
    <row r="33" spans="1:9" ht="15.75">
      <c r="A33" s="33" t="str">
        <f>IF([1]ev391cutoff!A33="","",[1]ev391cutoff!A33)</f>
        <v>Activity</v>
      </c>
      <c r="B33" s="34" t="str">
        <f>IF([1]ev391cutoff!B33="","",[1]ev391cutoff!B33)</f>
        <v>production of IV sets</v>
      </c>
      <c r="C33" s="35" t="str">
        <f>IF([1]ev391cutoff!C33="","",[1]ev391cutoff!C33)</f>
        <v/>
      </c>
      <c r="D33" s="36" t="str">
        <f>IF([1]ev391cutoff!D33="","",[1]ev391cutoff!D33)</f>
        <v/>
      </c>
      <c r="E33" s="35" t="str">
        <f>IF([1]ev391cutoff!E33="","",[1]ev391cutoff!E33)</f>
        <v/>
      </c>
      <c r="F33" s="37" t="str">
        <f>IF([1]ev391cutoff!F33="","",[1]ev391cutoff!F33)</f>
        <v/>
      </c>
      <c r="G33" s="35" t="str">
        <f>IF([1]ev391cutoff!G33="","",[1]ev391cutoff!G33)</f>
        <v/>
      </c>
      <c r="H33" s="35" t="str">
        <f>IF([1]ev391cutoff!H33="","",[1]ev391cutoff!H33)</f>
        <v/>
      </c>
      <c r="I33" s="35" t="str">
        <f>IF([1]ev391cutoff!I33="","",[1]ev391cutoff!I33)</f>
        <v/>
      </c>
    </row>
    <row r="34" spans="1:9">
      <c r="A34" s="38" t="str">
        <f>IF([1]ev391cutoff!A34="","",[1]ev391cutoff!A34)</f>
        <v>production amount</v>
      </c>
      <c r="B34" s="39">
        <f>IF([1]ev391cutoff!B34="","",[1]ev391cutoff!B34)</f>
        <v>1</v>
      </c>
      <c r="C34" s="35" t="str">
        <f>IF([1]ev391cutoff!C34="","",[1]ev391cutoff!C34)</f>
        <v/>
      </c>
      <c r="D34" s="35" t="str">
        <f>IF([1]ev391cutoff!D34="","",[1]ev391cutoff!D34)</f>
        <v/>
      </c>
      <c r="E34" s="35" t="str">
        <f>IF([1]ev391cutoff!E34="","",[1]ev391cutoff!E34)</f>
        <v/>
      </c>
      <c r="F34" s="37" t="str">
        <f>IF([1]ev391cutoff!F34="","",[1]ev391cutoff!F34)</f>
        <v/>
      </c>
      <c r="G34" s="35" t="str">
        <f>IF([1]ev391cutoff!G34="","",[1]ev391cutoff!G34)</f>
        <v/>
      </c>
      <c r="H34" s="35" t="str">
        <f>IF([1]ev391cutoff!H34="","",[1]ev391cutoff!H34)</f>
        <v/>
      </c>
      <c r="I34" s="35" t="str">
        <f>IF([1]ev391cutoff!I34="","",[1]ev391cutoff!I34)</f>
        <v/>
      </c>
    </row>
    <row r="35" spans="1:9">
      <c r="A35" s="38" t="str">
        <f>IF([1]ev391cutoff!A35="","",[1]ev391cutoff!A35)</f>
        <v>reference product</v>
      </c>
      <c r="B35" s="40" t="str">
        <f>IF([1]ev391cutoff!B35="","",[1]ev391cutoff!B35)</f>
        <v>IV sets</v>
      </c>
      <c r="C35" s="35" t="str">
        <f>IF([1]ev391cutoff!C35="","",[1]ev391cutoff!C35)</f>
        <v/>
      </c>
      <c r="D35" s="35" t="str">
        <f>IF([1]ev391cutoff!D35="","",[1]ev391cutoff!D35)</f>
        <v/>
      </c>
      <c r="E35" s="35" t="str">
        <f>IF([1]ev391cutoff!E35="","",[1]ev391cutoff!E35)</f>
        <v/>
      </c>
      <c r="F35" s="37" t="str">
        <f>IF([1]ev391cutoff!F35="","",[1]ev391cutoff!F35)</f>
        <v/>
      </c>
      <c r="G35" s="35" t="str">
        <f>IF([1]ev391cutoff!G35="","",[1]ev391cutoff!G35)</f>
        <v/>
      </c>
      <c r="H35" s="35" t="str">
        <f>IF([1]ev391cutoff!H35="","",[1]ev391cutoff!H35)</f>
        <v/>
      </c>
      <c r="I35" s="35" t="str">
        <f>IF([1]ev391cutoff!I35="","",[1]ev391cutoff!I35)</f>
        <v/>
      </c>
    </row>
    <row r="36" spans="1:9">
      <c r="A36" s="38" t="str">
        <f>IF([1]ev391cutoff!A36="","",[1]ev391cutoff!A36)</f>
        <v>location</v>
      </c>
      <c r="B36" s="39" t="str">
        <f>IF([1]ev391cutoff!B36="","",[1]ev391cutoff!B36)</f>
        <v>RER</v>
      </c>
      <c r="C36" s="35" t="str">
        <f>IF([1]ev391cutoff!C36="","",[1]ev391cutoff!C36)</f>
        <v/>
      </c>
      <c r="D36" s="35" t="str">
        <f>IF([1]ev391cutoff!D36="","",[1]ev391cutoff!D36)</f>
        <v/>
      </c>
      <c r="E36" s="35" t="str">
        <f>IF([1]ev391cutoff!E36="","",[1]ev391cutoff!E36)</f>
        <v/>
      </c>
      <c r="F36" s="37" t="str">
        <f>IF([1]ev391cutoff!F36="","",[1]ev391cutoff!F36)</f>
        <v/>
      </c>
      <c r="G36" s="35" t="str">
        <f>IF([1]ev391cutoff!G36="","",[1]ev391cutoff!G36)</f>
        <v/>
      </c>
      <c r="H36" s="35" t="str">
        <f>IF([1]ev391cutoff!H36="","",[1]ev391cutoff!H36)</f>
        <v/>
      </c>
      <c r="I36" s="35" t="str">
        <f>IF([1]ev391cutoff!I36="","",[1]ev391cutoff!I36)</f>
        <v/>
      </c>
    </row>
    <row r="37" spans="1:9">
      <c r="A37" s="38" t="str">
        <f>IF([1]ev391cutoff!A37="","",[1]ev391cutoff!A37)</f>
        <v>unit</v>
      </c>
      <c r="B37" s="41" t="str">
        <f>IF([1]ev391cutoff!B37="","",[1]ev391cutoff!B37)</f>
        <v>unit</v>
      </c>
      <c r="C37" s="35" t="str">
        <f>IF([1]ev391cutoff!C37="","",[1]ev391cutoff!C37)</f>
        <v/>
      </c>
      <c r="D37" s="35" t="str">
        <f>IF([1]ev391cutoff!D37="","",[1]ev391cutoff!D37)</f>
        <v/>
      </c>
      <c r="E37" s="35" t="str">
        <f>IF([1]ev391cutoff!E37="","",[1]ev391cutoff!E37)</f>
        <v/>
      </c>
      <c r="F37" s="37" t="str">
        <f>IF([1]ev391cutoff!F37="","",[1]ev391cutoff!F37)</f>
        <v/>
      </c>
      <c r="G37" s="35" t="str">
        <f>IF([1]ev391cutoff!G37="","",[1]ev391cutoff!G37)</f>
        <v/>
      </c>
      <c r="H37" s="35" t="str">
        <f>IF([1]ev391cutoff!H37="","",[1]ev391cutoff!H37)</f>
        <v/>
      </c>
      <c r="I37" s="35" t="str">
        <f>IF([1]ev391cutoff!I37="","",[1]ev391cutoff!I37)</f>
        <v/>
      </c>
    </row>
    <row r="38" spans="1:9" ht="15.75">
      <c r="A38" s="42" t="str">
        <f>IF([1]ev391cutoff!A38="","",[1]ev391cutoff!A38)</f>
        <v>Exchanges</v>
      </c>
      <c r="B38" s="34" t="str">
        <f>IF([1]ev391cutoff!B38="","",[1]ev391cutoff!B38)</f>
        <v/>
      </c>
      <c r="C38" s="42" t="str">
        <f>IF([1]ev391cutoff!C38="","",[1]ev391cutoff!C38)</f>
        <v/>
      </c>
      <c r="D38" s="42" t="str">
        <f>IF([1]ev391cutoff!D38="","",[1]ev391cutoff!D38)</f>
        <v/>
      </c>
      <c r="E38" s="42" t="str">
        <f>IF([1]ev391cutoff!E38="","",[1]ev391cutoff!E38)</f>
        <v/>
      </c>
      <c r="F38" s="37" t="str">
        <f>IF([1]ev391cutoff!F38="","",[1]ev391cutoff!F38)</f>
        <v/>
      </c>
      <c r="G38" s="42" t="str">
        <f>IF([1]ev391cutoff!G38="","",[1]ev391cutoff!G38)</f>
        <v/>
      </c>
      <c r="H38" s="42" t="str">
        <f>IF([1]ev391cutoff!H38="","",[1]ev391cutoff!H38)</f>
        <v/>
      </c>
      <c r="I38" s="42" t="str">
        <f>IF([1]ev391cutoff!I38="","",[1]ev391cutoff!I38)</f>
        <v/>
      </c>
    </row>
    <row r="39" spans="1:9" ht="15.75">
      <c r="A39" s="42" t="str">
        <f>IF([1]ev391cutoff!A39="","",[1]ev391cutoff!A39)</f>
        <v>name</v>
      </c>
      <c r="B39" s="34" t="str">
        <f>IF([1]ev391cutoff!B39="","",[1]ev391cutoff!B39)</f>
        <v>amount</v>
      </c>
      <c r="C39" s="42" t="str">
        <f>IF([1]ev391cutoff!C39="","",[1]ev391cutoff!C39)</f>
        <v>reference product</v>
      </c>
      <c r="D39" s="42" t="str">
        <f>IF([1]ev391cutoff!D39="","",[1]ev391cutoff!D39)</f>
        <v>location</v>
      </c>
      <c r="E39" s="42" t="str">
        <f>IF([1]ev391cutoff!E39="","",[1]ev391cutoff!E39)</f>
        <v>unit</v>
      </c>
      <c r="F39" s="43" t="str">
        <f>IF([1]ev391cutoff!F39="","",[1]ev391cutoff!F39)</f>
        <v>categories</v>
      </c>
      <c r="G39" s="42" t="str">
        <f>IF([1]ev391cutoff!G39="","",[1]ev391cutoff!G39)</f>
        <v>type</v>
      </c>
      <c r="H39" s="42" t="str">
        <f>IF([1]ev391cutoff!H39="","",[1]ev391cutoff!H39)</f>
        <v>database</v>
      </c>
      <c r="I39" s="42" t="str">
        <f>IF([1]ev391cutoff!I39="","",[1]ev391cutoff!I39)</f>
        <v>comment</v>
      </c>
    </row>
    <row r="40" spans="1:9">
      <c r="A40" s="44" t="str">
        <f>IF([1]ev391cutoff!A40="","",[1]ev391cutoff!A40)</f>
        <v>production of IV sets</v>
      </c>
      <c r="B40" s="45">
        <f>IF([1]ev391cutoff!B40="","",[1]ev391cutoff!B40)</f>
        <v>1</v>
      </c>
      <c r="C40" s="44" t="str">
        <f>IF([1]ev391cutoff!C40="","",[1]ev391cutoff!C40)</f>
        <v>IV sets</v>
      </c>
      <c r="D40" s="44" t="str">
        <f>IF([1]ev391cutoff!D40="","",[1]ev391cutoff!D40)</f>
        <v>RER</v>
      </c>
      <c r="E40" s="44" t="str">
        <f>IF([1]ev391cutoff!E40="","",[1]ev391cutoff!E40)</f>
        <v>unit</v>
      </c>
      <c r="F40" s="37" t="str">
        <f>IF([1]ev391cutoff!F40="","",[1]ev391cutoff!F40)</f>
        <v/>
      </c>
      <c r="G40" s="37" t="str">
        <f>IF([1]ev391cutoff!G40="","",[1]ev391cutoff!G40)</f>
        <v>production</v>
      </c>
      <c r="H40" s="46" t="str">
        <f>IF([1]ev391cutoff!H40="","",[1]ev391cutoff!H40)</f>
        <v>penicillin_cut_off</v>
      </c>
      <c r="I40" s="37" t="str">
        <f>IF([1]ev391cutoff!I40="","",[1]ev391cutoff!I40)</f>
        <v>Scenerio1</v>
      </c>
    </row>
    <row r="41" spans="1:9">
      <c r="A41" s="37" t="str">
        <f>IF([1]ev391cutoff!A41="","",[1]ev391cutoff!A41)</f>
        <v>market for acrylonitrile-butadiene-styrene copolymer</v>
      </c>
      <c r="B41" s="44">
        <f>IF([1]ev391cutoff!B41="","",[1]ev391cutoff!B41)</f>
        <v>1.9599999999999999E-3</v>
      </c>
      <c r="C41" s="37" t="str">
        <f>IF([1]ev391cutoff!C41="","",[1]ev391cutoff!C41)</f>
        <v>acrylonitrile-butadiene-styrene copolymer</v>
      </c>
      <c r="D41" s="37" t="str">
        <f>IF([1]ev391cutoff!D41="","",[1]ev391cutoff!D41)</f>
        <v>GLO</v>
      </c>
      <c r="E41" s="37" t="str">
        <f>IF([1]ev391cutoff!E41="","",[1]ev391cutoff!E41)</f>
        <v>kilogram</v>
      </c>
      <c r="F41" s="37" t="str">
        <f>IF([1]ev391cutoff!F41="","",[1]ev391cutoff!F41)</f>
        <v/>
      </c>
      <c r="G41" s="37" t="str">
        <f>IF([1]ev391cutoff!G41="","",[1]ev391cutoff!G41)</f>
        <v>technosphere</v>
      </c>
      <c r="H41" s="37" t="str">
        <f>IF([1]ev391cutoff!H41="","",[1]ev391cutoff!H41)</f>
        <v>ev391cutoff</v>
      </c>
      <c r="I41" s="37" t="str">
        <f>IF([1]ev391cutoff!I41="","",[1]ev391cutoff!I41)</f>
        <v/>
      </c>
    </row>
    <row r="42" spans="1:9">
      <c r="A42" s="37" t="str">
        <f>IF([1]ev391cutoff!A42="","",[1]ev391cutoff!A42)</f>
        <v>market for extrusion, plastic pipes</v>
      </c>
      <c r="B42" s="45">
        <f>IF([1]ev391cutoff!B42="","",[1]ev391cutoff!B42)</f>
        <v>1.5339999999999999E-2</v>
      </c>
      <c r="C42" s="37" t="str">
        <f>IF([1]ev391cutoff!C42="","",[1]ev391cutoff!C42)</f>
        <v>extrusion, plastic pipes</v>
      </c>
      <c r="D42" s="37" t="str">
        <f>IF([1]ev391cutoff!D42="","",[1]ev391cutoff!D42)</f>
        <v>GLO</v>
      </c>
      <c r="E42" s="37" t="str">
        <f>IF([1]ev391cutoff!E42="","",[1]ev391cutoff!E42)</f>
        <v>kilogram</v>
      </c>
      <c r="F42" s="37" t="str">
        <f>IF([1]ev391cutoff!F42="","",[1]ev391cutoff!F42)</f>
        <v/>
      </c>
      <c r="G42" s="37" t="str">
        <f>IF([1]ev391cutoff!G42="","",[1]ev391cutoff!G42)</f>
        <v>technosphere</v>
      </c>
      <c r="H42" s="37" t="str">
        <f>IF([1]ev391cutoff!H42="","",[1]ev391cutoff!H42)</f>
        <v>ev391cutoff</v>
      </c>
      <c r="I42" s="37" t="str">
        <f>IF([1]ev391cutoff!I42="","",[1]ev391cutoff!I42)</f>
        <v/>
      </c>
    </row>
    <row r="43" spans="1:9">
      <c r="A43" s="37" t="str">
        <f>IF([1]ev391cutoff!A43="","",[1]ev391cutoff!A43)</f>
        <v>market for injection moulding</v>
      </c>
      <c r="B43" s="44">
        <f>IF([1]ev391cutoff!B43="","",[1]ev391cutoff!B43)</f>
        <v>2.998E-2</v>
      </c>
      <c r="C43" s="37" t="str">
        <f>IF([1]ev391cutoff!C43="","",[1]ev391cutoff!C43)</f>
        <v>injection moulding</v>
      </c>
      <c r="D43" s="37" t="str">
        <f>IF([1]ev391cutoff!D43="","",[1]ev391cutoff!D43)</f>
        <v>GLO</v>
      </c>
      <c r="E43" s="37" t="str">
        <f>IF([1]ev391cutoff!E43="","",[1]ev391cutoff!E43)</f>
        <v>kilogram</v>
      </c>
      <c r="F43" s="37" t="str">
        <f>IF([1]ev391cutoff!F43="","",[1]ev391cutoff!F43)</f>
        <v/>
      </c>
      <c r="G43" s="37" t="str">
        <f>IF([1]ev391cutoff!G43="","",[1]ev391cutoff!G43)</f>
        <v>technosphere</v>
      </c>
      <c r="H43" s="37" t="str">
        <f>IF([1]ev391cutoff!H43="","",[1]ev391cutoff!H43)</f>
        <v>ev391cutoff</v>
      </c>
      <c r="I43" s="37" t="str">
        <f>IF([1]ev391cutoff!I43="","",[1]ev391cutoff!I43)</f>
        <v/>
      </c>
    </row>
    <row r="44" spans="1:9">
      <c r="A44" s="37" t="str">
        <f>IF([1]ev391cutoff!A44="","",[1]ev391cutoff!A44)</f>
        <v>market for packaging film, low density polyethylene</v>
      </c>
      <c r="B44" s="44">
        <f>IF([1]ev391cutoff!B44="","",[1]ev391cutoff!B44)</f>
        <v>2.5200000000000001E-3</v>
      </c>
      <c r="C44" s="37" t="str">
        <f>IF([1]ev391cutoff!C44="","",[1]ev391cutoff!C44)</f>
        <v>packaging film, low density polyethylene</v>
      </c>
      <c r="D44" s="37" t="str">
        <f>IF([1]ev391cutoff!D44="","",[1]ev391cutoff!D44)</f>
        <v>GLO</v>
      </c>
      <c r="E44" s="37" t="str">
        <f>IF([1]ev391cutoff!E44="","",[1]ev391cutoff!E44)</f>
        <v>kilogram</v>
      </c>
      <c r="F44" s="37" t="str">
        <f>IF([1]ev391cutoff!F44="","",[1]ev391cutoff!F44)</f>
        <v/>
      </c>
      <c r="G44" s="37" t="str">
        <f>IF([1]ev391cutoff!G44="","",[1]ev391cutoff!G44)</f>
        <v>technosphere</v>
      </c>
      <c r="H44" s="37" t="str">
        <f>IF([1]ev391cutoff!H44="","",[1]ev391cutoff!H44)</f>
        <v>ev391cutoff</v>
      </c>
      <c r="I44" s="37" t="str">
        <f>IF([1]ev391cutoff!I44="","",[1]ev391cutoff!I44)</f>
        <v/>
      </c>
    </row>
    <row r="45" spans="1:9">
      <c r="A45" s="37" t="str">
        <f>IF([1]ev391cutoff!A45="","",[1]ev391cutoff!A45)</f>
        <v>market for paper, woodfree, uncoated</v>
      </c>
      <c r="B45" s="44">
        <f>IF([1]ev391cutoff!B45="","",[1]ev391cutoff!B45)</f>
        <v>1.1200000000000001E-3</v>
      </c>
      <c r="C45" s="37" t="str">
        <f>IF([1]ev391cutoff!C45="","",[1]ev391cutoff!C45)</f>
        <v>paper, woodfree, uncoated</v>
      </c>
      <c r="D45" s="37" t="str">
        <f>IF([1]ev391cutoff!D45="","",[1]ev391cutoff!D45)</f>
        <v>RER</v>
      </c>
      <c r="E45" s="37" t="str">
        <f>IF([1]ev391cutoff!E45="","",[1]ev391cutoff!E45)</f>
        <v>kilogram</v>
      </c>
      <c r="F45" s="37" t="str">
        <f>IF([1]ev391cutoff!F45="","",[1]ev391cutoff!F45)</f>
        <v/>
      </c>
      <c r="G45" s="37" t="str">
        <f>IF([1]ev391cutoff!G45="","",[1]ev391cutoff!G45)</f>
        <v>technosphere</v>
      </c>
      <c r="H45" s="37" t="str">
        <f>IF([1]ev391cutoff!H45="","",[1]ev391cutoff!H45)</f>
        <v>ev391cutoff</v>
      </c>
      <c r="I45" s="37" t="str">
        <f>IF([1]ev391cutoff!I45="","",[1]ev391cutoff!I45)</f>
        <v/>
      </c>
    </row>
    <row r="46" spans="1:9">
      <c r="A46" s="37" t="str">
        <f>IF([1]ev391cutoff!A46="","",[1]ev391cutoff!A46)</f>
        <v>market for polycarbonate</v>
      </c>
      <c r="B46" s="44">
        <f>IF([1]ev391cutoff!B46="","",[1]ev391cutoff!B46)</f>
        <v>7.3600000000000002E-3</v>
      </c>
      <c r="C46" s="37" t="str">
        <f>IF([1]ev391cutoff!C46="","",[1]ev391cutoff!C46)</f>
        <v>polycarbonate</v>
      </c>
      <c r="D46" s="37" t="str">
        <f>IF([1]ev391cutoff!D46="","",[1]ev391cutoff!D46)</f>
        <v>GLO</v>
      </c>
      <c r="E46" s="37" t="str">
        <f>IF([1]ev391cutoff!E46="","",[1]ev391cutoff!E46)</f>
        <v>kilogram</v>
      </c>
      <c r="F46" s="37" t="str">
        <f>IF([1]ev391cutoff!F46="","",[1]ev391cutoff!F46)</f>
        <v/>
      </c>
      <c r="G46" s="37" t="str">
        <f>IF([1]ev391cutoff!G46="","",[1]ev391cutoff!G46)</f>
        <v>technosphere</v>
      </c>
      <c r="H46" s="37" t="str">
        <f>IF([1]ev391cutoff!H46="","",[1]ev391cutoff!H46)</f>
        <v>ev391cutoff</v>
      </c>
      <c r="I46" s="37" t="str">
        <f>IF([1]ev391cutoff!I46="","",[1]ev391cutoff!I46)</f>
        <v/>
      </c>
    </row>
    <row r="47" spans="1:9">
      <c r="A47" s="37" t="str">
        <f>IF([1]ev391cutoff!A47="","",[1]ev391cutoff!A47)</f>
        <v>market for polypropylene, granulate</v>
      </c>
      <c r="B47" s="45">
        <f>IF([1]ev391cutoff!B47="","",[1]ev391cutoff!B47)</f>
        <v>1.5630000000000002E-2</v>
      </c>
      <c r="C47" s="37" t="str">
        <f>IF([1]ev391cutoff!C47="","",[1]ev391cutoff!C47)</f>
        <v>polypropylene, granulate</v>
      </c>
      <c r="D47" s="37" t="str">
        <f>IF([1]ev391cutoff!D47="","",[1]ev391cutoff!D47)</f>
        <v>GLO</v>
      </c>
      <c r="E47" s="37" t="str">
        <f>IF([1]ev391cutoff!E47="","",[1]ev391cutoff!E47)</f>
        <v>kilogram</v>
      </c>
      <c r="F47" s="37" t="str">
        <f>IF([1]ev391cutoff!F47="","",[1]ev391cutoff!F47)</f>
        <v/>
      </c>
      <c r="G47" s="37" t="str">
        <f>IF([1]ev391cutoff!G47="","",[1]ev391cutoff!G47)</f>
        <v>technosphere</v>
      </c>
      <c r="H47" s="37" t="str">
        <f>IF([1]ev391cutoff!H47="","",[1]ev391cutoff!H47)</f>
        <v>ev391cutoff</v>
      </c>
      <c r="I47" s="37" t="str">
        <f>IF([1]ev391cutoff!I47="","",[1]ev391cutoff!I47)</f>
        <v/>
      </c>
    </row>
    <row r="48" spans="1:9">
      <c r="A48" s="37" t="str">
        <f>IF([1]ev391cutoff!A48="","",[1]ev391cutoff!A48)</f>
        <v>market for polystyrene, general purpose</v>
      </c>
      <c r="B48" s="44">
        <f>IF([1]ev391cutoff!B48="","",[1]ev391cutoff!B48)</f>
        <v>3.9700000000000004E-3</v>
      </c>
      <c r="C48" s="37" t="str">
        <f>IF([1]ev391cutoff!C48="","",[1]ev391cutoff!C48)</f>
        <v>polystyrene, general purpose</v>
      </c>
      <c r="D48" s="37" t="str">
        <f>IF([1]ev391cutoff!D48="","",[1]ev391cutoff!D48)</f>
        <v>GLO</v>
      </c>
      <c r="E48" s="37" t="str">
        <f>IF([1]ev391cutoff!E48="","",[1]ev391cutoff!E48)</f>
        <v>kilogram</v>
      </c>
      <c r="F48" s="37" t="str">
        <f>IF([1]ev391cutoff!F48="","",[1]ev391cutoff!F48)</f>
        <v/>
      </c>
      <c r="G48" s="37" t="str">
        <f>IF([1]ev391cutoff!G48="","",[1]ev391cutoff!G48)</f>
        <v>technosphere</v>
      </c>
      <c r="H48" s="37" t="str">
        <f>IF([1]ev391cutoff!H48="","",[1]ev391cutoff!H48)</f>
        <v>ev391cutoff</v>
      </c>
      <c r="I48" s="37" t="str">
        <f>IF([1]ev391cutoff!I48="","",[1]ev391cutoff!I48)</f>
        <v/>
      </c>
    </row>
    <row r="49" spans="1:9">
      <c r="A49" s="37" t="str">
        <f>IF([1]ev391cutoff!A49="","",[1]ev391cutoff!A49)</f>
        <v>market for polyvinylchloride, bulk polymerised</v>
      </c>
      <c r="B49" s="45">
        <f>IF([1]ev391cutoff!B49="","",[1]ev391cutoff!B49)</f>
        <v>1.5339999999999999E-2</v>
      </c>
      <c r="C49" s="37" t="str">
        <f>IF([1]ev391cutoff!C49="","",[1]ev391cutoff!C49)</f>
        <v>polyvinylchloride, bulk polymerised</v>
      </c>
      <c r="D49" s="37" t="str">
        <f>IF([1]ev391cutoff!D49="","",[1]ev391cutoff!D49)</f>
        <v>GLO</v>
      </c>
      <c r="E49" s="37" t="str">
        <f>IF([1]ev391cutoff!E49="","",[1]ev391cutoff!E49)</f>
        <v>kilogram</v>
      </c>
      <c r="F49" s="37" t="str">
        <f>IF([1]ev391cutoff!F49="","",[1]ev391cutoff!F49)</f>
        <v/>
      </c>
      <c r="G49" s="37" t="str">
        <f>IF([1]ev391cutoff!G49="","",[1]ev391cutoff!G49)</f>
        <v>technosphere</v>
      </c>
      <c r="H49" s="37" t="str">
        <f>IF([1]ev391cutoff!H49="","",[1]ev391cutoff!H49)</f>
        <v>ev391cutoff</v>
      </c>
      <c r="I49" s="37" t="str">
        <f>IF([1]ev391cutoff!I49="","",[1]ev391cutoff!I49)</f>
        <v/>
      </c>
    </row>
    <row r="50" spans="1:9">
      <c r="A50" s="37" t="str">
        <f>IF([1]ev391cutoff!A50="","",[1]ev391cutoff!A50)</f>
        <v>market for textile, nonwoven polypropylene</v>
      </c>
      <c r="B50" s="44">
        <f>IF([1]ev391cutoff!B50="","",[1]ev391cutoff!B50)</f>
        <v>2.9999999999999997E-4</v>
      </c>
      <c r="C50" s="37" t="str">
        <f>IF([1]ev391cutoff!C50="","",[1]ev391cutoff!C50)</f>
        <v>textile, nonwoven polypropylene</v>
      </c>
      <c r="D50" s="37" t="str">
        <f>IF([1]ev391cutoff!D50="","",[1]ev391cutoff!D50)</f>
        <v>GLO</v>
      </c>
      <c r="E50" s="37" t="str">
        <f>IF([1]ev391cutoff!E50="","",[1]ev391cutoff!E50)</f>
        <v>kilogram</v>
      </c>
      <c r="F50" s="37" t="str">
        <f>IF([1]ev391cutoff!F50="","",[1]ev391cutoff!F50)</f>
        <v/>
      </c>
      <c r="G50" s="37" t="str">
        <f>IF([1]ev391cutoff!G50="","",[1]ev391cutoff!G50)</f>
        <v>technosphere</v>
      </c>
      <c r="H50" s="37" t="str">
        <f>IF([1]ev391cutoff!H50="","",[1]ev391cutoff!H50)</f>
        <v>ev391cutoff</v>
      </c>
      <c r="I50" s="37" t="str">
        <f>IF([1]ev391cutoff!I50="","",[1]ev391cutoff!I50)</f>
        <v/>
      </c>
    </row>
    <row r="51" spans="1:9">
      <c r="A51" s="37" t="str">
        <f>IF([1]ev391cutoff!A51="","",[1]ev391cutoff!A51)</f>
        <v>market for thermoforming of plastic sheets</v>
      </c>
      <c r="B51" s="44">
        <f>IF([1]ev391cutoff!B51="","",[1]ev391cutoff!B51)</f>
        <v>1.9599999999999999E-3</v>
      </c>
      <c r="C51" s="37" t="str">
        <f>IF([1]ev391cutoff!C51="","",[1]ev391cutoff!C51)</f>
        <v>thermoforming of plastic sheets</v>
      </c>
      <c r="D51" s="37" t="str">
        <f>IF([1]ev391cutoff!D51="","",[1]ev391cutoff!D51)</f>
        <v>GLO</v>
      </c>
      <c r="E51" s="37" t="str">
        <f>IF([1]ev391cutoff!E51="","",[1]ev391cutoff!E51)</f>
        <v>kilogram</v>
      </c>
      <c r="F51" s="37" t="str">
        <f>IF([1]ev391cutoff!F51="","",[1]ev391cutoff!F51)</f>
        <v/>
      </c>
      <c r="G51" s="37" t="str">
        <f>IF([1]ev391cutoff!G51="","",[1]ev391cutoff!G51)</f>
        <v>technosphere</v>
      </c>
      <c r="H51" s="37" t="str">
        <f>IF([1]ev391cutoff!H51="","",[1]ev391cutoff!H51)</f>
        <v>ev391cutoff</v>
      </c>
      <c r="I51" s="37" t="str">
        <f>IF([1]ev391cutoff!I51="","",[1]ev391cutoff!I51)</f>
        <v/>
      </c>
    </row>
    <row r="52" spans="1:9">
      <c r="A52" s="3" t="str">
        <f>IF([1]ev391cutoff!A52="","",[1]ev391cutoff!A52)</f>
        <v/>
      </c>
      <c r="B52" s="3" t="str">
        <f>IF([1]ev391cutoff!B52="","",[1]ev391cutoff!B52)</f>
        <v/>
      </c>
      <c r="C52" s="3" t="str">
        <f>IF([1]ev391cutoff!C52="","",[1]ev391cutoff!C52)</f>
        <v/>
      </c>
      <c r="D52" s="3" t="str">
        <f>IF([1]ev391cutoff!D52="","",[1]ev391cutoff!D52)</f>
        <v/>
      </c>
      <c r="E52" s="3" t="str">
        <f>IF([1]ev391cutoff!E52="","",[1]ev391cutoff!E52)</f>
        <v/>
      </c>
      <c r="F52" s="3" t="str">
        <f>IF([1]ev391cutoff!F52="","",[1]ev391cutoff!F52)</f>
        <v/>
      </c>
      <c r="G52" s="3" t="str">
        <f>IF([1]ev391cutoff!G52="","",[1]ev391cutoff!G52)</f>
        <v/>
      </c>
      <c r="H52" s="3" t="str">
        <f>IF([1]ev391cutoff!H52="","",[1]ev391cutoff!H52)</f>
        <v/>
      </c>
      <c r="I52" s="3" t="str">
        <f>IF([1]ev391cutoff!I52="","",[1]ev391cutoff!I52)</f>
        <v/>
      </c>
    </row>
    <row r="53" spans="1:9" ht="15.75">
      <c r="A53" s="47" t="str">
        <f>IF([1]ev391cutoff!A53="","",[1]ev391cutoff!A53)</f>
        <v>Activity</v>
      </c>
      <c r="B53" s="48" t="str">
        <f>IF([1]ev391cutoff!B53="","",[1]ev391cutoff!B53)</f>
        <v>macrogols</v>
      </c>
      <c r="C53" s="49" t="str">
        <f>IF([1]ev391cutoff!C53="","",[1]ev391cutoff!C53)</f>
        <v/>
      </c>
      <c r="D53" s="50" t="str">
        <f>IF([1]ev391cutoff!D53="","",[1]ev391cutoff!D53)</f>
        <v/>
      </c>
      <c r="E53" s="49" t="str">
        <f>IF([1]ev391cutoff!E53="","",[1]ev391cutoff!E53)</f>
        <v/>
      </c>
      <c r="F53" s="51" t="str">
        <f>IF([1]ev391cutoff!F53="","",[1]ev391cutoff!F53)</f>
        <v/>
      </c>
      <c r="G53" s="49" t="str">
        <f>IF([1]ev391cutoff!G53="","",[1]ev391cutoff!G53)</f>
        <v/>
      </c>
      <c r="H53" s="49" t="str">
        <f>IF([1]ev391cutoff!H53="","",[1]ev391cutoff!H53)</f>
        <v/>
      </c>
      <c r="I53" s="49" t="str">
        <f>IF([1]ev391cutoff!I53="","",[1]ev391cutoff!I53)</f>
        <v/>
      </c>
    </row>
    <row r="54" spans="1:9">
      <c r="A54" s="52" t="str">
        <f>IF([1]ev391cutoff!A54="","",[1]ev391cutoff!A54)</f>
        <v>production amount</v>
      </c>
      <c r="B54" s="53">
        <f>IF([1]ev391cutoff!B54="","",[1]ev391cutoff!B54)</f>
        <v>1</v>
      </c>
      <c r="C54" s="49" t="str">
        <f>IF([1]ev391cutoff!C54="","",[1]ev391cutoff!C54)</f>
        <v/>
      </c>
      <c r="D54" s="49" t="str">
        <f>IF([1]ev391cutoff!D54="","",[1]ev391cutoff!D54)</f>
        <v/>
      </c>
      <c r="E54" s="49" t="str">
        <f>IF([1]ev391cutoff!E54="","",[1]ev391cutoff!E54)</f>
        <v/>
      </c>
      <c r="F54" s="51" t="str">
        <f>IF([1]ev391cutoff!F54="","",[1]ev391cutoff!F54)</f>
        <v/>
      </c>
      <c r="G54" s="49" t="str">
        <f>IF([1]ev391cutoff!G54="","",[1]ev391cutoff!G54)</f>
        <v/>
      </c>
      <c r="H54" s="49" t="str">
        <f>IF([1]ev391cutoff!H54="","",[1]ev391cutoff!H54)</f>
        <v/>
      </c>
      <c r="I54" s="49" t="str">
        <f>IF([1]ev391cutoff!I54="","",[1]ev391cutoff!I54)</f>
        <v/>
      </c>
    </row>
    <row r="55" spans="1:9">
      <c r="A55" s="52" t="str">
        <f>IF([1]ev391cutoff!A55="","",[1]ev391cutoff!A55)</f>
        <v>reference product</v>
      </c>
      <c r="B55" s="54" t="str">
        <f>IF([1]ev391cutoff!B55="","",[1]ev391cutoff!B55)</f>
        <v>macrogols</v>
      </c>
      <c r="C55" s="49" t="str">
        <f>IF([1]ev391cutoff!C55="","",[1]ev391cutoff!C55)</f>
        <v/>
      </c>
      <c r="D55" s="49" t="str">
        <f>IF([1]ev391cutoff!D55="","",[1]ev391cutoff!D55)</f>
        <v/>
      </c>
      <c r="E55" s="49" t="str">
        <f>IF([1]ev391cutoff!E55="","",[1]ev391cutoff!E55)</f>
        <v/>
      </c>
      <c r="F55" s="51" t="str">
        <f>IF([1]ev391cutoff!F55="","",[1]ev391cutoff!F55)</f>
        <v/>
      </c>
      <c r="G55" s="49" t="str">
        <f>IF([1]ev391cutoff!G55="","",[1]ev391cutoff!G55)</f>
        <v/>
      </c>
      <c r="H55" s="49" t="str">
        <f>IF([1]ev391cutoff!H55="","",[1]ev391cutoff!H55)</f>
        <v/>
      </c>
      <c r="I55" s="49" t="str">
        <f>IF([1]ev391cutoff!I55="","",[1]ev391cutoff!I55)</f>
        <v/>
      </c>
    </row>
    <row r="56" spans="1:9">
      <c r="A56" s="52" t="str">
        <f>IF([1]ev391cutoff!A56="","",[1]ev391cutoff!A56)</f>
        <v>location</v>
      </c>
      <c r="B56" s="53" t="str">
        <f>IF([1]ev391cutoff!B56="","",[1]ev391cutoff!B56)</f>
        <v>RER</v>
      </c>
      <c r="C56" s="49" t="str">
        <f>IF([1]ev391cutoff!C56="","",[1]ev391cutoff!C56)</f>
        <v/>
      </c>
      <c r="D56" s="49" t="str">
        <f>IF([1]ev391cutoff!D56="","",[1]ev391cutoff!D56)</f>
        <v/>
      </c>
      <c r="E56" s="49" t="str">
        <f>IF([1]ev391cutoff!E56="","",[1]ev391cutoff!E56)</f>
        <v/>
      </c>
      <c r="F56" s="51" t="str">
        <f>IF([1]ev391cutoff!F56="","",[1]ev391cutoff!F56)</f>
        <v/>
      </c>
      <c r="G56" s="49" t="str">
        <f>IF([1]ev391cutoff!G56="","",[1]ev391cutoff!G56)</f>
        <v/>
      </c>
      <c r="H56" s="49" t="str">
        <f>IF([1]ev391cutoff!H56="","",[1]ev391cutoff!H56)</f>
        <v/>
      </c>
      <c r="I56" s="49" t="str">
        <f>IF([1]ev391cutoff!I56="","",[1]ev391cutoff!I56)</f>
        <v/>
      </c>
    </row>
    <row r="57" spans="1:9">
      <c r="A57" s="52" t="str">
        <f>IF([1]ev391cutoff!A57="","",[1]ev391cutoff!A57)</f>
        <v>unit</v>
      </c>
      <c r="B57" s="55" t="str">
        <f>IF([1]ev391cutoff!B57="","",[1]ev391cutoff!B57)</f>
        <v>kilogram</v>
      </c>
      <c r="C57" s="49" t="str">
        <f>IF([1]ev391cutoff!C57="","",[1]ev391cutoff!C57)</f>
        <v/>
      </c>
      <c r="D57" s="49" t="str">
        <f>IF([1]ev391cutoff!D57="","",[1]ev391cutoff!D57)</f>
        <v/>
      </c>
      <c r="E57" s="49" t="str">
        <f>IF([1]ev391cutoff!E57="","",[1]ev391cutoff!E57)</f>
        <v/>
      </c>
      <c r="F57" s="51" t="str">
        <f>IF([1]ev391cutoff!F57="","",[1]ev391cutoff!F57)</f>
        <v/>
      </c>
      <c r="G57" s="49" t="str">
        <f>IF([1]ev391cutoff!G57="","",[1]ev391cutoff!G57)</f>
        <v/>
      </c>
      <c r="H57" s="49" t="str">
        <f>IF([1]ev391cutoff!H57="","",[1]ev391cutoff!H57)</f>
        <v/>
      </c>
      <c r="I57" s="49" t="str">
        <f>IF([1]ev391cutoff!I57="","",[1]ev391cutoff!I57)</f>
        <v/>
      </c>
    </row>
    <row r="58" spans="1:9" ht="15.75">
      <c r="A58" s="56" t="str">
        <f>IF([1]ev391cutoff!A58="","",[1]ev391cutoff!A58)</f>
        <v>Exchanges</v>
      </c>
      <c r="B58" s="48" t="str">
        <f>IF([1]ev391cutoff!B58="","",[1]ev391cutoff!B58)</f>
        <v/>
      </c>
      <c r="C58" s="56" t="str">
        <f>IF([1]ev391cutoff!C58="","",[1]ev391cutoff!C58)</f>
        <v/>
      </c>
      <c r="D58" s="56" t="str">
        <f>IF([1]ev391cutoff!D58="","",[1]ev391cutoff!D58)</f>
        <v/>
      </c>
      <c r="E58" s="56" t="str">
        <f>IF([1]ev391cutoff!E58="","",[1]ev391cutoff!E58)</f>
        <v/>
      </c>
      <c r="F58" s="51" t="str">
        <f>IF([1]ev391cutoff!F58="","",[1]ev391cutoff!F58)</f>
        <v/>
      </c>
      <c r="G58" s="56" t="str">
        <f>IF([1]ev391cutoff!G58="","",[1]ev391cutoff!G58)</f>
        <v/>
      </c>
      <c r="H58" s="56" t="str">
        <f>IF([1]ev391cutoff!H58="","",[1]ev391cutoff!H58)</f>
        <v/>
      </c>
      <c r="I58" s="56" t="str">
        <f>IF([1]ev391cutoff!I58="","",[1]ev391cutoff!I58)</f>
        <v/>
      </c>
    </row>
    <row r="59" spans="1:9" ht="15.75">
      <c r="A59" s="56" t="str">
        <f>IF([1]ev391cutoff!A59="","",[1]ev391cutoff!A59)</f>
        <v>name</v>
      </c>
      <c r="B59" s="48" t="str">
        <f>IF([1]ev391cutoff!B59="","",[1]ev391cutoff!B59)</f>
        <v>amount</v>
      </c>
      <c r="C59" s="56" t="str">
        <f>IF([1]ev391cutoff!C59="","",[1]ev391cutoff!C59)</f>
        <v>reference product</v>
      </c>
      <c r="D59" s="56" t="str">
        <f>IF([1]ev391cutoff!D59="","",[1]ev391cutoff!D59)</f>
        <v>location</v>
      </c>
      <c r="E59" s="56" t="str">
        <f>IF([1]ev391cutoff!E59="","",[1]ev391cutoff!E59)</f>
        <v>unit</v>
      </c>
      <c r="F59" s="57" t="str">
        <f>IF([1]ev391cutoff!F59="","",[1]ev391cutoff!F59)</f>
        <v>categories</v>
      </c>
      <c r="G59" s="56" t="str">
        <f>IF([1]ev391cutoff!G59="","",[1]ev391cutoff!G59)</f>
        <v>type</v>
      </c>
      <c r="H59" s="56" t="str">
        <f>IF([1]ev391cutoff!H59="","",[1]ev391cutoff!H59)</f>
        <v>database</v>
      </c>
      <c r="I59" s="56" t="str">
        <f>IF([1]ev391cutoff!I59="","",[1]ev391cutoff!I59)</f>
        <v>comment</v>
      </c>
    </row>
    <row r="60" spans="1:9">
      <c r="A60" s="58" t="str">
        <f>IF([1]ev391cutoff!A60="","",[1]ev391cutoff!A60)</f>
        <v>macrogols</v>
      </c>
      <c r="B60" s="59">
        <f>IF([1]ev391cutoff!B60="","",[1]ev391cutoff!B60)</f>
        <v>1</v>
      </c>
      <c r="C60" s="58" t="str">
        <f>IF([1]ev391cutoff!C60="","",[1]ev391cutoff!C60)</f>
        <v>macrogols</v>
      </c>
      <c r="D60" s="58" t="str">
        <f>IF([1]ev391cutoff!D60="","",[1]ev391cutoff!D60)</f>
        <v>RER</v>
      </c>
      <c r="E60" s="58" t="str">
        <f>IF([1]ev391cutoff!E60="","",[1]ev391cutoff!E60)</f>
        <v>kilogram</v>
      </c>
      <c r="F60" s="51" t="str">
        <f>IF([1]ev391cutoff!F60="","",[1]ev391cutoff!F60)</f>
        <v/>
      </c>
      <c r="G60" s="51" t="str">
        <f>IF([1]ev391cutoff!G60="","",[1]ev391cutoff!G60)</f>
        <v>production</v>
      </c>
      <c r="H60" s="60" t="str">
        <f>IF([1]ev391cutoff!H60="","",[1]ev391cutoff!H60)</f>
        <v>penicillin_cut_off</v>
      </c>
      <c r="I60" s="51" t="str">
        <f>IF([1]ev391cutoff!I60="","",[1]ev391cutoff!I60)</f>
        <v>primacillin Production</v>
      </c>
    </row>
    <row r="61" spans="1:9">
      <c r="A61" s="51" t="str">
        <f>IF([1]ev391cutoff!A61="","",[1]ev391cutoff!A61)</f>
        <v>market for ethylene glycol</v>
      </c>
      <c r="B61" s="59">
        <f>IF([1]ev391cutoff!B61="","",[1]ev391cutoff!B61)</f>
        <v>1.0330000000000001E-2</v>
      </c>
      <c r="C61" s="51" t="str">
        <f>IF([1]ev391cutoff!C61="","",[1]ev391cutoff!C61)</f>
        <v>ethylene glycol</v>
      </c>
      <c r="D61" s="51" t="str">
        <f>IF([1]ev391cutoff!D61="","",[1]ev391cutoff!D61)</f>
        <v>GLO</v>
      </c>
      <c r="E61" s="51" t="str">
        <f>IF([1]ev391cutoff!E61="","",[1]ev391cutoff!E61)</f>
        <v>kilogram</v>
      </c>
      <c r="F61" s="51" t="str">
        <f>IF([1]ev391cutoff!F61="","",[1]ev391cutoff!F61)</f>
        <v/>
      </c>
      <c r="G61" s="51" t="str">
        <f>IF([1]ev391cutoff!G61="","",[1]ev391cutoff!G61)</f>
        <v>technosphere</v>
      </c>
      <c r="H61" s="51" t="str">
        <f>IF([1]ev391cutoff!H61="","",[1]ev391cutoff!H61)</f>
        <v>ev391cutoff</v>
      </c>
      <c r="I61" s="51" t="str">
        <f>IF([1]ev391cutoff!I61="","",[1]ev391cutoff!I61)</f>
        <v/>
      </c>
    </row>
    <row r="62" spans="1:9">
      <c r="A62" s="51" t="str">
        <f>IF([1]ev391cutoff!A62="","",[1]ev391cutoff!A62)</f>
        <v>market for ethylene oxide</v>
      </c>
      <c r="B62" s="59">
        <f>IF([1]ev391cutoff!B62="","",[1]ev391cutoff!B62)</f>
        <v>0.98967000000000005</v>
      </c>
      <c r="C62" s="51" t="str">
        <f>IF([1]ev391cutoff!C62="","",[1]ev391cutoff!C62)</f>
        <v>ethylene oxide</v>
      </c>
      <c r="D62" s="51" t="str">
        <f>IF([1]ev391cutoff!D62="","",[1]ev391cutoff!D62)</f>
        <v>RER</v>
      </c>
      <c r="E62" s="51" t="str">
        <f>IF([1]ev391cutoff!E62="","",[1]ev391cutoff!E62)</f>
        <v>kilogram</v>
      </c>
      <c r="F62" s="51" t="str">
        <f>IF([1]ev391cutoff!F62="","",[1]ev391cutoff!F62)</f>
        <v/>
      </c>
      <c r="G62" s="51" t="str">
        <f>IF([1]ev391cutoff!G62="","",[1]ev391cutoff!G62)</f>
        <v>technosphere</v>
      </c>
      <c r="H62" s="51" t="str">
        <f>IF([1]ev391cutoff!H62="","",[1]ev391cutoff!H62)</f>
        <v>ev391cutoff</v>
      </c>
      <c r="I62" s="51" t="str">
        <f>IF([1]ev391cutoff!I62="","",[1]ev391cutoff!I62)</f>
        <v/>
      </c>
    </row>
    <row r="63" spans="1:9">
      <c r="A63" s="3" t="str">
        <f>IF([1]ev391cutoff!A63="","",[1]ev391cutoff!A63)</f>
        <v/>
      </c>
      <c r="B63" s="3" t="str">
        <f>IF([1]ev391cutoff!B63="","",[1]ev391cutoff!B63)</f>
        <v/>
      </c>
      <c r="C63" s="3" t="str">
        <f>IF([1]ev391cutoff!C63="","",[1]ev391cutoff!C63)</f>
        <v/>
      </c>
      <c r="D63" s="3" t="str">
        <f>IF([1]ev391cutoff!D63="","",[1]ev391cutoff!D63)</f>
        <v/>
      </c>
      <c r="E63" s="3" t="str">
        <f>IF([1]ev391cutoff!E63="","",[1]ev391cutoff!E63)</f>
        <v/>
      </c>
      <c r="F63" s="3" t="str">
        <f>IF([1]ev391cutoff!F63="","",[1]ev391cutoff!F63)</f>
        <v/>
      </c>
      <c r="G63" s="3" t="str">
        <f>IF([1]ev391cutoff!G63="","",[1]ev391cutoff!G63)</f>
        <v/>
      </c>
      <c r="H63" s="3" t="str">
        <f>IF([1]ev391cutoff!H63="","",[1]ev391cutoff!H63)</f>
        <v/>
      </c>
      <c r="I63" s="3" t="str">
        <f>IF([1]ev391cutoff!I63="","",[1]ev391cutoff!I63)</f>
        <v/>
      </c>
    </row>
    <row r="64" spans="1:9" ht="15.75">
      <c r="A64" s="61" t="str">
        <f>IF([1]ev391cutoff!A64="","",[1]ev391cutoff!A64)</f>
        <v>Activity</v>
      </c>
      <c r="B64" s="62" t="str">
        <f>IF([1]ev391cutoff!B64="","",[1]ev391cutoff!B64)</f>
        <v>magnesium stearate</v>
      </c>
      <c r="C64" s="63" t="str">
        <f>IF([1]ev391cutoff!C64="","",[1]ev391cutoff!C64)</f>
        <v/>
      </c>
      <c r="D64" s="64" t="str">
        <f>IF([1]ev391cutoff!D64="","",[1]ev391cutoff!D64)</f>
        <v/>
      </c>
      <c r="E64" s="63" t="str">
        <f>IF([1]ev391cutoff!E64="","",[1]ev391cutoff!E64)</f>
        <v/>
      </c>
      <c r="F64" s="65" t="str">
        <f>IF([1]ev391cutoff!F64="","",[1]ev391cutoff!F64)</f>
        <v/>
      </c>
      <c r="G64" s="63" t="str">
        <f>IF([1]ev391cutoff!G64="","",[1]ev391cutoff!G64)</f>
        <v/>
      </c>
      <c r="H64" s="63" t="str">
        <f>IF([1]ev391cutoff!H64="","",[1]ev391cutoff!H64)</f>
        <v/>
      </c>
      <c r="I64" s="63" t="str">
        <f>IF([1]ev391cutoff!I64="","",[1]ev391cutoff!I64)</f>
        <v/>
      </c>
    </row>
    <row r="65" spans="1:9">
      <c r="A65" s="66" t="str">
        <f>IF([1]ev391cutoff!A65="","",[1]ev391cutoff!A65)</f>
        <v>production amount</v>
      </c>
      <c r="B65" s="67">
        <f>IF([1]ev391cutoff!B65="","",[1]ev391cutoff!B65)</f>
        <v>1</v>
      </c>
      <c r="C65" s="63" t="str">
        <f>IF([1]ev391cutoff!C65="","",[1]ev391cutoff!C65)</f>
        <v/>
      </c>
      <c r="D65" s="63" t="str">
        <f>IF([1]ev391cutoff!D65="","",[1]ev391cutoff!D65)</f>
        <v/>
      </c>
      <c r="E65" s="63" t="str">
        <f>IF([1]ev391cutoff!E65="","",[1]ev391cutoff!E65)</f>
        <v/>
      </c>
      <c r="F65" s="65" t="str">
        <f>IF([1]ev391cutoff!F65="","",[1]ev391cutoff!F65)</f>
        <v/>
      </c>
      <c r="G65" s="63" t="str">
        <f>IF([1]ev391cutoff!G65="","",[1]ev391cutoff!G65)</f>
        <v/>
      </c>
      <c r="H65" s="63" t="str">
        <f>IF([1]ev391cutoff!H65="","",[1]ev391cutoff!H65)</f>
        <v/>
      </c>
      <c r="I65" s="63" t="str">
        <f>IF([1]ev391cutoff!I65="","",[1]ev391cutoff!I65)</f>
        <v/>
      </c>
    </row>
    <row r="66" spans="1:9">
      <c r="A66" s="66" t="str">
        <f>IF([1]ev391cutoff!A66="","",[1]ev391cutoff!A66)</f>
        <v>reference product</v>
      </c>
      <c r="B66" s="68" t="str">
        <f>IF([1]ev391cutoff!B66="","",[1]ev391cutoff!B66)</f>
        <v>magnesium stearate</v>
      </c>
      <c r="C66" s="63" t="str">
        <f>IF([1]ev391cutoff!C66="","",[1]ev391cutoff!C66)</f>
        <v/>
      </c>
      <c r="D66" s="63" t="str">
        <f>IF([1]ev391cutoff!D66="","",[1]ev391cutoff!D66)</f>
        <v/>
      </c>
      <c r="E66" s="63" t="str">
        <f>IF([1]ev391cutoff!E66="","",[1]ev391cutoff!E66)</f>
        <v/>
      </c>
      <c r="F66" s="65" t="str">
        <f>IF([1]ev391cutoff!F66="","",[1]ev391cutoff!F66)</f>
        <v/>
      </c>
      <c r="G66" s="63" t="str">
        <f>IF([1]ev391cutoff!G66="","",[1]ev391cutoff!G66)</f>
        <v/>
      </c>
      <c r="H66" s="63" t="str">
        <f>IF([1]ev391cutoff!H66="","",[1]ev391cutoff!H66)</f>
        <v/>
      </c>
      <c r="I66" s="63" t="str">
        <f>IF([1]ev391cutoff!I66="","",[1]ev391cutoff!I66)</f>
        <v/>
      </c>
    </row>
    <row r="67" spans="1:9">
      <c r="A67" s="66" t="str">
        <f>IF([1]ev391cutoff!A67="","",[1]ev391cutoff!A67)</f>
        <v>location</v>
      </c>
      <c r="B67" s="67" t="str">
        <f>IF([1]ev391cutoff!B67="","",[1]ev391cutoff!B67)</f>
        <v>GLO</v>
      </c>
      <c r="C67" s="63" t="str">
        <f>IF([1]ev391cutoff!C67="","",[1]ev391cutoff!C67)</f>
        <v/>
      </c>
      <c r="D67" s="63" t="str">
        <f>IF([1]ev391cutoff!D67="","",[1]ev391cutoff!D67)</f>
        <v/>
      </c>
      <c r="E67" s="63" t="str">
        <f>IF([1]ev391cutoff!E67="","",[1]ev391cutoff!E67)</f>
        <v/>
      </c>
      <c r="F67" s="65" t="str">
        <f>IF([1]ev391cutoff!F67="","",[1]ev391cutoff!F67)</f>
        <v/>
      </c>
      <c r="G67" s="63" t="str">
        <f>IF([1]ev391cutoff!G67="","",[1]ev391cutoff!G67)</f>
        <v/>
      </c>
      <c r="H67" s="63" t="str">
        <f>IF([1]ev391cutoff!H67="","",[1]ev391cutoff!H67)</f>
        <v/>
      </c>
      <c r="I67" s="63" t="str">
        <f>IF([1]ev391cutoff!I67="","",[1]ev391cutoff!I67)</f>
        <v/>
      </c>
    </row>
    <row r="68" spans="1:9">
      <c r="A68" s="66" t="str">
        <f>IF([1]ev391cutoff!A68="","",[1]ev391cutoff!A68)</f>
        <v>unit</v>
      </c>
      <c r="B68" s="69" t="str">
        <f>IF([1]ev391cutoff!B68="","",[1]ev391cutoff!B68)</f>
        <v>kilogram</v>
      </c>
      <c r="C68" s="63" t="str">
        <f>IF([1]ev391cutoff!C68="","",[1]ev391cutoff!C68)</f>
        <v/>
      </c>
      <c r="D68" s="63" t="str">
        <f>IF([1]ev391cutoff!D68="","",[1]ev391cutoff!D68)</f>
        <v/>
      </c>
      <c r="E68" s="63" t="str">
        <f>IF([1]ev391cutoff!E68="","",[1]ev391cutoff!E68)</f>
        <v/>
      </c>
      <c r="F68" s="65" t="str">
        <f>IF([1]ev391cutoff!F68="","",[1]ev391cutoff!F68)</f>
        <v/>
      </c>
      <c r="G68" s="63" t="str">
        <f>IF([1]ev391cutoff!G68="","",[1]ev391cutoff!G68)</f>
        <v/>
      </c>
      <c r="H68" s="63" t="str">
        <f>IF([1]ev391cutoff!H68="","",[1]ev391cutoff!H68)</f>
        <v/>
      </c>
      <c r="I68" s="63" t="str">
        <f>IF([1]ev391cutoff!I68="","",[1]ev391cutoff!I68)</f>
        <v/>
      </c>
    </row>
    <row r="69" spans="1:9" ht="15.75">
      <c r="A69" s="70" t="str">
        <f>IF([1]ev391cutoff!A69="","",[1]ev391cutoff!A69)</f>
        <v>Exchanges</v>
      </c>
      <c r="B69" s="62" t="str">
        <f>IF([1]ev391cutoff!B69="","",[1]ev391cutoff!B69)</f>
        <v/>
      </c>
      <c r="C69" s="70" t="str">
        <f>IF([1]ev391cutoff!C69="","",[1]ev391cutoff!C69)</f>
        <v/>
      </c>
      <c r="D69" s="70" t="str">
        <f>IF([1]ev391cutoff!D69="","",[1]ev391cutoff!D69)</f>
        <v/>
      </c>
      <c r="E69" s="70" t="str">
        <f>IF([1]ev391cutoff!E69="","",[1]ev391cutoff!E69)</f>
        <v/>
      </c>
      <c r="F69" s="65" t="str">
        <f>IF([1]ev391cutoff!F69="","",[1]ev391cutoff!F69)</f>
        <v/>
      </c>
      <c r="G69" s="70" t="str">
        <f>IF([1]ev391cutoff!G69="","",[1]ev391cutoff!G69)</f>
        <v/>
      </c>
      <c r="H69" s="70" t="str">
        <f>IF([1]ev391cutoff!H69="","",[1]ev391cutoff!H69)</f>
        <v/>
      </c>
      <c r="I69" s="70" t="str">
        <f>IF([1]ev391cutoff!I69="","",[1]ev391cutoff!I69)</f>
        <v/>
      </c>
    </row>
    <row r="70" spans="1:9" ht="15.75">
      <c r="A70" s="70" t="str">
        <f>IF([1]ev391cutoff!A70="","",[1]ev391cutoff!A70)</f>
        <v>name</v>
      </c>
      <c r="B70" s="62" t="str">
        <f>IF([1]ev391cutoff!B70="","",[1]ev391cutoff!B70)</f>
        <v>amount</v>
      </c>
      <c r="C70" s="70" t="str">
        <f>IF([1]ev391cutoff!C70="","",[1]ev391cutoff!C70)</f>
        <v>reference product</v>
      </c>
      <c r="D70" s="70" t="str">
        <f>IF([1]ev391cutoff!D70="","",[1]ev391cutoff!D70)</f>
        <v>location</v>
      </c>
      <c r="E70" s="70" t="str">
        <f>IF([1]ev391cutoff!E70="","",[1]ev391cutoff!E70)</f>
        <v>unit</v>
      </c>
      <c r="F70" s="71" t="str">
        <f>IF([1]ev391cutoff!F70="","",[1]ev391cutoff!F70)</f>
        <v>categories</v>
      </c>
      <c r="G70" s="70" t="str">
        <f>IF([1]ev391cutoff!G70="","",[1]ev391cutoff!G70)</f>
        <v>type</v>
      </c>
      <c r="H70" s="70" t="str">
        <f>IF([1]ev391cutoff!H70="","",[1]ev391cutoff!H70)</f>
        <v>database</v>
      </c>
      <c r="I70" s="70" t="str">
        <f>IF([1]ev391cutoff!I70="","",[1]ev391cutoff!I70)</f>
        <v>comment</v>
      </c>
    </row>
    <row r="71" spans="1:9">
      <c r="A71" s="72" t="str">
        <f>IF([1]ev391cutoff!A71="","",[1]ev391cutoff!A71)</f>
        <v>magnesium stearate</v>
      </c>
      <c r="B71" s="73">
        <f>IF([1]ev391cutoff!B71="","",[1]ev391cutoff!B71)</f>
        <v>1</v>
      </c>
      <c r="C71" s="72" t="str">
        <f>IF([1]ev391cutoff!C71="","",[1]ev391cutoff!C71)</f>
        <v>magnesium stearate</v>
      </c>
      <c r="D71" s="72" t="str">
        <f>IF([1]ev391cutoff!D71="","",[1]ev391cutoff!D71)</f>
        <v>GLO</v>
      </c>
      <c r="E71" s="72" t="str">
        <f>IF([1]ev391cutoff!E71="","",[1]ev391cutoff!E71)</f>
        <v>kilogram</v>
      </c>
      <c r="F71" s="65" t="str">
        <f>IF([1]ev391cutoff!F71="","",[1]ev391cutoff!F71)</f>
        <v/>
      </c>
      <c r="G71" s="65" t="str">
        <f>IF([1]ev391cutoff!G71="","",[1]ev391cutoff!G71)</f>
        <v>production</v>
      </c>
      <c r="H71" s="74" t="str">
        <f>IF([1]ev391cutoff!H71="","",[1]ev391cutoff!H71)</f>
        <v>penicillin_cut_off</v>
      </c>
      <c r="I71" s="65" t="str">
        <f>IF([1]ev391cutoff!I71="","",[1]ev391cutoff!I71)</f>
        <v>primacillin Production</v>
      </c>
    </row>
    <row r="72" spans="1:9">
      <c r="A72" s="65" t="str">
        <f>IF([1]ev391cutoff!A72="","",[1]ev391cutoff!A72)</f>
        <v>market for magnesium oxide</v>
      </c>
      <c r="B72" s="73">
        <f>IF([1]ev391cutoff!B72="","",[1]ev391cutoff!B72)</f>
        <v>6.8040000000000003E-2</v>
      </c>
      <c r="C72" s="65" t="str">
        <f>IF([1]ev391cutoff!C72="","",[1]ev391cutoff!C72)</f>
        <v>magnesium oxide</v>
      </c>
      <c r="D72" s="65" t="str">
        <f>IF([1]ev391cutoff!D72="","",[1]ev391cutoff!D72)</f>
        <v>GLO</v>
      </c>
      <c r="E72" s="65" t="str">
        <f>IF([1]ev391cutoff!E72="","",[1]ev391cutoff!E72)</f>
        <v>kilogram</v>
      </c>
      <c r="F72" s="65" t="str">
        <f>IF([1]ev391cutoff!F72="","",[1]ev391cutoff!F72)</f>
        <v/>
      </c>
      <c r="G72" s="65" t="str">
        <f>IF([1]ev391cutoff!G72="","",[1]ev391cutoff!G72)</f>
        <v>technosphere</v>
      </c>
      <c r="H72" s="65" t="str">
        <f>IF([1]ev391cutoff!H72="","",[1]ev391cutoff!H72)</f>
        <v>ev391cutoff</v>
      </c>
      <c r="I72" s="65" t="str">
        <f>IF([1]ev391cutoff!I72="","",[1]ev391cutoff!I72)</f>
        <v/>
      </c>
    </row>
    <row r="73" spans="1:9">
      <c r="A73" s="65" t="str">
        <f>IF([1]ev391cutoff!A73="","",[1]ev391cutoff!A73)</f>
        <v>market for stearic acid</v>
      </c>
      <c r="B73" s="73">
        <f>IF([1]ev391cutoff!B73="","",[1]ev391cutoff!B73)</f>
        <v>0.95896999999999999</v>
      </c>
      <c r="C73" s="65" t="str">
        <f>IF([1]ev391cutoff!C73="","",[1]ev391cutoff!C73)</f>
        <v>stearic acid</v>
      </c>
      <c r="D73" s="65" t="str">
        <f>IF([1]ev391cutoff!D73="","",[1]ev391cutoff!D73)</f>
        <v>GLO</v>
      </c>
      <c r="E73" s="65" t="str">
        <f>IF([1]ev391cutoff!E73="","",[1]ev391cutoff!E73)</f>
        <v>kilogram</v>
      </c>
      <c r="F73" s="65" t="str">
        <f>IF([1]ev391cutoff!F73="","",[1]ev391cutoff!F73)</f>
        <v/>
      </c>
      <c r="G73" s="65" t="str">
        <f>IF([1]ev391cutoff!G73="","",[1]ev391cutoff!G73)</f>
        <v>technosphere</v>
      </c>
      <c r="H73" s="65" t="str">
        <f>IF([1]ev391cutoff!H73="","",[1]ev391cutoff!H73)</f>
        <v>ev391cutoff</v>
      </c>
      <c r="I73" s="65" t="str">
        <f>IF([1]ev391cutoff!I73="","",[1]ev391cutoff!I73)</f>
        <v/>
      </c>
    </row>
    <row r="74" spans="1:9">
      <c r="A74" s="3" t="str">
        <f>IF([1]ev391cutoff!A74="","",[1]ev391cutoff!A74)</f>
        <v/>
      </c>
      <c r="B74" s="3" t="str">
        <f>IF([1]ev391cutoff!B74="","",[1]ev391cutoff!B74)</f>
        <v/>
      </c>
      <c r="C74" s="3" t="str">
        <f>IF([1]ev391cutoff!C74="","",[1]ev391cutoff!C74)</f>
        <v/>
      </c>
      <c r="D74" s="3" t="str">
        <f>IF([1]ev391cutoff!D74="","",[1]ev391cutoff!D74)</f>
        <v/>
      </c>
      <c r="E74" s="3" t="str">
        <f>IF([1]ev391cutoff!E74="","",[1]ev391cutoff!E74)</f>
        <v/>
      </c>
      <c r="F74" s="3" t="str">
        <f>IF([1]ev391cutoff!F74="","",[1]ev391cutoff!F74)</f>
        <v/>
      </c>
      <c r="G74" s="3" t="str">
        <f>IF([1]ev391cutoff!G74="","",[1]ev391cutoff!G74)</f>
        <v/>
      </c>
      <c r="H74" s="3" t="str">
        <f>IF([1]ev391cutoff!H74="","",[1]ev391cutoff!H74)</f>
        <v/>
      </c>
      <c r="I74" s="3" t="str">
        <f>IF([1]ev391cutoff!I74="","",[1]ev391cutoff!I74)</f>
        <v/>
      </c>
    </row>
    <row r="75" spans="1:9" ht="15.75">
      <c r="A75" s="75" t="str">
        <f>IF([1]ev391cutoff!A75="","",[1]ev391cutoff!A75)</f>
        <v>Activity</v>
      </c>
      <c r="B75" s="76" t="str">
        <f>IF([1]ev391cutoff!B75="","",[1]ev391cutoff!B75)</f>
        <v>medical connector</v>
      </c>
      <c r="C75" s="77" t="str">
        <f>IF([1]ev391cutoff!C75="","",[1]ev391cutoff!C75)</f>
        <v/>
      </c>
      <c r="D75" s="78" t="str">
        <f>IF([1]ev391cutoff!D75="","",[1]ev391cutoff!D75)</f>
        <v/>
      </c>
      <c r="E75" s="77" t="str">
        <f>IF([1]ev391cutoff!E75="","",[1]ev391cutoff!E75)</f>
        <v/>
      </c>
      <c r="F75" s="79" t="str">
        <f>IF([1]ev391cutoff!F75="","",[1]ev391cutoff!F75)</f>
        <v/>
      </c>
      <c r="G75" s="77" t="str">
        <f>IF([1]ev391cutoff!G75="","",[1]ev391cutoff!G75)</f>
        <v/>
      </c>
      <c r="H75" s="77" t="str">
        <f>IF([1]ev391cutoff!H75="","",[1]ev391cutoff!H75)</f>
        <v/>
      </c>
      <c r="I75" s="77" t="str">
        <f>IF([1]ev391cutoff!I75="","",[1]ev391cutoff!I75)</f>
        <v/>
      </c>
    </row>
    <row r="76" spans="1:9">
      <c r="A76" s="80" t="str">
        <f>IF([1]ev391cutoff!A76="","",[1]ev391cutoff!A76)</f>
        <v>production amount</v>
      </c>
      <c r="B76" s="81">
        <f>IF([1]ev391cutoff!B76="","",[1]ev391cutoff!B76)</f>
        <v>1</v>
      </c>
      <c r="C76" s="77" t="str">
        <f>IF([1]ev391cutoff!C76="","",[1]ev391cutoff!C76)</f>
        <v/>
      </c>
      <c r="D76" s="77" t="str">
        <f>IF([1]ev391cutoff!D76="","",[1]ev391cutoff!D76)</f>
        <v/>
      </c>
      <c r="E76" s="77" t="str">
        <f>IF([1]ev391cutoff!E76="","",[1]ev391cutoff!E76)</f>
        <v/>
      </c>
      <c r="F76" s="79" t="str">
        <f>IF([1]ev391cutoff!F76="","",[1]ev391cutoff!F76)</f>
        <v/>
      </c>
      <c r="G76" s="77" t="str">
        <f>IF([1]ev391cutoff!G76="","",[1]ev391cutoff!G76)</f>
        <v/>
      </c>
      <c r="H76" s="77" t="str">
        <f>IF([1]ev391cutoff!H76="","",[1]ev391cutoff!H76)</f>
        <v/>
      </c>
      <c r="I76" s="77" t="str">
        <f>IF([1]ev391cutoff!I76="","",[1]ev391cutoff!I76)</f>
        <v/>
      </c>
    </row>
    <row r="77" spans="1:9">
      <c r="A77" s="80" t="str">
        <f>IF([1]ev391cutoff!A77="","",[1]ev391cutoff!A77)</f>
        <v>reference product</v>
      </c>
      <c r="B77" s="82" t="str">
        <f>IF([1]ev391cutoff!B77="","",[1]ev391cutoff!B77)</f>
        <v>medical connector</v>
      </c>
      <c r="C77" s="77" t="str">
        <f>IF([1]ev391cutoff!C77="","",[1]ev391cutoff!C77)</f>
        <v/>
      </c>
      <c r="D77" s="77" t="str">
        <f>IF([1]ev391cutoff!D77="","",[1]ev391cutoff!D77)</f>
        <v/>
      </c>
      <c r="E77" s="77" t="str">
        <f>IF([1]ev391cutoff!E77="","",[1]ev391cutoff!E77)</f>
        <v/>
      </c>
      <c r="F77" s="79" t="str">
        <f>IF([1]ev391cutoff!F77="","",[1]ev391cutoff!F77)</f>
        <v/>
      </c>
      <c r="G77" s="77" t="str">
        <f>IF([1]ev391cutoff!G77="","",[1]ev391cutoff!G77)</f>
        <v/>
      </c>
      <c r="H77" s="77" t="str">
        <f>IF([1]ev391cutoff!H77="","",[1]ev391cutoff!H77)</f>
        <v/>
      </c>
      <c r="I77" s="77" t="str">
        <f>IF([1]ev391cutoff!I77="","",[1]ev391cutoff!I77)</f>
        <v/>
      </c>
    </row>
    <row r="78" spans="1:9">
      <c r="A78" s="80" t="str">
        <f>IF([1]ev391cutoff!A78="","",[1]ev391cutoff!A78)</f>
        <v>location</v>
      </c>
      <c r="B78" s="81" t="str">
        <f>IF([1]ev391cutoff!B78="","",[1]ev391cutoff!B78)</f>
        <v>GLO</v>
      </c>
      <c r="C78" s="77" t="str">
        <f>IF([1]ev391cutoff!C78="","",[1]ev391cutoff!C78)</f>
        <v/>
      </c>
      <c r="D78" s="77" t="str">
        <f>IF([1]ev391cutoff!D78="","",[1]ev391cutoff!D78)</f>
        <v/>
      </c>
      <c r="E78" s="77" t="str">
        <f>IF([1]ev391cutoff!E78="","",[1]ev391cutoff!E78)</f>
        <v/>
      </c>
      <c r="F78" s="79" t="str">
        <f>IF([1]ev391cutoff!F78="","",[1]ev391cutoff!F78)</f>
        <v/>
      </c>
      <c r="G78" s="77" t="str">
        <f>IF([1]ev391cutoff!G78="","",[1]ev391cutoff!G78)</f>
        <v/>
      </c>
      <c r="H78" s="77" t="str">
        <f>IF([1]ev391cutoff!H78="","",[1]ev391cutoff!H78)</f>
        <v/>
      </c>
      <c r="I78" s="77" t="str">
        <f>IF([1]ev391cutoff!I78="","",[1]ev391cutoff!I78)</f>
        <v/>
      </c>
    </row>
    <row r="79" spans="1:9">
      <c r="A79" s="80" t="str">
        <f>IF([1]ev391cutoff!A79="","",[1]ev391cutoff!A79)</f>
        <v>unit</v>
      </c>
      <c r="B79" s="83" t="str">
        <f>IF([1]ev391cutoff!B79="","",[1]ev391cutoff!B79)</f>
        <v>unit</v>
      </c>
      <c r="C79" s="77" t="str">
        <f>IF([1]ev391cutoff!C79="","",[1]ev391cutoff!C79)</f>
        <v/>
      </c>
      <c r="D79" s="77" t="str">
        <f>IF([1]ev391cutoff!D79="","",[1]ev391cutoff!D79)</f>
        <v/>
      </c>
      <c r="E79" s="77" t="str">
        <f>IF([1]ev391cutoff!E79="","",[1]ev391cutoff!E79)</f>
        <v/>
      </c>
      <c r="F79" s="79" t="str">
        <f>IF([1]ev391cutoff!F79="","",[1]ev391cutoff!F79)</f>
        <v/>
      </c>
      <c r="G79" s="77" t="str">
        <f>IF([1]ev391cutoff!G79="","",[1]ev391cutoff!G79)</f>
        <v/>
      </c>
      <c r="H79" s="77" t="str">
        <f>IF([1]ev391cutoff!H79="","",[1]ev391cutoff!H79)</f>
        <v/>
      </c>
      <c r="I79" s="77" t="str">
        <f>IF([1]ev391cutoff!I79="","",[1]ev391cutoff!I79)</f>
        <v/>
      </c>
    </row>
    <row r="80" spans="1:9" ht="15.75">
      <c r="A80" s="84" t="str">
        <f>IF([1]ev391cutoff!A80="","",[1]ev391cutoff!A80)</f>
        <v>Exchanges</v>
      </c>
      <c r="B80" s="76" t="str">
        <f>IF([1]ev391cutoff!B80="","",[1]ev391cutoff!B80)</f>
        <v/>
      </c>
      <c r="C80" s="84" t="str">
        <f>IF([1]ev391cutoff!C80="","",[1]ev391cutoff!C80)</f>
        <v/>
      </c>
      <c r="D80" s="84" t="str">
        <f>IF([1]ev391cutoff!D80="","",[1]ev391cutoff!D80)</f>
        <v/>
      </c>
      <c r="E80" s="84" t="str">
        <f>IF([1]ev391cutoff!E80="","",[1]ev391cutoff!E80)</f>
        <v/>
      </c>
      <c r="F80" s="79" t="str">
        <f>IF([1]ev391cutoff!F80="","",[1]ev391cutoff!F80)</f>
        <v/>
      </c>
      <c r="G80" s="84" t="str">
        <f>IF([1]ev391cutoff!G80="","",[1]ev391cutoff!G80)</f>
        <v/>
      </c>
      <c r="H80" s="84" t="str">
        <f>IF([1]ev391cutoff!H80="","",[1]ev391cutoff!H80)</f>
        <v/>
      </c>
      <c r="I80" s="84" t="str">
        <f>IF([1]ev391cutoff!I80="","",[1]ev391cutoff!I80)</f>
        <v/>
      </c>
    </row>
    <row r="81" spans="1:9" ht="15.75">
      <c r="A81" s="84" t="str">
        <f>IF([1]ev391cutoff!A81="","",[1]ev391cutoff!A81)</f>
        <v>name</v>
      </c>
      <c r="B81" s="76" t="str">
        <f>IF([1]ev391cutoff!B81="","",[1]ev391cutoff!B81)</f>
        <v>amount</v>
      </c>
      <c r="C81" s="84" t="str">
        <f>IF([1]ev391cutoff!C81="","",[1]ev391cutoff!C81)</f>
        <v>reference product</v>
      </c>
      <c r="D81" s="84" t="str">
        <f>IF([1]ev391cutoff!D81="","",[1]ev391cutoff!D81)</f>
        <v>location</v>
      </c>
      <c r="E81" s="84" t="str">
        <f>IF([1]ev391cutoff!E81="","",[1]ev391cutoff!E81)</f>
        <v>unit</v>
      </c>
      <c r="F81" s="85" t="str">
        <f>IF([1]ev391cutoff!F81="","",[1]ev391cutoff!F81)</f>
        <v>categories</v>
      </c>
      <c r="G81" s="84" t="str">
        <f>IF([1]ev391cutoff!G81="","",[1]ev391cutoff!G81)</f>
        <v>type</v>
      </c>
      <c r="H81" s="84" t="str">
        <f>IF([1]ev391cutoff!H81="","",[1]ev391cutoff!H81)</f>
        <v>database</v>
      </c>
      <c r="I81" s="84" t="str">
        <f>IF([1]ev391cutoff!I81="","",[1]ev391cutoff!I81)</f>
        <v>comment</v>
      </c>
    </row>
    <row r="82" spans="1:9">
      <c r="A82" s="86" t="str">
        <f>IF([1]ev391cutoff!A82="","",[1]ev391cutoff!A82)</f>
        <v>medical connector</v>
      </c>
      <c r="B82" s="87">
        <f>IF([1]ev391cutoff!B82="","",[1]ev391cutoff!B82)</f>
        <v>1</v>
      </c>
      <c r="C82" s="86" t="str">
        <f>IF([1]ev391cutoff!C82="","",[1]ev391cutoff!C82)</f>
        <v>medical connector</v>
      </c>
      <c r="D82" s="86" t="str">
        <f>IF([1]ev391cutoff!D82="","",[1]ev391cutoff!D82)</f>
        <v>GLO</v>
      </c>
      <c r="E82" s="86" t="str">
        <f>IF([1]ev391cutoff!E82="","",[1]ev391cutoff!E82)</f>
        <v>unit</v>
      </c>
      <c r="F82" s="79" t="str">
        <f>IF([1]ev391cutoff!F82="","",[1]ev391cutoff!F82)</f>
        <v/>
      </c>
      <c r="G82" s="79" t="str">
        <f>IF([1]ev391cutoff!G82="","",[1]ev391cutoff!G82)</f>
        <v>production</v>
      </c>
      <c r="H82" s="88" t="str">
        <f>IF([1]ev391cutoff!H82="","",[1]ev391cutoff!H82)</f>
        <v>penicillin_cut_off</v>
      </c>
      <c r="I82" s="79" t="str">
        <f>IF([1]ev391cutoff!I82="","",[1]ev391cutoff!I82)</f>
        <v>Scenerio1</v>
      </c>
    </row>
    <row r="83" spans="1:9">
      <c r="A83" s="79" t="str">
        <f>IF([1]ev391cutoff!A83="","",[1]ev391cutoff!A83)</f>
        <v>market for acrylonitrile-butadiene-styrene copolymer</v>
      </c>
      <c r="B83" s="86">
        <f>IF([1]ev391cutoff!B83="","",[1]ev391cutoff!B83)</f>
        <v>1.1999999999999999E-3</v>
      </c>
      <c r="C83" s="79" t="str">
        <f>IF([1]ev391cutoff!C83="","",[1]ev391cutoff!C83)</f>
        <v>acrylonitrile-butadiene-styrene copolymer</v>
      </c>
      <c r="D83" s="79" t="str">
        <f>IF([1]ev391cutoff!D83="","",[1]ev391cutoff!D83)</f>
        <v>GLO</v>
      </c>
      <c r="E83" s="79" t="str">
        <f>IF([1]ev391cutoff!E83="","",[1]ev391cutoff!E83)</f>
        <v>kilogram</v>
      </c>
      <c r="F83" s="79" t="str">
        <f>IF([1]ev391cutoff!F83="","",[1]ev391cutoff!F83)</f>
        <v/>
      </c>
      <c r="G83" s="79" t="str">
        <f>IF([1]ev391cutoff!G83="","",[1]ev391cutoff!G83)</f>
        <v>technosphere</v>
      </c>
      <c r="H83" s="79" t="str">
        <f>IF([1]ev391cutoff!H83="","",[1]ev391cutoff!H83)</f>
        <v>ev391cutoff</v>
      </c>
      <c r="I83" s="79" t="str">
        <f>IF([1]ev391cutoff!I83="","",[1]ev391cutoff!I83)</f>
        <v/>
      </c>
    </row>
    <row r="84" spans="1:9">
      <c r="A84" s="79" t="str">
        <f>IF([1]ev391cutoff!A84="","",[1]ev391cutoff!A84)</f>
        <v>market for aluminium alloy, AlLi</v>
      </c>
      <c r="B84" s="86">
        <f>IF([1]ev391cutoff!B84="","",[1]ev391cutoff!B84)</f>
        <v>6.0000000000000001E-3</v>
      </c>
      <c r="C84" s="79" t="str">
        <f>IF([1]ev391cutoff!C84="","",[1]ev391cutoff!C84)</f>
        <v>aluminium alloy, AlLi</v>
      </c>
      <c r="D84" s="79" t="str">
        <f>IF([1]ev391cutoff!D84="","",[1]ev391cutoff!D84)</f>
        <v>GLO</v>
      </c>
      <c r="E84" s="79" t="str">
        <f>IF([1]ev391cutoff!E84="","",[1]ev391cutoff!E84)</f>
        <v>kilogram</v>
      </c>
      <c r="F84" s="79" t="str">
        <f>IF([1]ev391cutoff!F84="","",[1]ev391cutoff!F84)</f>
        <v/>
      </c>
      <c r="G84" s="79" t="str">
        <f>IF([1]ev391cutoff!G84="","",[1]ev391cutoff!G84)</f>
        <v>technosphere</v>
      </c>
      <c r="H84" s="79" t="str">
        <f>IF([1]ev391cutoff!H84="","",[1]ev391cutoff!H84)</f>
        <v>ev391cutoff</v>
      </c>
      <c r="I84" s="79" t="str">
        <f>IF([1]ev391cutoff!I84="","",[1]ev391cutoff!I84)</f>
        <v/>
      </c>
    </row>
    <row r="85" spans="1:9">
      <c r="A85" s="79" t="str">
        <f>IF([1]ev391cutoff!A85="","",[1]ev391cutoff!A85)</f>
        <v>market for injection moulding</v>
      </c>
      <c r="B85" s="86">
        <f>IF([1]ev391cutoff!B85="","",[1]ev391cutoff!B85)</f>
        <v>5.5100000000000001E-3</v>
      </c>
      <c r="C85" s="79" t="str">
        <f>IF([1]ev391cutoff!C85="","",[1]ev391cutoff!C85)</f>
        <v>injection moulding</v>
      </c>
      <c r="D85" s="79" t="str">
        <f>IF([1]ev391cutoff!D85="","",[1]ev391cutoff!D85)</f>
        <v>GLO</v>
      </c>
      <c r="E85" s="79" t="str">
        <f>IF([1]ev391cutoff!E85="","",[1]ev391cutoff!E85)</f>
        <v>kilogram</v>
      </c>
      <c r="F85" s="79" t="str">
        <f>IF([1]ev391cutoff!F85="","",[1]ev391cutoff!F85)</f>
        <v/>
      </c>
      <c r="G85" s="79" t="str">
        <f>IF([1]ev391cutoff!G85="","",[1]ev391cutoff!G85)</f>
        <v>technosphere</v>
      </c>
      <c r="H85" s="79" t="str">
        <f>IF([1]ev391cutoff!H85="","",[1]ev391cutoff!H85)</f>
        <v>ev391cutoff</v>
      </c>
      <c r="I85" s="79" t="str">
        <f>IF([1]ev391cutoff!I85="","",[1]ev391cutoff!I85)</f>
        <v/>
      </c>
    </row>
    <row r="86" spans="1:9">
      <c r="A86" s="79" t="str">
        <f>IF([1]ev391cutoff!A86="","",[1]ev391cutoff!A86)</f>
        <v>market for polycarbonate</v>
      </c>
      <c r="B86" s="86">
        <f>IF([1]ev391cutoff!B86="","",[1]ev391cutoff!B86)</f>
        <v>1.24E-3</v>
      </c>
      <c r="C86" s="79" t="str">
        <f>IF([1]ev391cutoff!C86="","",[1]ev391cutoff!C86)</f>
        <v>polycarbonate</v>
      </c>
      <c r="D86" s="79" t="str">
        <f>IF([1]ev391cutoff!D86="","",[1]ev391cutoff!D86)</f>
        <v>GLO</v>
      </c>
      <c r="E86" s="79" t="str">
        <f>IF([1]ev391cutoff!E86="","",[1]ev391cutoff!E86)</f>
        <v>kilogram</v>
      </c>
      <c r="F86" s="79" t="str">
        <f>IF([1]ev391cutoff!F86="","",[1]ev391cutoff!F86)</f>
        <v/>
      </c>
      <c r="G86" s="79" t="str">
        <f>IF([1]ev391cutoff!G86="","",[1]ev391cutoff!G86)</f>
        <v>technosphere</v>
      </c>
      <c r="H86" s="79" t="str">
        <f>IF([1]ev391cutoff!H86="","",[1]ev391cutoff!H86)</f>
        <v>ev391cutoff</v>
      </c>
      <c r="I86" s="79" t="str">
        <f>IF([1]ev391cutoff!I86="","",[1]ev391cutoff!I86)</f>
        <v/>
      </c>
    </row>
    <row r="87" spans="1:9">
      <c r="A87" s="79" t="str">
        <f>IF([1]ev391cutoff!A87="","",[1]ev391cutoff!A87)</f>
        <v>market for polypropylene, granulate</v>
      </c>
      <c r="B87" s="86">
        <f>IF([1]ev391cutoff!B87="","",[1]ev391cutoff!B87)</f>
        <v>3.0699999999999998E-3</v>
      </c>
      <c r="C87" s="79" t="str">
        <f>IF([1]ev391cutoff!C87="","",[1]ev391cutoff!C87)</f>
        <v>polypropylene, granulate</v>
      </c>
      <c r="D87" s="79" t="str">
        <f>IF([1]ev391cutoff!D87="","",[1]ev391cutoff!D87)</f>
        <v>GLO</v>
      </c>
      <c r="E87" s="79" t="str">
        <f>IF([1]ev391cutoff!E87="","",[1]ev391cutoff!E87)</f>
        <v>kilogram</v>
      </c>
      <c r="F87" s="79" t="str">
        <f>IF([1]ev391cutoff!F87="","",[1]ev391cutoff!F87)</f>
        <v/>
      </c>
      <c r="G87" s="79" t="str">
        <f>IF([1]ev391cutoff!G87="","",[1]ev391cutoff!G87)</f>
        <v>technosphere</v>
      </c>
      <c r="H87" s="79" t="str">
        <f>IF([1]ev391cutoff!H87="","",[1]ev391cutoff!H87)</f>
        <v>ev391cutoff</v>
      </c>
      <c r="I87" s="79" t="str">
        <f>IF([1]ev391cutoff!I87="","",[1]ev391cutoff!I87)</f>
        <v/>
      </c>
    </row>
    <row r="88" spans="1:9">
      <c r="A88" s="79" t="str">
        <f>IF([1]ev391cutoff!A88="","",[1]ev391cutoff!A88)</f>
        <v>market for synthetic rubber</v>
      </c>
      <c r="B88" s="86">
        <f>IF([1]ev391cutoff!B88="","",[1]ev391cutoff!B88)</f>
        <v>5.0000000000000001E-4</v>
      </c>
      <c r="C88" s="79" t="str">
        <f>IF([1]ev391cutoff!C88="","",[1]ev391cutoff!C88)</f>
        <v>synthetic rubber</v>
      </c>
      <c r="D88" s="79" t="str">
        <f>IF([1]ev391cutoff!D88="","",[1]ev391cutoff!D88)</f>
        <v>GLO</v>
      </c>
      <c r="E88" s="79" t="str">
        <f>IF([1]ev391cutoff!E88="","",[1]ev391cutoff!E88)</f>
        <v>kilogram</v>
      </c>
      <c r="F88" s="79" t="str">
        <f>IF([1]ev391cutoff!F88="","",[1]ev391cutoff!F88)</f>
        <v/>
      </c>
      <c r="G88" s="79" t="str">
        <f>IF([1]ev391cutoff!G88="","",[1]ev391cutoff!G88)</f>
        <v>technosphere</v>
      </c>
      <c r="H88" s="79" t="str">
        <f>IF([1]ev391cutoff!H88="","",[1]ev391cutoff!H88)</f>
        <v>ev391cutoff</v>
      </c>
      <c r="I88" s="79" t="str">
        <f>IF([1]ev391cutoff!I88="","",[1]ev391cutoff!I88)</f>
        <v/>
      </c>
    </row>
    <row r="89" spans="1:9">
      <c r="A89" s="3" t="str">
        <f>IF([1]ev391cutoff!A89="","",[1]ev391cutoff!A89)</f>
        <v/>
      </c>
      <c r="B89" s="3" t="str">
        <f>IF([1]ev391cutoff!B89="","",[1]ev391cutoff!B89)</f>
        <v/>
      </c>
      <c r="C89" s="3" t="str">
        <f>IF([1]ev391cutoff!C89="","",[1]ev391cutoff!C89)</f>
        <v/>
      </c>
      <c r="D89" s="3" t="str">
        <f>IF([1]ev391cutoff!D89="","",[1]ev391cutoff!D89)</f>
        <v/>
      </c>
      <c r="E89" s="3" t="str">
        <f>IF([1]ev391cutoff!E89="","",[1]ev391cutoff!E89)</f>
        <v/>
      </c>
      <c r="F89" s="3" t="str">
        <f>IF([1]ev391cutoff!F89="","",[1]ev391cutoff!F89)</f>
        <v/>
      </c>
      <c r="G89" s="3" t="str">
        <f>IF([1]ev391cutoff!G89="","",[1]ev391cutoff!G89)</f>
        <v/>
      </c>
      <c r="H89" s="3" t="str">
        <f>IF([1]ev391cutoff!H89="","",[1]ev391cutoff!H89)</f>
        <v/>
      </c>
      <c r="I89" s="3" t="str">
        <f>IF([1]ev391cutoff!I89="","",[1]ev391cutoff!I89)</f>
        <v/>
      </c>
    </row>
    <row r="90" spans="1:9" ht="15.75">
      <c r="A90" s="89" t="str">
        <f>IF([1]ev391cutoff!A90="","",[1]ev391cutoff!A90)</f>
        <v>Activity</v>
      </c>
      <c r="B90" s="90" t="str">
        <f>IF([1]ev391cutoff!B90="","",[1]ev391cutoff!B90)</f>
        <v>production of a medicine strip</v>
      </c>
      <c r="C90" s="91" t="str">
        <f>IF([1]ev391cutoff!C90="","",[1]ev391cutoff!C90)</f>
        <v/>
      </c>
      <c r="D90" s="92" t="str">
        <f>IF([1]ev391cutoff!D90="","",[1]ev391cutoff!D90)</f>
        <v/>
      </c>
      <c r="E90" s="91" t="str">
        <f>IF([1]ev391cutoff!E90="","",[1]ev391cutoff!E90)</f>
        <v/>
      </c>
      <c r="F90" s="93" t="str">
        <f>IF([1]ev391cutoff!F90="","",[1]ev391cutoff!F90)</f>
        <v/>
      </c>
      <c r="G90" s="91" t="str">
        <f>IF([1]ev391cutoff!G90="","",[1]ev391cutoff!G90)</f>
        <v/>
      </c>
      <c r="H90" s="91" t="str">
        <f>IF([1]ev391cutoff!H90="","",[1]ev391cutoff!H90)</f>
        <v/>
      </c>
      <c r="I90" s="91" t="str">
        <f>IF([1]ev391cutoff!I90="","",[1]ev391cutoff!I90)</f>
        <v/>
      </c>
    </row>
    <row r="91" spans="1:9">
      <c r="A91" s="94" t="str">
        <f>IF([1]ev391cutoff!A91="","",[1]ev391cutoff!A91)</f>
        <v>production amount</v>
      </c>
      <c r="B91" s="95">
        <f>IF([1]ev391cutoff!B91="","",[1]ev391cutoff!B91)</f>
        <v>1</v>
      </c>
      <c r="C91" s="91" t="str">
        <f>IF([1]ev391cutoff!C91="","",[1]ev391cutoff!C91)</f>
        <v/>
      </c>
      <c r="D91" s="91" t="str">
        <f>IF([1]ev391cutoff!D91="","",[1]ev391cutoff!D91)</f>
        <v/>
      </c>
      <c r="E91" s="91" t="str">
        <f>IF([1]ev391cutoff!E91="","",[1]ev391cutoff!E91)</f>
        <v/>
      </c>
      <c r="F91" s="93" t="str">
        <f>IF([1]ev391cutoff!F91="","",[1]ev391cutoff!F91)</f>
        <v/>
      </c>
      <c r="G91" s="91" t="str">
        <f>IF([1]ev391cutoff!G91="","",[1]ev391cutoff!G91)</f>
        <v/>
      </c>
      <c r="H91" s="91" t="str">
        <f>IF([1]ev391cutoff!H91="","",[1]ev391cutoff!H91)</f>
        <v/>
      </c>
      <c r="I91" s="91" t="str">
        <f>IF([1]ev391cutoff!I91="","",[1]ev391cutoff!I91)</f>
        <v/>
      </c>
    </row>
    <row r="92" spans="1:9">
      <c r="A92" s="94" t="str">
        <f>IF([1]ev391cutoff!A92="","",[1]ev391cutoff!A92)</f>
        <v>reference product</v>
      </c>
      <c r="B92" s="96" t="str">
        <f>IF([1]ev391cutoff!B92="","",[1]ev391cutoff!B92)</f>
        <v>medicine strip</v>
      </c>
      <c r="C92" s="91" t="str">
        <f>IF([1]ev391cutoff!C92="","",[1]ev391cutoff!C92)</f>
        <v/>
      </c>
      <c r="D92" s="91" t="str">
        <f>IF([1]ev391cutoff!D92="","",[1]ev391cutoff!D92)</f>
        <v/>
      </c>
      <c r="E92" s="91" t="str">
        <f>IF([1]ev391cutoff!E92="","",[1]ev391cutoff!E92)</f>
        <v/>
      </c>
      <c r="F92" s="93" t="str">
        <f>IF([1]ev391cutoff!F92="","",[1]ev391cutoff!F92)</f>
        <v/>
      </c>
      <c r="G92" s="91" t="str">
        <f>IF([1]ev391cutoff!G92="","",[1]ev391cutoff!G92)</f>
        <v/>
      </c>
      <c r="H92" s="91" t="str">
        <f>IF([1]ev391cutoff!H92="","",[1]ev391cutoff!H92)</f>
        <v/>
      </c>
      <c r="I92" s="91" t="str">
        <f>IF([1]ev391cutoff!I92="","",[1]ev391cutoff!I92)</f>
        <v/>
      </c>
    </row>
    <row r="93" spans="1:9">
      <c r="A93" s="94" t="str">
        <f>IF([1]ev391cutoff!A93="","",[1]ev391cutoff!A93)</f>
        <v>location</v>
      </c>
      <c r="B93" s="95" t="str">
        <f>IF([1]ev391cutoff!B93="","",[1]ev391cutoff!B93)</f>
        <v>MT</v>
      </c>
      <c r="C93" s="91" t="str">
        <f>IF([1]ev391cutoff!C93="","",[1]ev391cutoff!C93)</f>
        <v/>
      </c>
      <c r="D93" s="91" t="str">
        <f>IF([1]ev391cutoff!D93="","",[1]ev391cutoff!D93)</f>
        <v/>
      </c>
      <c r="E93" s="91" t="str">
        <f>IF([1]ev391cutoff!E93="","",[1]ev391cutoff!E93)</f>
        <v/>
      </c>
      <c r="F93" s="93" t="str">
        <f>IF([1]ev391cutoff!F93="","",[1]ev391cutoff!F93)</f>
        <v/>
      </c>
      <c r="G93" s="91" t="str">
        <f>IF([1]ev391cutoff!G93="","",[1]ev391cutoff!G93)</f>
        <v/>
      </c>
      <c r="H93" s="91" t="str">
        <f>IF([1]ev391cutoff!H93="","",[1]ev391cutoff!H93)</f>
        <v/>
      </c>
      <c r="I93" s="91" t="str">
        <f>IF([1]ev391cutoff!I93="","",[1]ev391cutoff!I93)</f>
        <v/>
      </c>
    </row>
    <row r="94" spans="1:9">
      <c r="A94" s="94" t="str">
        <f>IF([1]ev391cutoff!A94="","",[1]ev391cutoff!A94)</f>
        <v>unit</v>
      </c>
      <c r="B94" s="97" t="str">
        <f>IF([1]ev391cutoff!B94="","",[1]ev391cutoff!B94)</f>
        <v>unit</v>
      </c>
      <c r="C94" s="91" t="str">
        <f>IF([1]ev391cutoff!C94="","",[1]ev391cutoff!C94)</f>
        <v/>
      </c>
      <c r="D94" s="91" t="str">
        <f>IF([1]ev391cutoff!D94="","",[1]ev391cutoff!D94)</f>
        <v/>
      </c>
      <c r="E94" s="91" t="str">
        <f>IF([1]ev391cutoff!E94="","",[1]ev391cutoff!E94)</f>
        <v/>
      </c>
      <c r="F94" s="93" t="str">
        <f>IF([1]ev391cutoff!F94="","",[1]ev391cutoff!F94)</f>
        <v/>
      </c>
      <c r="G94" s="91" t="str">
        <f>IF([1]ev391cutoff!G94="","",[1]ev391cutoff!G94)</f>
        <v/>
      </c>
      <c r="H94" s="91" t="str">
        <f>IF([1]ev391cutoff!H94="","",[1]ev391cutoff!H94)</f>
        <v/>
      </c>
      <c r="I94" s="91" t="str">
        <f>IF([1]ev391cutoff!I94="","",[1]ev391cutoff!I94)</f>
        <v/>
      </c>
    </row>
    <row r="95" spans="1:9" ht="15.75">
      <c r="A95" s="98" t="str">
        <f>IF([1]ev391cutoff!A95="","",[1]ev391cutoff!A95)</f>
        <v>Exchanges</v>
      </c>
      <c r="B95" s="90" t="str">
        <f>IF([1]ev391cutoff!B95="","",[1]ev391cutoff!B95)</f>
        <v/>
      </c>
      <c r="C95" s="98" t="str">
        <f>IF([1]ev391cutoff!C95="","",[1]ev391cutoff!C95)</f>
        <v/>
      </c>
      <c r="D95" s="98" t="str">
        <f>IF([1]ev391cutoff!D95="","",[1]ev391cutoff!D95)</f>
        <v/>
      </c>
      <c r="E95" s="98" t="str">
        <f>IF([1]ev391cutoff!E95="","",[1]ev391cutoff!E95)</f>
        <v/>
      </c>
      <c r="F95" s="93" t="str">
        <f>IF([1]ev391cutoff!F95="","",[1]ev391cutoff!F95)</f>
        <v/>
      </c>
      <c r="G95" s="98" t="str">
        <f>IF([1]ev391cutoff!G95="","",[1]ev391cutoff!G95)</f>
        <v/>
      </c>
      <c r="H95" s="98" t="str">
        <f>IF([1]ev391cutoff!H95="","",[1]ev391cutoff!H95)</f>
        <v/>
      </c>
      <c r="I95" s="98" t="str">
        <f>IF([1]ev391cutoff!I95="","",[1]ev391cutoff!I95)</f>
        <v/>
      </c>
    </row>
    <row r="96" spans="1:9" ht="15.75">
      <c r="A96" s="98" t="str">
        <f>IF([1]ev391cutoff!A96="","",[1]ev391cutoff!A96)</f>
        <v>name</v>
      </c>
      <c r="B96" s="90" t="str">
        <f>IF([1]ev391cutoff!B96="","",[1]ev391cutoff!B96)</f>
        <v>amount</v>
      </c>
      <c r="C96" s="98" t="str">
        <f>IF([1]ev391cutoff!C96="","",[1]ev391cutoff!C96)</f>
        <v>reference product</v>
      </c>
      <c r="D96" s="98" t="str">
        <f>IF([1]ev391cutoff!D96="","",[1]ev391cutoff!D96)</f>
        <v>location</v>
      </c>
      <c r="E96" s="98" t="str">
        <f>IF([1]ev391cutoff!E96="","",[1]ev391cutoff!E96)</f>
        <v>unit</v>
      </c>
      <c r="F96" s="99" t="str">
        <f>IF([1]ev391cutoff!F96="","",[1]ev391cutoff!F96)</f>
        <v>categories</v>
      </c>
      <c r="G96" s="98" t="str">
        <f>IF([1]ev391cutoff!G96="","",[1]ev391cutoff!G96)</f>
        <v>type</v>
      </c>
      <c r="H96" s="98" t="str">
        <f>IF([1]ev391cutoff!H96="","",[1]ev391cutoff!H96)</f>
        <v>database</v>
      </c>
      <c r="I96" s="98" t="str">
        <f>IF([1]ev391cutoff!I96="","",[1]ev391cutoff!I96)</f>
        <v>comment</v>
      </c>
    </row>
    <row r="97" spans="1:9">
      <c r="A97" s="100" t="str">
        <f>IF([1]ev391cutoff!A97="","",[1]ev391cutoff!A97)</f>
        <v>production of a medicine strip</v>
      </c>
      <c r="B97" s="101">
        <f>IF([1]ev391cutoff!B97="","",[1]ev391cutoff!B97)</f>
        <v>1</v>
      </c>
      <c r="C97" s="100" t="str">
        <f>IF([1]ev391cutoff!C97="","",[1]ev391cutoff!C97)</f>
        <v>medicine strip</v>
      </c>
      <c r="D97" s="100" t="str">
        <f>IF([1]ev391cutoff!D97="","",[1]ev391cutoff!D97)</f>
        <v>MT</v>
      </c>
      <c r="E97" s="100" t="str">
        <f>IF([1]ev391cutoff!E97="","",[1]ev391cutoff!E97)</f>
        <v>unit</v>
      </c>
      <c r="F97" s="93" t="str">
        <f>IF([1]ev391cutoff!F97="","",[1]ev391cutoff!F97)</f>
        <v/>
      </c>
      <c r="G97" s="93" t="str">
        <f>IF([1]ev391cutoff!G97="","",[1]ev391cutoff!G97)</f>
        <v>production</v>
      </c>
      <c r="H97" s="102" t="str">
        <f>IF([1]ev391cutoff!H97="","",[1]ev391cutoff!H97)</f>
        <v>penicillin_cut_off</v>
      </c>
      <c r="I97" s="93" t="str">
        <f>IF([1]ev391cutoff!I97="","",[1]ev391cutoff!I97)</f>
        <v>Scenerio1</v>
      </c>
    </row>
    <row r="98" spans="1:9">
      <c r="A98" s="93" t="str">
        <f>IF([1]ev391cutoff!A98="","",[1]ev391cutoff!A98)</f>
        <v>market for corrugated board box</v>
      </c>
      <c r="B98" s="100">
        <f>IF([1]ev391cutoff!B98="","",[1]ev391cutoff!B98)</f>
        <v>5.2919999999999998E-3</v>
      </c>
      <c r="C98" s="93" t="str">
        <f>IF([1]ev391cutoff!C98="","",[1]ev391cutoff!C98)</f>
        <v>corrugated board box</v>
      </c>
      <c r="D98" s="93" t="str">
        <f>IF([1]ev391cutoff!D98="","",[1]ev391cutoff!D98)</f>
        <v>RER</v>
      </c>
      <c r="E98" s="93" t="str">
        <f>IF([1]ev391cutoff!E98="","",[1]ev391cutoff!E98)</f>
        <v>kilogram</v>
      </c>
      <c r="F98" s="93" t="str">
        <f>IF([1]ev391cutoff!F98="","",[1]ev391cutoff!F98)</f>
        <v/>
      </c>
      <c r="G98" s="93" t="str">
        <f>IF([1]ev391cutoff!G98="","",[1]ev391cutoff!G98)</f>
        <v>technosphere</v>
      </c>
      <c r="H98" s="93" t="str">
        <f>IF([1]ev391cutoff!H98="","",[1]ev391cutoff!H98)</f>
        <v>ev391cutoff</v>
      </c>
      <c r="I98" s="93" t="str">
        <f>IF([1]ev391cutoff!I98="","",[1]ev391cutoff!I98)</f>
        <v/>
      </c>
    </row>
    <row r="99" spans="1:9">
      <c r="A99" s="93" t="str">
        <f>IF([1]ev391cutoff!A99="","",[1]ev391cutoff!A99)</f>
        <v>market group for electricity, high voltage</v>
      </c>
      <c r="B99" s="100">
        <f>IF([1]ev391cutoff!B99="","",[1]ev391cutoff!B99)</f>
        <v>6.9999999999999994E-5</v>
      </c>
      <c r="C99" s="93" t="str">
        <f>IF([1]ev391cutoff!C99="","",[1]ev391cutoff!C99)</f>
        <v>electricity, high voltage</v>
      </c>
      <c r="D99" s="93" t="str">
        <f>IF([1]ev391cutoff!D99="","",[1]ev391cutoff!D99)</f>
        <v>Europe without Switzerland</v>
      </c>
      <c r="E99" s="93" t="str">
        <f>IF([1]ev391cutoff!E99="","",[1]ev391cutoff!E99)</f>
        <v>kilowatt hour</v>
      </c>
      <c r="F99" s="93" t="str">
        <f>IF([1]ev391cutoff!F99="","",[1]ev391cutoff!F99)</f>
        <v/>
      </c>
      <c r="G99" s="93" t="str">
        <f>IF([1]ev391cutoff!G99="","",[1]ev391cutoff!G99)</f>
        <v>technosphere</v>
      </c>
      <c r="H99" s="93" t="str">
        <f>IF([1]ev391cutoff!H99="","",[1]ev391cutoff!H99)</f>
        <v>ev391cutoff</v>
      </c>
      <c r="I99" s="93" t="str">
        <f>IF([1]ev391cutoff!I99="","",[1]ev391cutoff!I99)</f>
        <v/>
      </c>
    </row>
    <row r="100" spans="1:9">
      <c r="A100" s="93" t="str">
        <f>IF([1]ev391cutoff!A100="","",[1]ev391cutoff!A100)</f>
        <v>market for ethylvinylacetate, foil</v>
      </c>
      <c r="B100" s="100">
        <f>IF([1]ev391cutoff!B100="","",[1]ev391cutoff!B100)</f>
        <v>5.0000000000000001E-4</v>
      </c>
      <c r="C100" s="93" t="str">
        <f>IF([1]ev391cutoff!C100="","",[1]ev391cutoff!C100)</f>
        <v>ethylvinylacetate, foil</v>
      </c>
      <c r="D100" s="93" t="str">
        <f>IF([1]ev391cutoff!D100="","",[1]ev391cutoff!D100)</f>
        <v>GLO</v>
      </c>
      <c r="E100" s="93" t="str">
        <f>IF([1]ev391cutoff!E100="","",[1]ev391cutoff!E100)</f>
        <v>kilogram</v>
      </c>
      <c r="F100" s="93" t="str">
        <f>IF([1]ev391cutoff!F100="","",[1]ev391cutoff!F100)</f>
        <v/>
      </c>
      <c r="G100" s="93" t="str">
        <f>IF([1]ev391cutoff!G100="","",[1]ev391cutoff!G100)</f>
        <v>technosphere</v>
      </c>
      <c r="H100" s="93" t="str">
        <f>IF([1]ev391cutoff!H100="","",[1]ev391cutoff!H100)</f>
        <v>ev391cutoff</v>
      </c>
      <c r="I100" s="93" t="str">
        <f>IF([1]ev391cutoff!I100="","",[1]ev391cutoff!I100)</f>
        <v/>
      </c>
    </row>
    <row r="101" spans="1:9">
      <c r="A101" s="93" t="str">
        <f>IF([1]ev391cutoff!A101="","",[1]ev391cutoff!A101)</f>
        <v>market for extrusion of plastic sheets and thermoforming, inline</v>
      </c>
      <c r="B101" s="100">
        <f>IF([1]ev391cutoff!B101="","",[1]ev391cutoff!B101)</f>
        <v>2.4700000000000004E-3</v>
      </c>
      <c r="C101" s="93" t="str">
        <f>IF([1]ev391cutoff!C101="","",[1]ev391cutoff!C101)</f>
        <v>extrusion of plastic sheets and thermoforming, inline</v>
      </c>
      <c r="D101" s="93" t="str">
        <f>IF([1]ev391cutoff!D101="","",[1]ev391cutoff!D101)</f>
        <v>GLO</v>
      </c>
      <c r="E101" s="93" t="str">
        <f>IF([1]ev391cutoff!E101="","",[1]ev391cutoff!E101)</f>
        <v>kilogram</v>
      </c>
      <c r="F101" s="93" t="str">
        <f>IF([1]ev391cutoff!F101="","",[1]ev391cutoff!F101)</f>
        <v/>
      </c>
      <c r="G101" s="93" t="str">
        <f>IF([1]ev391cutoff!G101="","",[1]ev391cutoff!G101)</f>
        <v>technosphere</v>
      </c>
      <c r="H101" s="93" t="str">
        <f>IF([1]ev391cutoff!H101="","",[1]ev391cutoff!H101)</f>
        <v>ev391cutoff</v>
      </c>
      <c r="I101" s="93" t="str">
        <f>IF([1]ev391cutoff!I101="","",[1]ev391cutoff!I101)</f>
        <v/>
      </c>
    </row>
    <row r="102" spans="1:9">
      <c r="A102" s="93" t="str">
        <f>IF([1]ev391cutoff!A102="","",[1]ev391cutoff!A102)</f>
        <v>market for polyvinylchloride, bulk polymerised</v>
      </c>
      <c r="B102" s="100">
        <f>IF([1]ev391cutoff!B102="","",[1]ev391cutoff!B102)</f>
        <v>2.4700000000000004E-3</v>
      </c>
      <c r="C102" s="93" t="str">
        <f>IF([1]ev391cutoff!C102="","",[1]ev391cutoff!C102)</f>
        <v>polyvinylchloride, bulk polymerised</v>
      </c>
      <c r="D102" s="93" t="str">
        <f>IF([1]ev391cutoff!D102="","",[1]ev391cutoff!D102)</f>
        <v>GLO</v>
      </c>
      <c r="E102" s="93" t="str">
        <f>IF([1]ev391cutoff!E102="","",[1]ev391cutoff!E102)</f>
        <v>kilogram</v>
      </c>
      <c r="F102" s="93" t="str">
        <f>IF([1]ev391cutoff!F102="","",[1]ev391cutoff!F102)</f>
        <v/>
      </c>
      <c r="G102" s="93" t="str">
        <f>IF([1]ev391cutoff!G102="","",[1]ev391cutoff!G102)</f>
        <v>technosphere</v>
      </c>
      <c r="H102" s="93" t="str">
        <f>IF([1]ev391cutoff!H102="","",[1]ev391cutoff!H102)</f>
        <v>ev391cutoff</v>
      </c>
      <c r="I102" s="93" t="str">
        <f>IF([1]ev391cutoff!I102="","",[1]ev391cutoff!I102)</f>
        <v/>
      </c>
    </row>
    <row r="103" spans="1:9">
      <c r="A103" s="100" t="str">
        <f>IF([1]ev391cutoff!A103="","",[1]ev391cutoff!A103)</f>
        <v>tablet</v>
      </c>
      <c r="B103" s="93">
        <f>IF([1]ev391cutoff!B103="","",[1]ev391cutoff!B103)</f>
        <v>10</v>
      </c>
      <c r="C103" s="100" t="str">
        <f>IF([1]ev391cutoff!C103="","",[1]ev391cutoff!C103)</f>
        <v>tablet</v>
      </c>
      <c r="D103" s="100" t="str">
        <f>IF([1]ev391cutoff!D103="","",[1]ev391cutoff!D103)</f>
        <v>MT</v>
      </c>
      <c r="E103" s="100" t="str">
        <f>IF([1]ev391cutoff!E103="","",[1]ev391cutoff!E103)</f>
        <v>unit</v>
      </c>
      <c r="F103" s="93" t="str">
        <f>IF([1]ev391cutoff!F103="","",[1]ev391cutoff!F103)</f>
        <v/>
      </c>
      <c r="G103" s="93" t="str">
        <f>IF([1]ev391cutoff!G103="","",[1]ev391cutoff!G103)</f>
        <v>technosphere</v>
      </c>
      <c r="H103" s="100" t="str">
        <f>IF([1]ev391cutoff!H103="","",[1]ev391cutoff!H103)</f>
        <v>penicillin_cut_off</v>
      </c>
      <c r="I103" s="93" t="str">
        <f>IF([1]ev391cutoff!I103="","",[1]ev391cutoff!I103)</f>
        <v/>
      </c>
    </row>
    <row r="104" spans="1:9">
      <c r="A104" s="93" t="str">
        <f>IF([1]ev391cutoff!A104="","",[1]ev391cutoff!A104)</f>
        <v>market for transport, freight, lorry, unspecified</v>
      </c>
      <c r="B104" s="101">
        <f>IF([1]ev391cutoff!B104="","",[1]ev391cutoff!B104)</f>
        <v>5.5899999999999998E-2</v>
      </c>
      <c r="C104" s="93" t="str">
        <f>IF([1]ev391cutoff!C104="","",[1]ev391cutoff!C104)</f>
        <v>transport, freight, lorry, unspecified</v>
      </c>
      <c r="D104" s="93" t="str">
        <f>IF([1]ev391cutoff!D104="","",[1]ev391cutoff!D104)</f>
        <v>RER</v>
      </c>
      <c r="E104" s="93" t="str">
        <f>IF([1]ev391cutoff!E104="","",[1]ev391cutoff!E104)</f>
        <v>ton kilometer</v>
      </c>
      <c r="F104" s="93" t="str">
        <f>IF([1]ev391cutoff!F104="","",[1]ev391cutoff!F104)</f>
        <v/>
      </c>
      <c r="G104" s="93" t="str">
        <f>IF([1]ev391cutoff!G104="","",[1]ev391cutoff!G104)</f>
        <v>technosphere</v>
      </c>
      <c r="H104" s="93" t="str">
        <f>IF([1]ev391cutoff!H104="","",[1]ev391cutoff!H104)</f>
        <v>ev391cutoff</v>
      </c>
      <c r="I104" s="93" t="str">
        <f>IF([1]ev391cutoff!I104="","",[1]ev391cutoff!I104)</f>
        <v/>
      </c>
    </row>
    <row r="105" spans="1:9">
      <c r="A105" s="93" t="str">
        <f>IF([1]ev391cutoff!A105="","",[1]ev391cutoff!A105)</f>
        <v>market for transport, freight, sea, container ship with reefer, cooling</v>
      </c>
      <c r="B105" s="101">
        <f>IF([1]ev391cutoff!B105="","",[1]ev391cutoff!B105)</f>
        <v>0.1222749382</v>
      </c>
      <c r="C105" s="93" t="str">
        <f>IF([1]ev391cutoff!C105="","",[1]ev391cutoff!C105)</f>
        <v>transport, freight, sea, container ship with reefer, cooling</v>
      </c>
      <c r="D105" s="93" t="str">
        <f>IF([1]ev391cutoff!D105="","",[1]ev391cutoff!D105)</f>
        <v>GLO</v>
      </c>
      <c r="E105" s="93" t="str">
        <f>IF([1]ev391cutoff!E105="","",[1]ev391cutoff!E105)</f>
        <v>ton kilometer</v>
      </c>
      <c r="F105" s="93" t="str">
        <f>IF([1]ev391cutoff!F105="","",[1]ev391cutoff!F105)</f>
        <v/>
      </c>
      <c r="G105" s="93" t="str">
        <f>IF([1]ev391cutoff!G105="","",[1]ev391cutoff!G105)</f>
        <v>technosphere</v>
      </c>
      <c r="H105" s="93" t="str">
        <f>IF([1]ev391cutoff!H105="","",[1]ev391cutoff!H105)</f>
        <v>ev391cutoff</v>
      </c>
      <c r="I105" s="93" t="str">
        <f>IF([1]ev391cutoff!I105="","",[1]ev391cutoff!I105)</f>
        <v/>
      </c>
    </row>
    <row r="106" spans="1:9">
      <c r="A106" s="3" t="str">
        <f>IF([1]ev391cutoff!A106="","",[1]ev391cutoff!A106)</f>
        <v/>
      </c>
      <c r="B106" s="3" t="str">
        <f>IF([1]ev391cutoff!B106="","",[1]ev391cutoff!B106)</f>
        <v/>
      </c>
      <c r="C106" s="3" t="str">
        <f>IF([1]ev391cutoff!C106="","",[1]ev391cutoff!C106)</f>
        <v/>
      </c>
      <c r="D106" s="3" t="str">
        <f>IF([1]ev391cutoff!D106="","",[1]ev391cutoff!D106)</f>
        <v/>
      </c>
      <c r="E106" s="3" t="str">
        <f>IF([1]ev391cutoff!E106="","",[1]ev391cutoff!E106)</f>
        <v/>
      </c>
      <c r="F106" s="3" t="str">
        <f>IF([1]ev391cutoff!F106="","",[1]ev391cutoff!F106)</f>
        <v/>
      </c>
      <c r="G106" s="3" t="str">
        <f>IF([1]ev391cutoff!G106="","",[1]ev391cutoff!G106)</f>
        <v/>
      </c>
      <c r="H106" s="3" t="str">
        <f>IF([1]ev391cutoff!H106="","",[1]ev391cutoff!H106)</f>
        <v/>
      </c>
      <c r="I106" s="3" t="str">
        <f>IF([1]ev391cutoff!I106="","",[1]ev391cutoff!I106)</f>
        <v/>
      </c>
    </row>
    <row r="107" spans="1:9" ht="15.75">
      <c r="A107" s="103" t="str">
        <f>IF([1]ev391cutoff!A122="","",[1]ev391cutoff!A122)</f>
        <v>Activity</v>
      </c>
      <c r="B107" s="104" t="str">
        <f>IF([1]ev391cutoff!B122="","",[1]ev391cutoff!B122)</f>
        <v>manufacturing of raw penicillium V</v>
      </c>
      <c r="C107" s="105" t="str">
        <f>IF([1]ev391cutoff!C122="","",[1]ev391cutoff!C122)</f>
        <v/>
      </c>
      <c r="D107" s="106" t="str">
        <f>IF([1]ev391cutoff!D122="","",[1]ev391cutoff!D122)</f>
        <v/>
      </c>
      <c r="E107" s="105" t="str">
        <f>IF([1]ev391cutoff!E122="","",[1]ev391cutoff!E122)</f>
        <v/>
      </c>
      <c r="F107" s="107" t="str">
        <f>IF([1]ev391cutoff!F122="","",[1]ev391cutoff!F122)</f>
        <v/>
      </c>
      <c r="G107" s="105" t="str">
        <f>IF([1]ev391cutoff!G122="","",[1]ev391cutoff!G122)</f>
        <v/>
      </c>
      <c r="H107" s="105" t="str">
        <f>IF([1]ev391cutoff!H122="","",[1]ev391cutoff!H122)</f>
        <v/>
      </c>
      <c r="I107" s="105" t="str">
        <f>IF([1]ev391cutoff!I122="","",[1]ev391cutoff!I122)</f>
        <v/>
      </c>
    </row>
    <row r="108" spans="1:9">
      <c r="A108" s="108" t="str">
        <f>IF([1]ev391cutoff!A123="","",[1]ev391cutoff!A123)</f>
        <v>production amount</v>
      </c>
      <c r="B108" s="109">
        <f>IF([1]ev391cutoff!B123="","",[1]ev391cutoff!B123)</f>
        <v>1</v>
      </c>
      <c r="C108" s="105" t="str">
        <f>IF([1]ev391cutoff!C123="","",[1]ev391cutoff!C123)</f>
        <v/>
      </c>
      <c r="D108" s="105" t="str">
        <f>IF([1]ev391cutoff!D123="","",[1]ev391cutoff!D123)</f>
        <v/>
      </c>
      <c r="E108" s="105" t="str">
        <f>IF([1]ev391cutoff!E123="","",[1]ev391cutoff!E123)</f>
        <v/>
      </c>
      <c r="F108" s="107" t="str">
        <f>IF([1]ev391cutoff!F123="","",[1]ev391cutoff!F123)</f>
        <v/>
      </c>
      <c r="G108" s="105" t="str">
        <f>IF([1]ev391cutoff!G123="","",[1]ev391cutoff!G123)</f>
        <v/>
      </c>
      <c r="H108" s="105" t="str">
        <f>IF([1]ev391cutoff!H123="","",[1]ev391cutoff!H123)</f>
        <v/>
      </c>
      <c r="I108" s="105" t="str">
        <f>IF([1]ev391cutoff!I123="","",[1]ev391cutoff!I123)</f>
        <v/>
      </c>
    </row>
    <row r="109" spans="1:9">
      <c r="A109" s="108" t="str">
        <f>IF([1]ev391cutoff!A124="","",[1]ev391cutoff!A124)</f>
        <v>reference product</v>
      </c>
      <c r="B109" s="110" t="str">
        <f>IF([1]ev391cutoff!B124="","",[1]ev391cutoff!B124)</f>
        <v>raw penicillium V</v>
      </c>
      <c r="C109" s="105" t="str">
        <f>IF([1]ev391cutoff!C124="","",[1]ev391cutoff!C124)</f>
        <v/>
      </c>
      <c r="D109" s="105" t="str">
        <f>IF([1]ev391cutoff!D124="","",[1]ev391cutoff!D124)</f>
        <v/>
      </c>
      <c r="E109" s="105" t="str">
        <f>IF([1]ev391cutoff!E124="","",[1]ev391cutoff!E124)</f>
        <v/>
      </c>
      <c r="F109" s="107" t="str">
        <f>IF([1]ev391cutoff!F124="","",[1]ev391cutoff!F124)</f>
        <v/>
      </c>
      <c r="G109" s="105" t="str">
        <f>IF([1]ev391cutoff!G124="","",[1]ev391cutoff!G124)</f>
        <v/>
      </c>
      <c r="H109" s="105" t="str">
        <f>IF([1]ev391cutoff!H124="","",[1]ev391cutoff!H124)</f>
        <v/>
      </c>
      <c r="I109" s="105" t="str">
        <f>IF([1]ev391cutoff!I124="","",[1]ev391cutoff!I124)</f>
        <v/>
      </c>
    </row>
    <row r="110" spans="1:9">
      <c r="A110" s="108" t="str">
        <f>IF([1]ev391cutoff!A125="","",[1]ev391cutoff!A125)</f>
        <v>location</v>
      </c>
      <c r="B110" s="109" t="str">
        <f>IF([1]ev391cutoff!B125="","",[1]ev391cutoff!B125)</f>
        <v>MT</v>
      </c>
      <c r="C110" s="105" t="str">
        <f>IF([1]ev391cutoff!C125="","",[1]ev391cutoff!C125)</f>
        <v/>
      </c>
      <c r="D110" s="105" t="str">
        <f>IF([1]ev391cutoff!D125="","",[1]ev391cutoff!D125)</f>
        <v/>
      </c>
      <c r="E110" s="105" t="str">
        <f>IF([1]ev391cutoff!E125="","",[1]ev391cutoff!E125)</f>
        <v/>
      </c>
      <c r="F110" s="107" t="str">
        <f>IF([1]ev391cutoff!F125="","",[1]ev391cutoff!F125)</f>
        <v/>
      </c>
      <c r="G110" s="105" t="str">
        <f>IF([1]ev391cutoff!G125="","",[1]ev391cutoff!G125)</f>
        <v/>
      </c>
      <c r="H110" s="105" t="str">
        <f>IF([1]ev391cutoff!H125="","",[1]ev391cutoff!H125)</f>
        <v/>
      </c>
      <c r="I110" s="105" t="str">
        <f>IF([1]ev391cutoff!I125="","",[1]ev391cutoff!I125)</f>
        <v/>
      </c>
    </row>
    <row r="111" spans="1:9">
      <c r="A111" s="108" t="str">
        <f>IF([1]ev391cutoff!A126="","",[1]ev391cutoff!A126)</f>
        <v>unit</v>
      </c>
      <c r="B111" s="111" t="str">
        <f>IF([1]ev391cutoff!B126="","",[1]ev391cutoff!B126)</f>
        <v>kilogram</v>
      </c>
      <c r="C111" s="105" t="str">
        <f>IF([1]ev391cutoff!C126="","",[1]ev391cutoff!C126)</f>
        <v/>
      </c>
      <c r="D111" s="105" t="str">
        <f>IF([1]ev391cutoff!D126="","",[1]ev391cutoff!D126)</f>
        <v/>
      </c>
      <c r="E111" s="105" t="str">
        <f>IF([1]ev391cutoff!E126="","",[1]ev391cutoff!E126)</f>
        <v/>
      </c>
      <c r="F111" s="107" t="str">
        <f>IF([1]ev391cutoff!F126="","",[1]ev391cutoff!F126)</f>
        <v/>
      </c>
      <c r="G111" s="105" t="str">
        <f>IF([1]ev391cutoff!G126="","",[1]ev391cutoff!G126)</f>
        <v/>
      </c>
      <c r="H111" s="105" t="str">
        <f>IF([1]ev391cutoff!H126="","",[1]ev391cutoff!H126)</f>
        <v/>
      </c>
      <c r="I111" s="105" t="str">
        <f>IF([1]ev391cutoff!I126="","",[1]ev391cutoff!I126)</f>
        <v/>
      </c>
    </row>
    <row r="112" spans="1:9" ht="15.75">
      <c r="A112" s="112" t="str">
        <f>IF([1]ev391cutoff!A127="","",[1]ev391cutoff!A127)</f>
        <v>Exchanges</v>
      </c>
      <c r="B112" s="104" t="str">
        <f>IF([1]ev391cutoff!B127="","",[1]ev391cutoff!B127)</f>
        <v/>
      </c>
      <c r="C112" s="112" t="str">
        <f>IF([1]ev391cutoff!C127="","",[1]ev391cutoff!C127)</f>
        <v/>
      </c>
      <c r="D112" s="112" t="str">
        <f>IF([1]ev391cutoff!D127="","",[1]ev391cutoff!D127)</f>
        <v/>
      </c>
      <c r="E112" s="112" t="str">
        <f>IF([1]ev391cutoff!E127="","",[1]ev391cutoff!E127)</f>
        <v/>
      </c>
      <c r="F112" s="107" t="str">
        <f>IF([1]ev391cutoff!F127="","",[1]ev391cutoff!F127)</f>
        <v/>
      </c>
      <c r="G112" s="112" t="str">
        <f>IF([1]ev391cutoff!G127="","",[1]ev391cutoff!G127)</f>
        <v/>
      </c>
      <c r="H112" s="112" t="str">
        <f>IF([1]ev391cutoff!H127="","",[1]ev391cutoff!H127)</f>
        <v/>
      </c>
      <c r="I112" s="112" t="str">
        <f>IF([1]ev391cutoff!I127="","",[1]ev391cutoff!I127)</f>
        <v/>
      </c>
    </row>
    <row r="113" spans="1:9" ht="15.75">
      <c r="A113" s="112" t="str">
        <f>IF([1]ev391cutoff!A128="","",[1]ev391cutoff!A128)</f>
        <v>name</v>
      </c>
      <c r="B113" s="104" t="str">
        <f>IF([1]ev391cutoff!B128="","",[1]ev391cutoff!B128)</f>
        <v>amount</v>
      </c>
      <c r="C113" s="112" t="str">
        <f>IF([1]ev391cutoff!C128="","",[1]ev391cutoff!C128)</f>
        <v>reference product</v>
      </c>
      <c r="D113" s="112" t="str">
        <f>IF([1]ev391cutoff!D128="","",[1]ev391cutoff!D128)</f>
        <v>location</v>
      </c>
      <c r="E113" s="112" t="str">
        <f>IF([1]ev391cutoff!E128="","",[1]ev391cutoff!E128)</f>
        <v>unit</v>
      </c>
      <c r="F113" s="113" t="str">
        <f>IF([1]ev391cutoff!F128="","",[1]ev391cutoff!F128)</f>
        <v>categories</v>
      </c>
      <c r="G113" s="112" t="str">
        <f>IF([1]ev391cutoff!G128="","",[1]ev391cutoff!G128)</f>
        <v>type</v>
      </c>
      <c r="H113" s="112" t="str">
        <f>IF([1]ev391cutoff!H128="","",[1]ev391cutoff!H128)</f>
        <v>database</v>
      </c>
      <c r="I113" s="112" t="str">
        <f>IF([1]ev391cutoff!I128="","",[1]ev391cutoff!I128)</f>
        <v>comment</v>
      </c>
    </row>
    <row r="114" spans="1:9">
      <c r="A114" s="114" t="str">
        <f>IF([1]ev391cutoff!A129="","",[1]ev391cutoff!A129)</f>
        <v>manufacturing of raw penicillium V</v>
      </c>
      <c r="B114" s="115">
        <f>IF([1]ev391cutoff!B129="","",[1]ev391cutoff!B129)</f>
        <v>1</v>
      </c>
      <c r="C114" s="114" t="str">
        <f>IF([1]ev391cutoff!C129="","",[1]ev391cutoff!C129)</f>
        <v>raw penicillium V</v>
      </c>
      <c r="D114" s="114" t="str">
        <f>IF([1]ev391cutoff!D129="","",[1]ev391cutoff!D129)</f>
        <v>MT</v>
      </c>
      <c r="E114" s="114" t="str">
        <f>IF([1]ev391cutoff!E129="","",[1]ev391cutoff!E129)</f>
        <v>kilogram</v>
      </c>
      <c r="F114" s="107" t="str">
        <f>IF([1]ev391cutoff!F129="","",[1]ev391cutoff!F129)</f>
        <v/>
      </c>
      <c r="G114" s="107" t="str">
        <f>IF([1]ev391cutoff!G129="","",[1]ev391cutoff!G129)</f>
        <v>production</v>
      </c>
      <c r="H114" s="116" t="str">
        <f>IF([1]ev391cutoff!H129="","",[1]ev391cutoff!H129)</f>
        <v>penicillin_cut_off</v>
      </c>
      <c r="I114" s="107" t="str">
        <f>IF([1]ev391cutoff!I129="","",[1]ev391cutoff!I129)</f>
        <v>Scenerio1</v>
      </c>
    </row>
    <row r="115" spans="1:9">
      <c r="A115" s="107" t="str">
        <f>IF([1]ev391cutoff!A130="","",[1]ev391cutoff!A130)</f>
        <v>market for acetone, liquid</v>
      </c>
      <c r="B115" s="107">
        <f>IF([1]ev391cutoff!B130="","",[1]ev391cutoff!B130)</f>
        <v>0.22</v>
      </c>
      <c r="C115" s="107" t="str">
        <f>IF([1]ev391cutoff!C130="","",[1]ev391cutoff!C130)</f>
        <v>acetone, liquid</v>
      </c>
      <c r="D115" s="107" t="str">
        <f>IF([1]ev391cutoff!D130="","",[1]ev391cutoff!D130)</f>
        <v>RER</v>
      </c>
      <c r="E115" s="107" t="str">
        <f>IF([1]ev391cutoff!E130="","",[1]ev391cutoff!E130)</f>
        <v>kilogram</v>
      </c>
      <c r="F115" s="107" t="str">
        <f>IF([1]ev391cutoff!F130="","",[1]ev391cutoff!F130)</f>
        <v/>
      </c>
      <c r="G115" s="107" t="str">
        <f>IF([1]ev391cutoff!G130="","",[1]ev391cutoff!G130)</f>
        <v>technosphere</v>
      </c>
      <c r="H115" s="107" t="str">
        <f>IF([1]ev391cutoff!H130="","",[1]ev391cutoff!H130)</f>
        <v>ev391cutoff</v>
      </c>
      <c r="I115" s="107" t="str">
        <f>IF([1]ev391cutoff!I130="","",[1]ev391cutoff!I130)</f>
        <v/>
      </c>
    </row>
    <row r="116" spans="1:9">
      <c r="A116" s="107" t="str">
        <f>IF([1]ev391cutoff!A131="","",[1]ev391cutoff!A131)</f>
        <v>market for ammonium sulfate</v>
      </c>
      <c r="B116" s="107">
        <f>IF([1]ev391cutoff!B131="","",[1]ev391cutoff!B131)</f>
        <v>0.32</v>
      </c>
      <c r="C116" s="107" t="str">
        <f>IF([1]ev391cutoff!C131="","",[1]ev391cutoff!C131)</f>
        <v>ammonium sulfate</v>
      </c>
      <c r="D116" s="107" t="str">
        <f>IF([1]ev391cutoff!D131="","",[1]ev391cutoff!D131)</f>
        <v>RER</v>
      </c>
      <c r="E116" s="107" t="str">
        <f>IF([1]ev391cutoff!E131="","",[1]ev391cutoff!E131)</f>
        <v>kilogram</v>
      </c>
      <c r="F116" s="107" t="str">
        <f>IF([1]ev391cutoff!F131="","",[1]ev391cutoff!F131)</f>
        <v/>
      </c>
      <c r="G116" s="107" t="str">
        <f>IF([1]ev391cutoff!G131="","",[1]ev391cutoff!G131)</f>
        <v>technosphere</v>
      </c>
      <c r="H116" s="107" t="str">
        <f>IF([1]ev391cutoff!H131="","",[1]ev391cutoff!H131)</f>
        <v>ev391cutoff</v>
      </c>
      <c r="I116" s="107" t="str">
        <f>IF([1]ev391cutoff!I131="","",[1]ev391cutoff!I131)</f>
        <v/>
      </c>
    </row>
    <row r="117" spans="1:9">
      <c r="A117" s="107" t="str">
        <f>IF([1]ev391cutoff!A132="","",[1]ev391cutoff!A132)</f>
        <v>market for butyl acetate</v>
      </c>
      <c r="B117" s="107">
        <f>IF([1]ev391cutoff!B132="","",[1]ev391cutoff!B132)</f>
        <v>0.18</v>
      </c>
      <c r="C117" s="107" t="str">
        <f>IF([1]ev391cutoff!C132="","",[1]ev391cutoff!C132)</f>
        <v>butyl acetate</v>
      </c>
      <c r="D117" s="107" t="str">
        <f>IF([1]ev391cutoff!D132="","",[1]ev391cutoff!D132)</f>
        <v>RER</v>
      </c>
      <c r="E117" s="107" t="str">
        <f>IF([1]ev391cutoff!E132="","",[1]ev391cutoff!E132)</f>
        <v>kilogram</v>
      </c>
      <c r="F117" s="107" t="str">
        <f>IF([1]ev391cutoff!F132="","",[1]ev391cutoff!F132)</f>
        <v/>
      </c>
      <c r="G117" s="107" t="str">
        <f>IF([1]ev391cutoff!G132="","",[1]ev391cutoff!G132)</f>
        <v>technosphere</v>
      </c>
      <c r="H117" s="107" t="str">
        <f>IF([1]ev391cutoff!H132="","",[1]ev391cutoff!H132)</f>
        <v>ev391cutoff</v>
      </c>
      <c r="I117" s="107" t="str">
        <f>IF([1]ev391cutoff!I132="","",[1]ev391cutoff!I132)</f>
        <v/>
      </c>
    </row>
    <row r="118" spans="1:9">
      <c r="A118" s="107" t="str">
        <f>IF([1]ev391cutoff!A133="","",[1]ev391cutoff!A133)</f>
        <v>market for electricity, low voltage</v>
      </c>
      <c r="B118" s="115">
        <f>IF([1]ev391cutoff!B133="","",[1]ev391cutoff!B133)</f>
        <v>21.977777777777778</v>
      </c>
      <c r="C118" s="107" t="str">
        <f>IF([1]ev391cutoff!C133="","",[1]ev391cutoff!C133)</f>
        <v>electricity, low voltage</v>
      </c>
      <c r="D118" s="107" t="str">
        <f>IF([1]ev391cutoff!D133="","",[1]ev391cutoff!D133)</f>
        <v>MT</v>
      </c>
      <c r="E118" s="107" t="str">
        <f>IF([1]ev391cutoff!E133="","",[1]ev391cutoff!E133)</f>
        <v>kilowatt hour</v>
      </c>
      <c r="F118" s="107" t="str">
        <f>IF([1]ev391cutoff!F133="","",[1]ev391cutoff!F133)</f>
        <v/>
      </c>
      <c r="G118" s="107" t="str">
        <f>IF([1]ev391cutoff!G133="","",[1]ev391cutoff!G133)</f>
        <v>technosphere</v>
      </c>
      <c r="H118" s="107" t="str">
        <f>IF([1]ev391cutoff!H133="","",[1]ev391cutoff!H133)</f>
        <v>ev391cutoff</v>
      </c>
      <c r="I118" s="107" t="str">
        <f>IF([1]ev391cutoff!I133="","",[1]ev391cutoff!I133)</f>
        <v>equivelent to 79.12 MJ</v>
      </c>
    </row>
    <row r="119" spans="1:9">
      <c r="A119" s="107" t="str">
        <f>IF([1]ev391cutoff!A134="","",[1]ev391cutoff!A134)</f>
        <v>glucose production</v>
      </c>
      <c r="B119" s="107">
        <f>IF([1]ev391cutoff!B134="","",[1]ev391cutoff!B134)</f>
        <v>5.18</v>
      </c>
      <c r="C119" s="107" t="str">
        <f>IF([1]ev391cutoff!C134="","",[1]ev391cutoff!C134)</f>
        <v>glucose</v>
      </c>
      <c r="D119" s="107" t="str">
        <f>IF([1]ev391cutoff!D134="","",[1]ev391cutoff!D134)</f>
        <v>RER</v>
      </c>
      <c r="E119" s="107" t="str">
        <f>IF([1]ev391cutoff!E134="","",[1]ev391cutoff!E134)</f>
        <v>kilogram</v>
      </c>
      <c r="F119" s="107" t="str">
        <f>IF([1]ev391cutoff!F134="","",[1]ev391cutoff!F134)</f>
        <v/>
      </c>
      <c r="G119" s="107" t="str">
        <f>IF([1]ev391cutoff!G134="","",[1]ev391cutoff!G134)</f>
        <v>technosphere</v>
      </c>
      <c r="H119" s="107" t="str">
        <f>IF([1]ev391cutoff!H134="","",[1]ev391cutoff!H134)</f>
        <v>ev391cutoff</v>
      </c>
      <c r="I119" s="107" t="str">
        <f>IF([1]ev391cutoff!I134="","",[1]ev391cutoff!I134)</f>
        <v/>
      </c>
    </row>
    <row r="120" spans="1:9">
      <c r="A120" s="107" t="str">
        <f>IF([1]ev391cutoff!A135="","",[1]ev391cutoff!A135)</f>
        <v>market for heat, from steam, in chemical industry</v>
      </c>
      <c r="B120" s="107">
        <f>IF([1]ev391cutoff!B135="","",[1]ev391cutoff!B135)</f>
        <v>8.91</v>
      </c>
      <c r="C120" s="107" t="str">
        <f>IF([1]ev391cutoff!C135="","",[1]ev391cutoff!C135)</f>
        <v>heat, from steam, in chemical industry</v>
      </c>
      <c r="D120" s="107" t="str">
        <f>IF([1]ev391cutoff!D135="","",[1]ev391cutoff!D135)</f>
        <v>RER</v>
      </c>
      <c r="E120" s="107" t="str">
        <f>IF([1]ev391cutoff!E135="","",[1]ev391cutoff!E135)</f>
        <v>megajoule</v>
      </c>
      <c r="F120" s="107" t="str">
        <f>IF([1]ev391cutoff!F135="","",[1]ev391cutoff!F135)</f>
        <v/>
      </c>
      <c r="G120" s="107" t="str">
        <f>IF([1]ev391cutoff!G135="","",[1]ev391cutoff!G135)</f>
        <v>technosphere</v>
      </c>
      <c r="H120" s="107" t="str">
        <f>IF([1]ev391cutoff!H135="","",[1]ev391cutoff!H135)</f>
        <v>ev391cutoff</v>
      </c>
      <c r="I120" s="107" t="str">
        <f>IF([1]ev391cutoff!I135="","",[1]ev391cutoff!I135)</f>
        <v/>
      </c>
    </row>
    <row r="121" spans="1:9">
      <c r="A121" s="107" t="str">
        <f>IF([1]ev391cutoff!A136="","",[1]ev391cutoff!A136)</f>
        <v>market for oxygen, liquid</v>
      </c>
      <c r="B121" s="107">
        <f>IF([1]ev391cutoff!B136="","",[1]ev391cutoff!B136)</f>
        <v>4.0199999999999996</v>
      </c>
      <c r="C121" s="107" t="str">
        <f>IF([1]ev391cutoff!C136="","",[1]ev391cutoff!C136)</f>
        <v>oxygen, liquid</v>
      </c>
      <c r="D121" s="107" t="str">
        <f>IF([1]ev391cutoff!D136="","",[1]ev391cutoff!D136)</f>
        <v>RER</v>
      </c>
      <c r="E121" s="107" t="str">
        <f>IF([1]ev391cutoff!E136="","",[1]ev391cutoff!E136)</f>
        <v>kilogram</v>
      </c>
      <c r="F121" s="107" t="str">
        <f>IF([1]ev391cutoff!F136="","",[1]ev391cutoff!F136)</f>
        <v/>
      </c>
      <c r="G121" s="107" t="str">
        <f>IF([1]ev391cutoff!G136="","",[1]ev391cutoff!G136)</f>
        <v>technosphere</v>
      </c>
      <c r="H121" s="107" t="str">
        <f>IF([1]ev391cutoff!H136="","",[1]ev391cutoff!H136)</f>
        <v>ev391cutoff</v>
      </c>
      <c r="I121" s="107" t="str">
        <f>IF([1]ev391cutoff!I136="","",[1]ev391cutoff!I136)</f>
        <v/>
      </c>
    </row>
    <row r="122" spans="1:9">
      <c r="A122" s="114" t="str">
        <f>IF([1]ev391cutoff!A137="","",[1]ev391cutoff!A137)</f>
        <v>production of pharmamedia</v>
      </c>
      <c r="B122" s="115">
        <f>IF([1]ev391cutoff!B137="","",[1]ev391cutoff!B137)</f>
        <v>1.3</v>
      </c>
      <c r="C122" s="114" t="str">
        <f>IF([1]ev391cutoff!C137="","",[1]ev391cutoff!C137)</f>
        <v>pharmamedia</v>
      </c>
      <c r="D122" s="114" t="str">
        <f>IF([1]ev391cutoff!D137="","",[1]ev391cutoff!D137)</f>
        <v>RER</v>
      </c>
      <c r="E122" s="114" t="str">
        <f>IF([1]ev391cutoff!E137="","",[1]ev391cutoff!E137)</f>
        <v>unit</v>
      </c>
      <c r="F122" s="107" t="str">
        <f>IF([1]ev391cutoff!F137="","",[1]ev391cutoff!F137)</f>
        <v/>
      </c>
      <c r="G122" s="107" t="str">
        <f>IF([1]ev391cutoff!G137="","",[1]ev391cutoff!G137)</f>
        <v>technosphere</v>
      </c>
      <c r="H122" s="114" t="str">
        <f>IF([1]ev391cutoff!H137="","",[1]ev391cutoff!H137)</f>
        <v>penicillin_cut_off</v>
      </c>
      <c r="I122" s="107" t="str">
        <f>IF([1]ev391cutoff!I137="","",[1]ev391cutoff!I137)</f>
        <v/>
      </c>
    </row>
    <row r="123" spans="1:9">
      <c r="A123" s="107" t="str">
        <f>IF([1]ev391cutoff!A138="","",[1]ev391cutoff!A138)</f>
        <v>market for phenoxy-compound</v>
      </c>
      <c r="B123" s="107">
        <f>IF([1]ev391cutoff!B138="","",[1]ev391cutoff!B138)</f>
        <v>0.36</v>
      </c>
      <c r="C123" s="107" t="str">
        <f>IF([1]ev391cutoff!C138="","",[1]ev391cutoff!C138)</f>
        <v>phenoxy-compound</v>
      </c>
      <c r="D123" s="107" t="str">
        <f>IF([1]ev391cutoff!D138="","",[1]ev391cutoff!D138)</f>
        <v>GLO</v>
      </c>
      <c r="E123" s="107" t="str">
        <f>IF([1]ev391cutoff!E138="","",[1]ev391cutoff!E138)</f>
        <v>kilogram</v>
      </c>
      <c r="F123" s="107" t="str">
        <f>IF([1]ev391cutoff!F138="","",[1]ev391cutoff!F138)</f>
        <v/>
      </c>
      <c r="G123" s="107" t="str">
        <f>IF([1]ev391cutoff!G138="","",[1]ev391cutoff!G138)</f>
        <v>technosphere</v>
      </c>
      <c r="H123" s="107" t="str">
        <f>IF([1]ev391cutoff!H138="","",[1]ev391cutoff!H138)</f>
        <v>ev391cutoff</v>
      </c>
      <c r="I123" s="107" t="str">
        <f>IF([1]ev391cutoff!I138="","",[1]ev391cutoff!I138)</f>
        <v/>
      </c>
    </row>
    <row r="124" spans="1:9">
      <c r="A124" s="114" t="str">
        <f>IF([1]ev391cutoff!A139="","",[1]ev391cutoff!A139)</f>
        <v>sodium acetate</v>
      </c>
      <c r="B124" s="107">
        <f>IF([1]ev391cutoff!B139="","",[1]ev391cutoff!B139)</f>
        <v>0.26</v>
      </c>
      <c r="C124" s="114" t="str">
        <f>IF([1]ev391cutoff!C139="","",[1]ev391cutoff!C139)</f>
        <v>sodium acetate</v>
      </c>
      <c r="D124" s="114" t="str">
        <f>IF([1]ev391cutoff!D139="","",[1]ev391cutoff!D139)</f>
        <v>GLO</v>
      </c>
      <c r="E124" s="114" t="str">
        <f>IF([1]ev391cutoff!E139="","",[1]ev391cutoff!E139)</f>
        <v>kilogram</v>
      </c>
      <c r="F124" s="107" t="str">
        <f>IF([1]ev391cutoff!F139="","",[1]ev391cutoff!F139)</f>
        <v/>
      </c>
      <c r="G124" s="107" t="str">
        <f>IF([1]ev391cutoff!G139="","",[1]ev391cutoff!G139)</f>
        <v>technosphere</v>
      </c>
      <c r="H124" s="114" t="str">
        <f>IF([1]ev391cutoff!H139="","",[1]ev391cutoff!H139)</f>
        <v>penicillin_cut_off</v>
      </c>
      <c r="I124" s="107" t="str">
        <f>IF([1]ev391cutoff!I139="","",[1]ev391cutoff!I139)</f>
        <v/>
      </c>
    </row>
    <row r="125" spans="1:9">
      <c r="A125" s="107" t="str">
        <f>IF([1]ev391cutoff!A140="","",[1]ev391cutoff!A140)</f>
        <v>market for sodium hydroxide, without water, in 50% solution state</v>
      </c>
      <c r="B125" s="107">
        <f>IF([1]ev391cutoff!B140="","",[1]ev391cutoff!B140)</f>
        <v>0.11</v>
      </c>
      <c r="C125" s="107" t="str">
        <f>IF([1]ev391cutoff!C140="","",[1]ev391cutoff!C140)</f>
        <v>sodium hydroxide, without water, in 50% solution state</v>
      </c>
      <c r="D125" s="107" t="str">
        <f>IF([1]ev391cutoff!D140="","",[1]ev391cutoff!D140)</f>
        <v>GLO</v>
      </c>
      <c r="E125" s="107" t="str">
        <f>IF([1]ev391cutoff!E140="","",[1]ev391cutoff!E140)</f>
        <v>kilogram</v>
      </c>
      <c r="F125" s="107" t="str">
        <f>IF([1]ev391cutoff!F140="","",[1]ev391cutoff!F140)</f>
        <v/>
      </c>
      <c r="G125" s="107" t="str">
        <f>IF([1]ev391cutoff!G140="","",[1]ev391cutoff!G140)</f>
        <v>technosphere</v>
      </c>
      <c r="H125" s="107" t="str">
        <f>IF([1]ev391cutoff!H140="","",[1]ev391cutoff!H140)</f>
        <v>ev391cutoff</v>
      </c>
      <c r="I125" s="107" t="str">
        <f>IF([1]ev391cutoff!I140="","",[1]ev391cutoff!I140)</f>
        <v/>
      </c>
    </row>
    <row r="126" spans="1:9">
      <c r="A126" s="107" t="str">
        <f>IF([1]ev391cutoff!A141="","",[1]ev391cutoff!A141)</f>
        <v>market for sulfuric acid</v>
      </c>
      <c r="B126" s="107">
        <f>IF([1]ev391cutoff!B141="","",[1]ev391cutoff!B141)</f>
        <v>0.01</v>
      </c>
      <c r="C126" s="107" t="str">
        <f>IF([1]ev391cutoff!C141="","",[1]ev391cutoff!C141)</f>
        <v>sulfuric acid</v>
      </c>
      <c r="D126" s="107" t="str">
        <f>IF([1]ev391cutoff!D141="","",[1]ev391cutoff!D141)</f>
        <v>RER</v>
      </c>
      <c r="E126" s="107" t="str">
        <f>IF([1]ev391cutoff!E141="","",[1]ev391cutoff!E141)</f>
        <v>kilogram</v>
      </c>
      <c r="F126" s="107" t="str">
        <f>IF([1]ev391cutoff!F141="","",[1]ev391cutoff!F141)</f>
        <v/>
      </c>
      <c r="G126" s="107" t="str">
        <f>IF([1]ev391cutoff!G141="","",[1]ev391cutoff!G141)</f>
        <v>technosphere</v>
      </c>
      <c r="H126" s="107" t="str">
        <f>IF([1]ev391cutoff!H141="","",[1]ev391cutoff!H141)</f>
        <v>ev391cutoff</v>
      </c>
      <c r="I126" s="107" t="str">
        <f>IF([1]ev391cutoff!I141="","",[1]ev391cutoff!I141)</f>
        <v/>
      </c>
    </row>
    <row r="127" spans="1:9">
      <c r="A127" s="107" t="str">
        <f>IF([1]ev391cutoff!A142="","",[1]ev391cutoff!A142)</f>
        <v>tap water production, underground water without treatment</v>
      </c>
      <c r="B127" s="107">
        <f>IF([1]ev391cutoff!B142="","",[1]ev391cutoff!B142)</f>
        <v>19.100000000000001</v>
      </c>
      <c r="C127" s="107" t="str">
        <f>IF([1]ev391cutoff!C142="","",[1]ev391cutoff!C142)</f>
        <v>tap water</v>
      </c>
      <c r="D127" s="107" t="str">
        <f>IF([1]ev391cutoff!D142="","",[1]ev391cutoff!D142)</f>
        <v>Europe without Switzerland</v>
      </c>
      <c r="E127" s="107" t="str">
        <f>IF([1]ev391cutoff!E142="","",[1]ev391cutoff!E142)</f>
        <v>kilogram</v>
      </c>
      <c r="F127" s="107" t="str">
        <f>IF([1]ev391cutoff!F142="","",[1]ev391cutoff!F142)</f>
        <v/>
      </c>
      <c r="G127" s="107" t="str">
        <f>IF([1]ev391cutoff!G142="","",[1]ev391cutoff!G142)</f>
        <v>technosphere</v>
      </c>
      <c r="H127" s="107" t="str">
        <f>IF([1]ev391cutoff!H142="","",[1]ev391cutoff!H142)</f>
        <v>ev391cutoff</v>
      </c>
      <c r="I127" s="107" t="str">
        <f>IF([1]ev391cutoff!I142="","",[1]ev391cutoff!I142)</f>
        <v/>
      </c>
    </row>
    <row r="128" spans="1:9">
      <c r="A128" s="107" t="str">
        <f>IF([1]ev391cutoff!A143="","",[1]ev391cutoff!A143)</f>
        <v>treatment of average incineration residue, residual material landfill</v>
      </c>
      <c r="B128" s="305">
        <f>IF([1]ev391cutoff!B143="","",[1]ev391cutoff!B143)</f>
        <v>-5.3499999999999999E-2</v>
      </c>
      <c r="C128" s="107" t="str">
        <f>IF([1]ev391cutoff!C143="","",[1]ev391cutoff!C143)</f>
        <v>average incineration residue</v>
      </c>
      <c r="D128" s="107" t="str">
        <f>IF([1]ev391cutoff!D143="","",[1]ev391cutoff!D143)</f>
        <v>RoW</v>
      </c>
      <c r="E128" s="107" t="str">
        <f>IF([1]ev391cutoff!E143="","",[1]ev391cutoff!E143)</f>
        <v>kilogram</v>
      </c>
      <c r="F128" s="107" t="str">
        <f>IF([1]ev391cutoff!F143="","",[1]ev391cutoff!F143)</f>
        <v/>
      </c>
      <c r="G128" s="107" t="str">
        <f>IF([1]ev391cutoff!G143="","",[1]ev391cutoff!G143)</f>
        <v>technosphere</v>
      </c>
      <c r="H128" s="107" t="str">
        <f>IF([1]ev391cutoff!H143="","",[1]ev391cutoff!H143)</f>
        <v>ev391cutoff</v>
      </c>
      <c r="I128" s="107" t="str">
        <f>IF([1]ev391cutoff!I143="","",[1]ev391cutoff!I143)</f>
        <v/>
      </c>
    </row>
    <row r="129" spans="1:9">
      <c r="A129" s="107" t="str">
        <f>IF([1]ev391cutoff!A144="","",[1]ev391cutoff!A144)</f>
        <v>treatment of biowaste, municipal incineration</v>
      </c>
      <c r="B129" s="107">
        <f>IF([1]ev391cutoff!B144="","",[1]ev391cutoff!B144)</f>
        <v>-1.07</v>
      </c>
      <c r="C129" s="107" t="str">
        <f>IF([1]ev391cutoff!C144="","",[1]ev391cutoff!C144)</f>
        <v>biowaste</v>
      </c>
      <c r="D129" s="107" t="str">
        <f>IF([1]ev391cutoff!D144="","",[1]ev391cutoff!D144)</f>
        <v>GLO</v>
      </c>
      <c r="E129" s="107" t="str">
        <f>IF([1]ev391cutoff!E144="","",[1]ev391cutoff!E144)</f>
        <v>kilogram</v>
      </c>
      <c r="F129" s="107" t="str">
        <f>IF([1]ev391cutoff!F144="","",[1]ev391cutoff!F144)</f>
        <v/>
      </c>
      <c r="G129" s="107" t="str">
        <f>IF([1]ev391cutoff!G144="","",[1]ev391cutoff!G144)</f>
        <v>technosphere</v>
      </c>
      <c r="H129" s="107" t="str">
        <f>IF([1]ev391cutoff!H144="","",[1]ev391cutoff!H144)</f>
        <v>ev391cutoff</v>
      </c>
      <c r="I129" s="107" t="str">
        <f>IF([1]ev391cutoff!I144="","",[1]ev391cutoff!I144)</f>
        <v/>
      </c>
    </row>
    <row r="130" spans="1:9">
      <c r="A130" s="114" t="str">
        <f>IF([1]ev391cutoff!A145="","",[1]ev391cutoff!A145)</f>
        <v>sodium acetate</v>
      </c>
      <c r="B130" s="107">
        <f>IF([1]ev391cutoff!B145="","",[1]ev391cutoff!B145)</f>
        <v>-0.03</v>
      </c>
      <c r="C130" s="114" t="str">
        <f>IF([1]ev391cutoff!C145="","",[1]ev391cutoff!C145)</f>
        <v>sodium acetate</v>
      </c>
      <c r="D130" s="114" t="str">
        <f>IF([1]ev391cutoff!D145="","",[1]ev391cutoff!D145)</f>
        <v>GLO</v>
      </c>
      <c r="E130" s="114" t="str">
        <f>IF([1]ev391cutoff!E145="","",[1]ev391cutoff!E145)</f>
        <v>kilogram</v>
      </c>
      <c r="F130" s="107" t="str">
        <f>IF([1]ev391cutoff!F145="","",[1]ev391cutoff!F145)</f>
        <v/>
      </c>
      <c r="G130" s="107" t="str">
        <f>IF([1]ev391cutoff!G145="","",[1]ev391cutoff!G145)</f>
        <v>technosphere</v>
      </c>
      <c r="H130" s="114" t="str">
        <f>IF([1]ev391cutoff!H145="","",[1]ev391cutoff!H145)</f>
        <v>penicillin_cut_off</v>
      </c>
      <c r="I130" s="107" t="str">
        <f>IF([1]ev391cutoff!I145="","",[1]ev391cutoff!I145)</f>
        <v/>
      </c>
    </row>
    <row r="131" spans="1:9">
      <c r="A131" s="107" t="str">
        <f>IF([1]ev391cutoff!A146="","",[1]ev391cutoff!A146)</f>
        <v>Acetic acid</v>
      </c>
      <c r="B131" s="107">
        <f>IF([1]ev391cutoff!B146="","",[1]ev391cutoff!B146)</f>
        <v>0.17</v>
      </c>
      <c r="C131" s="107" t="str">
        <f>IF([1]ev391cutoff!C146="","",[1]ev391cutoff!C146)</f>
        <v/>
      </c>
      <c r="D131" s="107" t="str">
        <f>IF([1]ev391cutoff!D146="","",[1]ev391cutoff!D146)</f>
        <v/>
      </c>
      <c r="E131" s="107" t="str">
        <f>IF([1]ev391cutoff!E146="","",[1]ev391cutoff!E146)</f>
        <v>kilogram</v>
      </c>
      <c r="F131" s="107" t="str">
        <f>IF([1]ev391cutoff!F146="","",[1]ev391cutoff!F146)</f>
        <v>water</v>
      </c>
      <c r="G131" s="107" t="str">
        <f>IF([1]ev391cutoff!G146="","",[1]ev391cutoff!G146)</f>
        <v>biosphere</v>
      </c>
      <c r="H131" s="107" t="str">
        <f>IF([1]ev391cutoff!H146="","",[1]ev391cutoff!H146)</f>
        <v>biosphere3</v>
      </c>
      <c r="I131" s="107" t="str">
        <f>IF([1]ev391cutoff!I146="","",[1]ev391cutoff!I146)</f>
        <v/>
      </c>
    </row>
    <row r="132" spans="1:9">
      <c r="A132" s="107" t="str">
        <f>IF([1]ev391cutoff!A147="","",[1]ev391cutoff!A147)</f>
        <v>Acetone</v>
      </c>
      <c r="B132" s="107">
        <f>IF([1]ev391cutoff!B147="","",[1]ev391cutoff!B147)</f>
        <v>0.22</v>
      </c>
      <c r="C132" s="107" t="str">
        <f>IF([1]ev391cutoff!C147="","",[1]ev391cutoff!C147)</f>
        <v/>
      </c>
      <c r="D132" s="107" t="str">
        <f>IF([1]ev391cutoff!D147="","",[1]ev391cutoff!D147)</f>
        <v/>
      </c>
      <c r="E132" s="107" t="str">
        <f>IF([1]ev391cutoff!E147="","",[1]ev391cutoff!E147)</f>
        <v>kilogram</v>
      </c>
      <c r="F132" s="107" t="str">
        <f>IF([1]ev391cutoff!F147="","",[1]ev391cutoff!F147)</f>
        <v>water</v>
      </c>
      <c r="G132" s="107" t="str">
        <f>IF([1]ev391cutoff!G147="","",[1]ev391cutoff!G147)</f>
        <v>biosphere</v>
      </c>
      <c r="H132" s="107" t="str">
        <f>IF([1]ev391cutoff!H147="","",[1]ev391cutoff!H147)</f>
        <v>biosphere3</v>
      </c>
      <c r="I132" s="107" t="str">
        <f>IF([1]ev391cutoff!I147="","",[1]ev391cutoff!I147)</f>
        <v/>
      </c>
    </row>
    <row r="133" spans="1:9">
      <c r="A133" s="107" t="str">
        <f>IF([1]ev391cutoff!A148="","",[1]ev391cutoff!A148)</f>
        <v>Butyl acetate</v>
      </c>
      <c r="B133" s="107">
        <f>IF([1]ev391cutoff!B148="","",[1]ev391cutoff!B148)</f>
        <v>0.18</v>
      </c>
      <c r="C133" s="107" t="str">
        <f>IF([1]ev391cutoff!C148="","",[1]ev391cutoff!C148)</f>
        <v/>
      </c>
      <c r="D133" s="107" t="str">
        <f>IF([1]ev391cutoff!D148="","",[1]ev391cutoff!D148)</f>
        <v/>
      </c>
      <c r="E133" s="107" t="str">
        <f>IF([1]ev391cutoff!E148="","",[1]ev391cutoff!E148)</f>
        <v>kilogram</v>
      </c>
      <c r="F133" s="107" t="str">
        <f>IF([1]ev391cutoff!F148="","",[1]ev391cutoff!F148)</f>
        <v>water</v>
      </c>
      <c r="G133" s="107" t="str">
        <f>IF([1]ev391cutoff!G148="","",[1]ev391cutoff!G148)</f>
        <v>biosphere</v>
      </c>
      <c r="H133" s="107" t="str">
        <f>IF([1]ev391cutoff!H148="","",[1]ev391cutoff!H148)</f>
        <v>biosphere3</v>
      </c>
      <c r="I133" s="107" t="str">
        <f>IF([1]ev391cutoff!I148="","",[1]ev391cutoff!I148)</f>
        <v/>
      </c>
    </row>
    <row r="134" spans="1:9">
      <c r="A134" s="107" t="str">
        <f>IF([1]ev391cutoff!A149="","",[1]ev391cutoff!A149)</f>
        <v>Carbon dioxide, fossil</v>
      </c>
      <c r="B134" s="107">
        <f>IF([1]ev391cutoff!B149="","",[1]ev391cutoff!B149)</f>
        <v>6.58</v>
      </c>
      <c r="C134" s="107" t="str">
        <f>IF([1]ev391cutoff!C149="","",[1]ev391cutoff!C149)</f>
        <v/>
      </c>
      <c r="D134" s="107" t="str">
        <f>IF([1]ev391cutoff!D149="","",[1]ev391cutoff!D149)</f>
        <v/>
      </c>
      <c r="E134" s="107" t="str">
        <f>IF([1]ev391cutoff!E149="","",[1]ev391cutoff!E149)</f>
        <v>kilogram</v>
      </c>
      <c r="F134" s="107" t="str">
        <f>IF([1]ev391cutoff!F149="","",[1]ev391cutoff!F149)</f>
        <v>air</v>
      </c>
      <c r="G134" s="107" t="str">
        <f>IF([1]ev391cutoff!G149="","",[1]ev391cutoff!G149)</f>
        <v>biosphere</v>
      </c>
      <c r="H134" s="107" t="str">
        <f>IF([1]ev391cutoff!H149="","",[1]ev391cutoff!H149)</f>
        <v>biosphere3</v>
      </c>
      <c r="I134" s="107" t="str">
        <f>IF([1]ev391cutoff!I149="","",[1]ev391cutoff!I149)</f>
        <v/>
      </c>
    </row>
    <row r="135" spans="1:9">
      <c r="A135" s="107" t="str">
        <f>IF([1]ev391cutoff!A150="","",[1]ev391cutoff!A150)</f>
        <v>Glucose</v>
      </c>
      <c r="B135" s="107">
        <f>IF([1]ev391cutoff!B150="","",[1]ev391cutoff!B150)</f>
        <v>0.06</v>
      </c>
      <c r="C135" s="107" t="str">
        <f>IF([1]ev391cutoff!C150="","",[1]ev391cutoff!C150)</f>
        <v/>
      </c>
      <c r="D135" s="107" t="str">
        <f>IF([1]ev391cutoff!D150="","",[1]ev391cutoff!D150)</f>
        <v/>
      </c>
      <c r="E135" s="107" t="str">
        <f>IF([1]ev391cutoff!E150="","",[1]ev391cutoff!E150)</f>
        <v>kilogram</v>
      </c>
      <c r="F135" s="107" t="str">
        <f>IF([1]ev391cutoff!F150="","",[1]ev391cutoff!F150)</f>
        <v>water</v>
      </c>
      <c r="G135" s="107" t="str">
        <f>IF([1]ev391cutoff!G150="","",[1]ev391cutoff!G150)</f>
        <v>biosphere</v>
      </c>
      <c r="H135" s="107" t="str">
        <f>IF([1]ev391cutoff!H150="","",[1]ev391cutoff!H150)</f>
        <v>biosphere3</v>
      </c>
      <c r="I135" s="107" t="str">
        <f>IF([1]ev391cutoff!I150="","",[1]ev391cutoff!I150)</f>
        <v/>
      </c>
    </row>
    <row r="136" spans="1:9">
      <c r="A136" s="107" t="str">
        <f>IF([1]ev391cutoff!A151="","",[1]ev391cutoff!A151)</f>
        <v>P-chlorophenoxyacetic acid</v>
      </c>
      <c r="B136" s="107">
        <f>IF([1]ev391cutoff!B151="","",[1]ev391cutoff!B151)</f>
        <v>0.01</v>
      </c>
      <c r="C136" s="107" t="str">
        <f>IF([1]ev391cutoff!C151="","",[1]ev391cutoff!C151)</f>
        <v/>
      </c>
      <c r="D136" s="107" t="str">
        <f>IF([1]ev391cutoff!D151="","",[1]ev391cutoff!D151)</f>
        <v/>
      </c>
      <c r="E136" s="107" t="str">
        <f>IF([1]ev391cutoff!E151="","",[1]ev391cutoff!E151)</f>
        <v>kilogram</v>
      </c>
      <c r="F136" s="107" t="str">
        <f>IF([1]ev391cutoff!F151="","",[1]ev391cutoff!F151)</f>
        <v>water</v>
      </c>
      <c r="G136" s="107" t="str">
        <f>IF([1]ev391cutoff!G151="","",[1]ev391cutoff!G151)</f>
        <v>biosphere</v>
      </c>
      <c r="H136" s="107" t="str">
        <f>IF([1]ev391cutoff!H151="","",[1]ev391cutoff!H151)</f>
        <v>biosphere3</v>
      </c>
      <c r="I136" s="107" t="str">
        <f>IF([1]ev391cutoff!I151="","",[1]ev391cutoff!I151)</f>
        <v/>
      </c>
    </row>
    <row r="137" spans="1:9">
      <c r="A137" s="107" t="str">
        <f>IF([1]ev391cutoff!A152="","",[1]ev391cutoff!A152)</f>
        <v>Sodium hydroxide</v>
      </c>
      <c r="B137" s="107">
        <f>IF([1]ev391cutoff!B152="","",[1]ev391cutoff!B152)</f>
        <v>0.11</v>
      </c>
      <c r="C137" s="107" t="str">
        <f>IF([1]ev391cutoff!C152="","",[1]ev391cutoff!C152)</f>
        <v/>
      </c>
      <c r="D137" s="107" t="str">
        <f>IF([1]ev391cutoff!D152="","",[1]ev391cutoff!D152)</f>
        <v/>
      </c>
      <c r="E137" s="107" t="str">
        <f>IF([1]ev391cutoff!E152="","",[1]ev391cutoff!E152)</f>
        <v>kilogram</v>
      </c>
      <c r="F137" s="107" t="str">
        <f>IF([1]ev391cutoff!F152="","",[1]ev391cutoff!F152)</f>
        <v>air</v>
      </c>
      <c r="G137" s="107" t="str">
        <f>IF([1]ev391cutoff!G152="","",[1]ev391cutoff!G152)</f>
        <v>biosphere</v>
      </c>
      <c r="H137" s="107" t="str">
        <f>IF([1]ev391cutoff!H152="","",[1]ev391cutoff!H152)</f>
        <v>biosphere3</v>
      </c>
      <c r="I137" s="107" t="str">
        <f>IF([1]ev391cutoff!I152="","",[1]ev391cutoff!I152)</f>
        <v/>
      </c>
    </row>
    <row r="138" spans="1:9">
      <c r="A138" s="107" t="str">
        <f>IF([1]ev391cutoff!A153="","",[1]ev391cutoff!A153)</f>
        <v>Sulfuric acid</v>
      </c>
      <c r="B138" s="107">
        <f>IF([1]ev391cutoff!B153="","",[1]ev391cutoff!B153)</f>
        <v>0.01</v>
      </c>
      <c r="C138" s="107" t="str">
        <f>IF([1]ev391cutoff!C153="","",[1]ev391cutoff!C153)</f>
        <v/>
      </c>
      <c r="D138" s="107" t="str">
        <f>IF([1]ev391cutoff!D153="","",[1]ev391cutoff!D153)</f>
        <v/>
      </c>
      <c r="E138" s="107" t="str">
        <f>IF([1]ev391cutoff!E153="","",[1]ev391cutoff!E153)</f>
        <v>kilogram</v>
      </c>
      <c r="F138" s="107" t="str">
        <f>IF([1]ev391cutoff!F153="","",[1]ev391cutoff!F153)</f>
        <v>water</v>
      </c>
      <c r="G138" s="107" t="str">
        <f>IF([1]ev391cutoff!G153="","",[1]ev391cutoff!G153)</f>
        <v>biosphere</v>
      </c>
      <c r="H138" s="107" t="str">
        <f>IF([1]ev391cutoff!H153="","",[1]ev391cutoff!H153)</f>
        <v>biosphere3</v>
      </c>
      <c r="I138" s="107" t="str">
        <f>IF([1]ev391cutoff!I153="","",[1]ev391cutoff!I153)</f>
        <v/>
      </c>
    </row>
    <row r="139" spans="1:9">
      <c r="A139" s="3" t="str">
        <f>IF([1]ev391cutoff!A154="","",[1]ev391cutoff!A154)</f>
        <v/>
      </c>
      <c r="B139" s="304" t="str">
        <f>IF([1]ev391cutoff!B154="","",[1]ev391cutoff!B154)</f>
        <v/>
      </c>
      <c r="C139" s="3" t="str">
        <f>IF([1]ev391cutoff!C154="","",[1]ev391cutoff!C154)</f>
        <v/>
      </c>
      <c r="D139" s="3" t="str">
        <f>IF([1]ev391cutoff!D154="","",[1]ev391cutoff!D154)</f>
        <v/>
      </c>
      <c r="E139" s="3" t="str">
        <f>IF([1]ev391cutoff!E154="","",[1]ev391cutoff!E154)</f>
        <v/>
      </c>
      <c r="F139" s="3" t="str">
        <f>IF([1]ev391cutoff!F154="","",[1]ev391cutoff!F154)</f>
        <v/>
      </c>
      <c r="G139" s="3" t="str">
        <f>IF([1]ev391cutoff!G154="","",[1]ev391cutoff!G154)</f>
        <v/>
      </c>
      <c r="H139" s="3" t="str">
        <f>IF([1]ev391cutoff!H154="","",[1]ev391cutoff!H154)</f>
        <v/>
      </c>
      <c r="I139" s="3" t="str">
        <f>IF([1]ev391cutoff!I154="","",[1]ev391cutoff!I154)</f>
        <v/>
      </c>
    </row>
    <row r="140" spans="1:9" ht="15.75">
      <c r="A140" s="117" t="str">
        <f>IF([1]ev391cutoff!A107="","",[1]ev391cutoff!A107)</f>
        <v>Activity</v>
      </c>
      <c r="B140" s="118" t="str">
        <f>IF([1]ev391cutoff!B107="","",[1]ev391cutoff!B107)</f>
        <v>production of pharmamedia</v>
      </c>
      <c r="C140" s="119" t="str">
        <f>IF([1]ev391cutoff!C107="","",[1]ev391cutoff!C107)</f>
        <v/>
      </c>
      <c r="D140" s="120" t="str">
        <f>IF([1]ev391cutoff!D107="","",[1]ev391cutoff!D107)</f>
        <v/>
      </c>
      <c r="E140" s="119" t="str">
        <f>IF([1]ev391cutoff!E107="","",[1]ev391cutoff!E107)</f>
        <v/>
      </c>
      <c r="F140" s="121" t="str">
        <f>IF([1]ev391cutoff!F107="","",[1]ev391cutoff!F107)</f>
        <v/>
      </c>
      <c r="G140" s="119" t="str">
        <f>IF([1]ev391cutoff!G107="","",[1]ev391cutoff!G107)</f>
        <v/>
      </c>
      <c r="H140" s="119" t="str">
        <f>IF([1]ev391cutoff!H107="","",[1]ev391cutoff!H107)</f>
        <v/>
      </c>
      <c r="I140" s="119" t="str">
        <f>IF([1]ev391cutoff!I107="","",[1]ev391cutoff!I107)</f>
        <v/>
      </c>
    </row>
    <row r="141" spans="1:9">
      <c r="A141" s="122" t="str">
        <f>IF([1]ev391cutoff!A108="","",[1]ev391cutoff!A108)</f>
        <v>production amount</v>
      </c>
      <c r="B141" s="123">
        <f>IF([1]ev391cutoff!B108="","",[1]ev391cutoff!B108)</f>
        <v>1</v>
      </c>
      <c r="C141" s="119" t="str">
        <f>IF([1]ev391cutoff!C108="","",[1]ev391cutoff!C108)</f>
        <v/>
      </c>
      <c r="D141" s="119" t="str">
        <f>IF([1]ev391cutoff!D108="","",[1]ev391cutoff!D108)</f>
        <v/>
      </c>
      <c r="E141" s="119" t="str">
        <f>IF([1]ev391cutoff!E108="","",[1]ev391cutoff!E108)</f>
        <v/>
      </c>
      <c r="F141" s="121" t="str">
        <f>IF([1]ev391cutoff!F108="","",[1]ev391cutoff!F108)</f>
        <v/>
      </c>
      <c r="G141" s="119" t="str">
        <f>IF([1]ev391cutoff!G108="","",[1]ev391cutoff!G108)</f>
        <v/>
      </c>
      <c r="H141" s="119" t="str">
        <f>IF([1]ev391cutoff!H108="","",[1]ev391cutoff!H108)</f>
        <v/>
      </c>
      <c r="I141" s="119" t="str">
        <f>IF([1]ev391cutoff!I108="","",[1]ev391cutoff!I108)</f>
        <v/>
      </c>
    </row>
    <row r="142" spans="1:9">
      <c r="A142" s="122" t="str">
        <f>IF([1]ev391cutoff!A109="","",[1]ev391cutoff!A109)</f>
        <v>reference product</v>
      </c>
      <c r="B142" s="124" t="str">
        <f>IF([1]ev391cutoff!B109="","",[1]ev391cutoff!B109)</f>
        <v>pharmamedia</v>
      </c>
      <c r="C142" s="119" t="str">
        <f>IF([1]ev391cutoff!C109="","",[1]ev391cutoff!C109)</f>
        <v/>
      </c>
      <c r="D142" s="119" t="str">
        <f>IF([1]ev391cutoff!D109="","",[1]ev391cutoff!D109)</f>
        <v/>
      </c>
      <c r="E142" s="119" t="str">
        <f>IF([1]ev391cutoff!E109="","",[1]ev391cutoff!E109)</f>
        <v/>
      </c>
      <c r="F142" s="121" t="str">
        <f>IF([1]ev391cutoff!F109="","",[1]ev391cutoff!F109)</f>
        <v/>
      </c>
      <c r="G142" s="119" t="str">
        <f>IF([1]ev391cutoff!G109="","",[1]ev391cutoff!G109)</f>
        <v/>
      </c>
      <c r="H142" s="119" t="str">
        <f>IF([1]ev391cutoff!H109="","",[1]ev391cutoff!H109)</f>
        <v/>
      </c>
      <c r="I142" s="119" t="str">
        <f>IF([1]ev391cutoff!I109="","",[1]ev391cutoff!I109)</f>
        <v/>
      </c>
    </row>
    <row r="143" spans="1:9">
      <c r="A143" s="122" t="str">
        <f>IF([1]ev391cutoff!A110="","",[1]ev391cutoff!A110)</f>
        <v>location</v>
      </c>
      <c r="B143" s="123" t="str">
        <f>IF([1]ev391cutoff!B110="","",[1]ev391cutoff!B110)</f>
        <v>RER</v>
      </c>
      <c r="C143" s="119" t="str">
        <f>IF([1]ev391cutoff!C110="","",[1]ev391cutoff!C110)</f>
        <v/>
      </c>
      <c r="D143" s="119" t="str">
        <f>IF([1]ev391cutoff!D110="","",[1]ev391cutoff!D110)</f>
        <v/>
      </c>
      <c r="E143" s="119" t="str">
        <f>IF([1]ev391cutoff!E110="","",[1]ev391cutoff!E110)</f>
        <v/>
      </c>
      <c r="F143" s="121" t="str">
        <f>IF([1]ev391cutoff!F110="","",[1]ev391cutoff!F110)</f>
        <v/>
      </c>
      <c r="G143" s="119" t="str">
        <f>IF([1]ev391cutoff!G110="","",[1]ev391cutoff!G110)</f>
        <v/>
      </c>
      <c r="H143" s="119" t="str">
        <f>IF([1]ev391cutoff!H110="","",[1]ev391cutoff!H110)</f>
        <v/>
      </c>
      <c r="I143" s="119" t="str">
        <f>IF([1]ev391cutoff!I110="","",[1]ev391cutoff!I110)</f>
        <v/>
      </c>
    </row>
    <row r="144" spans="1:9">
      <c r="A144" s="122" t="str">
        <f>IF([1]ev391cutoff!A111="","",[1]ev391cutoff!A111)</f>
        <v>unit</v>
      </c>
      <c r="B144" s="125" t="str">
        <f>IF([1]ev391cutoff!B111="","",[1]ev391cutoff!B111)</f>
        <v>unit</v>
      </c>
      <c r="C144" s="119" t="str">
        <f>IF([1]ev391cutoff!C111="","",[1]ev391cutoff!C111)</f>
        <v/>
      </c>
      <c r="D144" s="119" t="str">
        <f>IF([1]ev391cutoff!D111="","",[1]ev391cutoff!D111)</f>
        <v/>
      </c>
      <c r="E144" s="119" t="str">
        <f>IF([1]ev391cutoff!E111="","",[1]ev391cutoff!E111)</f>
        <v/>
      </c>
      <c r="F144" s="121" t="str">
        <f>IF([1]ev391cutoff!F111="","",[1]ev391cutoff!F111)</f>
        <v/>
      </c>
      <c r="G144" s="119" t="str">
        <f>IF([1]ev391cutoff!G111="","",[1]ev391cutoff!G111)</f>
        <v/>
      </c>
      <c r="H144" s="119" t="str">
        <f>IF([1]ev391cutoff!H111="","",[1]ev391cutoff!H111)</f>
        <v/>
      </c>
      <c r="I144" s="119" t="str">
        <f>IF([1]ev391cutoff!I111="","",[1]ev391cutoff!I111)</f>
        <v/>
      </c>
    </row>
    <row r="145" spans="1:9" ht="15.75">
      <c r="A145" s="126" t="str">
        <f>IF([1]ev391cutoff!A112="","",[1]ev391cutoff!A112)</f>
        <v>Exchanges</v>
      </c>
      <c r="B145" s="118" t="str">
        <f>IF([1]ev391cutoff!B112="","",[1]ev391cutoff!B112)</f>
        <v/>
      </c>
      <c r="C145" s="126" t="str">
        <f>IF([1]ev391cutoff!C112="","",[1]ev391cutoff!C112)</f>
        <v/>
      </c>
      <c r="D145" s="126" t="str">
        <f>IF([1]ev391cutoff!D112="","",[1]ev391cutoff!D112)</f>
        <v/>
      </c>
      <c r="E145" s="126" t="str">
        <f>IF([1]ev391cutoff!E112="","",[1]ev391cutoff!E112)</f>
        <v/>
      </c>
      <c r="F145" s="121" t="str">
        <f>IF([1]ev391cutoff!F112="","",[1]ev391cutoff!F112)</f>
        <v/>
      </c>
      <c r="G145" s="126" t="str">
        <f>IF([1]ev391cutoff!G112="","",[1]ev391cutoff!G112)</f>
        <v/>
      </c>
      <c r="H145" s="126" t="str">
        <f>IF([1]ev391cutoff!H112="","",[1]ev391cutoff!H112)</f>
        <v/>
      </c>
      <c r="I145" s="126" t="str">
        <f>IF([1]ev391cutoff!I112="","",[1]ev391cutoff!I112)</f>
        <v/>
      </c>
    </row>
    <row r="146" spans="1:9" ht="15.75">
      <c r="A146" s="126" t="str">
        <f>IF([1]ev391cutoff!A113="","",[1]ev391cutoff!A113)</f>
        <v>name</v>
      </c>
      <c r="B146" s="118" t="str">
        <f>IF([1]ev391cutoff!B113="","",[1]ev391cutoff!B113)</f>
        <v>amount</v>
      </c>
      <c r="C146" s="126" t="str">
        <f>IF([1]ev391cutoff!C113="","",[1]ev391cutoff!C113)</f>
        <v>reference product</v>
      </c>
      <c r="D146" s="126" t="str">
        <f>IF([1]ev391cutoff!D113="","",[1]ev391cutoff!D113)</f>
        <v>location</v>
      </c>
      <c r="E146" s="126" t="str">
        <f>IF([1]ev391cutoff!E113="","",[1]ev391cutoff!E113)</f>
        <v>unit</v>
      </c>
      <c r="F146" s="127" t="str">
        <f>IF([1]ev391cutoff!F113="","",[1]ev391cutoff!F113)</f>
        <v>categories</v>
      </c>
      <c r="G146" s="126" t="str">
        <f>IF([1]ev391cutoff!G113="","",[1]ev391cutoff!G113)</f>
        <v>type</v>
      </c>
      <c r="H146" s="126" t="str">
        <f>IF([1]ev391cutoff!H113="","",[1]ev391cutoff!H113)</f>
        <v>database</v>
      </c>
      <c r="I146" s="126" t="str">
        <f>IF([1]ev391cutoff!I113="","",[1]ev391cutoff!I113)</f>
        <v>comment</v>
      </c>
    </row>
    <row r="147" spans="1:9">
      <c r="A147" s="128" t="str">
        <f>IF([1]ev391cutoff!A114="","",[1]ev391cutoff!A114)</f>
        <v>production of pharmamedia</v>
      </c>
      <c r="B147" s="129">
        <f>IF([1]ev391cutoff!B114="","",[1]ev391cutoff!B114)</f>
        <v>1</v>
      </c>
      <c r="C147" s="128" t="str">
        <f>IF([1]ev391cutoff!C114="","",[1]ev391cutoff!C114)</f>
        <v>pharmamedia</v>
      </c>
      <c r="D147" s="128" t="str">
        <f>IF([1]ev391cutoff!D114="","",[1]ev391cutoff!D114)</f>
        <v>RER</v>
      </c>
      <c r="E147" s="128" t="str">
        <f>IF([1]ev391cutoff!E114="","",[1]ev391cutoff!E114)</f>
        <v>unit</v>
      </c>
      <c r="F147" s="121" t="str">
        <f>IF([1]ev391cutoff!F114="","",[1]ev391cutoff!F114)</f>
        <v/>
      </c>
      <c r="G147" s="121" t="str">
        <f>IF([1]ev391cutoff!G114="","",[1]ev391cutoff!G114)</f>
        <v>production</v>
      </c>
      <c r="H147" s="130" t="str">
        <f>IF([1]ev391cutoff!H114="","",[1]ev391cutoff!H114)</f>
        <v>penicillin_cut_off</v>
      </c>
      <c r="I147" s="121" t="str">
        <f>IF([1]ev391cutoff!I114="","",[1]ev391cutoff!I114)</f>
        <v/>
      </c>
    </row>
    <row r="148" spans="1:9">
      <c r="A148" s="121" t="str">
        <f>IF([1]ev391cutoff!A115="","",[1]ev391cutoff!A115)</f>
        <v>market for calcium carbonate, precipitated</v>
      </c>
      <c r="B148" s="128">
        <f>IF([1]ev391cutoff!B115="","",[1]ev391cutoff!B115)</f>
        <v>8.9031300000000004E-3</v>
      </c>
      <c r="C148" s="121" t="str">
        <f>IF([1]ev391cutoff!C115="","",[1]ev391cutoff!C115)</f>
        <v>calcium carbonate, precipitated</v>
      </c>
      <c r="D148" s="121" t="str">
        <f>IF([1]ev391cutoff!D115="","",[1]ev391cutoff!D115)</f>
        <v>RER</v>
      </c>
      <c r="E148" s="121" t="str">
        <f>IF([1]ev391cutoff!E115="","",[1]ev391cutoff!E115)</f>
        <v>kilogram</v>
      </c>
      <c r="F148" s="121" t="str">
        <f>IF([1]ev391cutoff!F115="","",[1]ev391cutoff!F115)</f>
        <v/>
      </c>
      <c r="G148" s="121" t="str">
        <f>IF([1]ev391cutoff!G115="","",[1]ev391cutoff!G115)</f>
        <v>technosphere</v>
      </c>
      <c r="H148" s="121" t="str">
        <f>IF([1]ev391cutoff!H115="","",[1]ev391cutoff!H115)</f>
        <v>ev391cutoff</v>
      </c>
      <c r="I148" s="121" t="str">
        <f>IF([1]ev391cutoff!I115="","",[1]ev391cutoff!I115)</f>
        <v/>
      </c>
    </row>
    <row r="149" spans="1:9">
      <c r="A149" s="121" t="str">
        <f>IF([1]ev391cutoff!A116="","",[1]ev391cutoff!A116)</f>
        <v>market for cottonseed meal</v>
      </c>
      <c r="B149" s="129">
        <f>IF([1]ev391cutoff!B116="","",[1]ev391cutoff!B116)</f>
        <v>3.5610000000000003E-2</v>
      </c>
      <c r="C149" s="121" t="str">
        <f>IF([1]ev391cutoff!C116="","",[1]ev391cutoff!C116)</f>
        <v>cottonseed meal</v>
      </c>
      <c r="D149" s="121" t="str">
        <f>IF([1]ev391cutoff!D116="","",[1]ev391cutoff!D116)</f>
        <v>GLO</v>
      </c>
      <c r="E149" s="121" t="str">
        <f>IF([1]ev391cutoff!E116="","",[1]ev391cutoff!E116)</f>
        <v>kilogram</v>
      </c>
      <c r="F149" s="121" t="str">
        <f>IF([1]ev391cutoff!F116="","",[1]ev391cutoff!F116)</f>
        <v/>
      </c>
      <c r="G149" s="121" t="str">
        <f>IF([1]ev391cutoff!G116="","",[1]ev391cutoff!G116)</f>
        <v>technosphere</v>
      </c>
      <c r="H149" s="121" t="str">
        <f>IF([1]ev391cutoff!H116="","",[1]ev391cutoff!H116)</f>
        <v>ev391cutoff</v>
      </c>
      <c r="I149" s="121" t="str">
        <f>IF([1]ev391cutoff!I116="","",[1]ev391cutoff!I116)</f>
        <v/>
      </c>
    </row>
    <row r="150" spans="1:9">
      <c r="A150" s="121" t="str">
        <f>IF([1]ev391cutoff!A117="","",[1]ev391cutoff!A117)</f>
        <v>market for rape oil, crude</v>
      </c>
      <c r="B150" s="129">
        <f>IF([1]ev391cutoff!B117="","",[1]ev391cutoff!B117)</f>
        <v>3.5612999999999999E-2</v>
      </c>
      <c r="C150" s="121" t="str">
        <f>IF([1]ev391cutoff!C117="","",[1]ev391cutoff!C117)</f>
        <v>rape oil, crude</v>
      </c>
      <c r="D150" s="121" t="str">
        <f>IF([1]ev391cutoff!D117="","",[1]ev391cutoff!D117)</f>
        <v>RoW</v>
      </c>
      <c r="E150" s="121" t="str">
        <f>IF([1]ev391cutoff!E117="","",[1]ev391cutoff!E117)</f>
        <v>kilogram</v>
      </c>
      <c r="F150" s="121" t="str">
        <f>IF([1]ev391cutoff!F117="","",[1]ev391cutoff!F117)</f>
        <v/>
      </c>
      <c r="G150" s="121" t="str">
        <f>IF([1]ev391cutoff!G117="","",[1]ev391cutoff!G117)</f>
        <v>technosphere</v>
      </c>
      <c r="H150" s="121" t="str">
        <f>IF([1]ev391cutoff!H117="","",[1]ev391cutoff!H117)</f>
        <v>ev391cutoff</v>
      </c>
      <c r="I150" s="121" t="str">
        <f>IF([1]ev391cutoff!I117="","",[1]ev391cutoff!I117)</f>
        <v/>
      </c>
    </row>
    <row r="151" spans="1:9">
      <c r="A151" s="121" t="str">
        <f>IF([1]ev391cutoff!A118="","",[1]ev391cutoff!A118)</f>
        <v>market for soybean oil, refined</v>
      </c>
      <c r="B151" s="128">
        <f>IF([1]ev391cutoff!B118="","",[1]ev391cutoff!B118)</f>
        <v>2.849E-3</v>
      </c>
      <c r="C151" s="121" t="str">
        <f>IF([1]ev391cutoff!C118="","",[1]ev391cutoff!C118)</f>
        <v>soybean oil, refined</v>
      </c>
      <c r="D151" s="121" t="str">
        <f>IF([1]ev391cutoff!D118="","",[1]ev391cutoff!D118)</f>
        <v>GLO</v>
      </c>
      <c r="E151" s="121" t="str">
        <f>IF([1]ev391cutoff!E118="","",[1]ev391cutoff!E118)</f>
        <v>kilogram</v>
      </c>
      <c r="F151" s="121" t="str">
        <f>IF([1]ev391cutoff!F118="","",[1]ev391cutoff!F118)</f>
        <v/>
      </c>
      <c r="G151" s="121" t="str">
        <f>IF([1]ev391cutoff!G118="","",[1]ev391cutoff!G118)</f>
        <v>technosphere</v>
      </c>
      <c r="H151" s="121" t="str">
        <f>IF([1]ev391cutoff!H118="","",[1]ev391cutoff!H118)</f>
        <v>ev391cutoff</v>
      </c>
      <c r="I151" s="121" t="str">
        <f>IF([1]ev391cutoff!I118="","",[1]ev391cutoff!I118)</f>
        <v/>
      </c>
    </row>
    <row r="152" spans="1:9">
      <c r="A152" s="121" t="str">
        <f>IF([1]ev391cutoff!A119="","",[1]ev391cutoff!A119)</f>
        <v>market for tap water</v>
      </c>
      <c r="B152" s="129">
        <f>IF([1]ev391cutoff!B119="","",[1]ev391cutoff!B119)</f>
        <v>0.89031300000000002</v>
      </c>
      <c r="C152" s="121" t="str">
        <f>IF([1]ev391cutoff!C119="","",[1]ev391cutoff!C119)</f>
        <v>tap water</v>
      </c>
      <c r="D152" s="121" t="str">
        <f>IF([1]ev391cutoff!D119="","",[1]ev391cutoff!D119)</f>
        <v>Europe without Switzerland</v>
      </c>
      <c r="E152" s="121" t="str">
        <f>IF([1]ev391cutoff!E119="","",[1]ev391cutoff!E119)</f>
        <v>kilogram</v>
      </c>
      <c r="F152" s="121" t="str">
        <f>IF([1]ev391cutoff!F119="","",[1]ev391cutoff!F119)</f>
        <v/>
      </c>
      <c r="G152" s="121" t="str">
        <f>IF([1]ev391cutoff!G119="","",[1]ev391cutoff!G119)</f>
        <v>technosphere</v>
      </c>
      <c r="H152" s="121" t="str">
        <f>IF([1]ev391cutoff!H119="","",[1]ev391cutoff!H119)</f>
        <v>ev391cutoff</v>
      </c>
      <c r="I152" s="121" t="str">
        <f>IF([1]ev391cutoff!I119="","",[1]ev391cutoff!I119)</f>
        <v/>
      </c>
    </row>
    <row r="153" spans="1:9">
      <c r="A153" s="121" t="str">
        <f>IF([1]ev391cutoff!A120="","",[1]ev391cutoff!A120)</f>
        <v>market for whey</v>
      </c>
      <c r="B153" s="129">
        <f>IF([1]ev391cutoff!B120="","",[1]ev391cutoff!B120)</f>
        <v>2.6709E-2</v>
      </c>
      <c r="C153" s="121" t="str">
        <f>IF([1]ev391cutoff!C120="","",[1]ev391cutoff!C120)</f>
        <v>whey</v>
      </c>
      <c r="D153" s="121" t="str">
        <f>IF([1]ev391cutoff!D120="","",[1]ev391cutoff!D120)</f>
        <v>GLO</v>
      </c>
      <c r="E153" s="121" t="str">
        <f>IF([1]ev391cutoff!E120="","",[1]ev391cutoff!E120)</f>
        <v>kilogram</v>
      </c>
      <c r="F153" s="121" t="str">
        <f>IF([1]ev391cutoff!F120="","",[1]ev391cutoff!F120)</f>
        <v/>
      </c>
      <c r="G153" s="121" t="str">
        <f>IF([1]ev391cutoff!G120="","",[1]ev391cutoff!G120)</f>
        <v>technosphere</v>
      </c>
      <c r="H153" s="121" t="str">
        <f>IF([1]ev391cutoff!H120="","",[1]ev391cutoff!H120)</f>
        <v>ev391cutoff</v>
      </c>
      <c r="I153" s="121" t="str">
        <f>IF([1]ev391cutoff!I120="","",[1]ev391cutoff!I120)</f>
        <v/>
      </c>
    </row>
    <row r="154" spans="1:9">
      <c r="A154" s="3" t="str">
        <f>IF([1]ev391cutoff!A121="","",[1]ev391cutoff!A121)</f>
        <v/>
      </c>
      <c r="B154" s="3" t="str">
        <f>IF([1]ev391cutoff!B121="","",[1]ev391cutoff!B121)</f>
        <v/>
      </c>
      <c r="C154" s="3" t="str">
        <f>IF([1]ev391cutoff!C121="","",[1]ev391cutoff!C121)</f>
        <v/>
      </c>
      <c r="D154" s="3" t="str">
        <f>IF([1]ev391cutoff!D121="","",[1]ev391cutoff!D121)</f>
        <v/>
      </c>
      <c r="E154" s="3" t="str">
        <f>IF([1]ev391cutoff!E121="","",[1]ev391cutoff!E121)</f>
        <v/>
      </c>
      <c r="F154" s="3" t="str">
        <f>IF([1]ev391cutoff!F121="","",[1]ev391cutoff!F121)</f>
        <v/>
      </c>
      <c r="G154" s="3" t="str">
        <f>IF([1]ev391cutoff!G121="","",[1]ev391cutoff!G121)</f>
        <v/>
      </c>
      <c r="H154" s="3" t="str">
        <f>IF([1]ev391cutoff!H121="","",[1]ev391cutoff!H121)</f>
        <v/>
      </c>
      <c r="I154" s="3" t="str">
        <f>IF([1]ev391cutoff!I121="","",[1]ev391cutoff!I121)</f>
        <v/>
      </c>
    </row>
    <row r="155" spans="1:9" ht="15.75">
      <c r="A155" s="131" t="str">
        <f>IF([1]ev391cutoff!A155="","",[1]ev391cutoff!A155)</f>
        <v>Activity</v>
      </c>
      <c r="B155" s="132" t="str">
        <f>IF([1]ev391cutoff!B155="","",[1]ev391cutoff!B155)</f>
        <v>manufacturing of raw penicillium G</v>
      </c>
      <c r="C155" s="133" t="str">
        <f>IF([1]ev391cutoff!C155="","",[1]ev391cutoff!C155)</f>
        <v/>
      </c>
      <c r="D155" s="134" t="str">
        <f>IF([1]ev391cutoff!D155="","",[1]ev391cutoff!D155)</f>
        <v/>
      </c>
      <c r="E155" s="133" t="str">
        <f>IF([1]ev391cutoff!E155="","",[1]ev391cutoff!E155)</f>
        <v/>
      </c>
      <c r="F155" s="135" t="str">
        <f>IF([1]ev391cutoff!F155="","",[1]ev391cutoff!F155)</f>
        <v/>
      </c>
      <c r="G155" s="133" t="str">
        <f>IF([1]ev391cutoff!G155="","",[1]ev391cutoff!G155)</f>
        <v/>
      </c>
      <c r="H155" s="133" t="str">
        <f>IF([1]ev391cutoff!H155="","",[1]ev391cutoff!H155)</f>
        <v/>
      </c>
      <c r="I155" s="133" t="str">
        <f>IF([1]ev391cutoff!I155="","",[1]ev391cutoff!I155)</f>
        <v/>
      </c>
    </row>
    <row r="156" spans="1:9">
      <c r="A156" s="136" t="str">
        <f>IF([1]ev391cutoff!A156="","",[1]ev391cutoff!A156)</f>
        <v>production amount</v>
      </c>
      <c r="B156" s="137">
        <f>IF([1]ev391cutoff!B156="","",[1]ev391cutoff!B156)</f>
        <v>1</v>
      </c>
      <c r="C156" s="133" t="str">
        <f>IF([1]ev391cutoff!C156="","",[1]ev391cutoff!C156)</f>
        <v/>
      </c>
      <c r="D156" s="133" t="str">
        <f>IF([1]ev391cutoff!D156="","",[1]ev391cutoff!D156)</f>
        <v/>
      </c>
      <c r="E156" s="133" t="str">
        <f>IF([1]ev391cutoff!E156="","",[1]ev391cutoff!E156)</f>
        <v/>
      </c>
      <c r="F156" s="135" t="str">
        <f>IF([1]ev391cutoff!F156="","",[1]ev391cutoff!F156)</f>
        <v/>
      </c>
      <c r="G156" s="133" t="str">
        <f>IF([1]ev391cutoff!G156="","",[1]ev391cutoff!G156)</f>
        <v/>
      </c>
      <c r="H156" s="133" t="str">
        <f>IF([1]ev391cutoff!H156="","",[1]ev391cutoff!H156)</f>
        <v/>
      </c>
      <c r="I156" s="133" t="str">
        <f>IF([1]ev391cutoff!I156="","",[1]ev391cutoff!I156)</f>
        <v/>
      </c>
    </row>
    <row r="157" spans="1:9">
      <c r="A157" s="136" t="str">
        <f>IF([1]ev391cutoff!A157="","",[1]ev391cutoff!A157)</f>
        <v>reference product</v>
      </c>
      <c r="B157" s="138" t="str">
        <f>IF([1]ev391cutoff!B157="","",[1]ev391cutoff!B157)</f>
        <v>raw penicillium G</v>
      </c>
      <c r="C157" s="133" t="str">
        <f>IF([1]ev391cutoff!C157="","",[1]ev391cutoff!C157)</f>
        <v/>
      </c>
      <c r="D157" s="133" t="str">
        <f>IF([1]ev391cutoff!D157="","",[1]ev391cutoff!D157)</f>
        <v/>
      </c>
      <c r="E157" s="133" t="str">
        <f>IF([1]ev391cutoff!E157="","",[1]ev391cutoff!E157)</f>
        <v/>
      </c>
      <c r="F157" s="135" t="str">
        <f>IF([1]ev391cutoff!F157="","",[1]ev391cutoff!F157)</f>
        <v/>
      </c>
      <c r="G157" s="133" t="str">
        <f>IF([1]ev391cutoff!G157="","",[1]ev391cutoff!G157)</f>
        <v/>
      </c>
      <c r="H157" s="133" t="str">
        <f>IF([1]ev391cutoff!H157="","",[1]ev391cutoff!H157)</f>
        <v/>
      </c>
      <c r="I157" s="133" t="str">
        <f>IF([1]ev391cutoff!I157="","",[1]ev391cutoff!I157)</f>
        <v/>
      </c>
    </row>
    <row r="158" spans="1:9">
      <c r="A158" s="136" t="str">
        <f>IF([1]ev391cutoff!A158="","",[1]ev391cutoff!A158)</f>
        <v>location</v>
      </c>
      <c r="B158" s="137" t="str">
        <f>IF([1]ev391cutoff!B158="","",[1]ev391cutoff!B158)</f>
        <v>FR</v>
      </c>
      <c r="C158" s="133" t="str">
        <f>IF([1]ev391cutoff!C158="","",[1]ev391cutoff!C158)</f>
        <v/>
      </c>
      <c r="D158" s="133" t="str">
        <f>IF([1]ev391cutoff!D158="","",[1]ev391cutoff!D158)</f>
        <v/>
      </c>
      <c r="E158" s="133" t="str">
        <f>IF([1]ev391cutoff!E158="","",[1]ev391cutoff!E158)</f>
        <v/>
      </c>
      <c r="F158" s="135" t="str">
        <f>IF([1]ev391cutoff!F158="","",[1]ev391cutoff!F158)</f>
        <v/>
      </c>
      <c r="G158" s="133" t="str">
        <f>IF([1]ev391cutoff!G158="","",[1]ev391cutoff!G158)</f>
        <v/>
      </c>
      <c r="H158" s="133" t="str">
        <f>IF([1]ev391cutoff!H158="","",[1]ev391cutoff!H158)</f>
        <v/>
      </c>
      <c r="I158" s="133" t="str">
        <f>IF([1]ev391cutoff!I158="","",[1]ev391cutoff!I158)</f>
        <v/>
      </c>
    </row>
    <row r="159" spans="1:9">
      <c r="A159" s="136" t="str">
        <f>IF([1]ev391cutoff!A159="","",[1]ev391cutoff!A159)</f>
        <v>unit</v>
      </c>
      <c r="B159" s="139" t="str">
        <f>IF([1]ev391cutoff!B159="","",[1]ev391cutoff!B159)</f>
        <v>kilogram</v>
      </c>
      <c r="C159" s="133" t="str">
        <f>IF([1]ev391cutoff!C159="","",[1]ev391cutoff!C159)</f>
        <v/>
      </c>
      <c r="D159" s="133" t="str">
        <f>IF([1]ev391cutoff!D159="","",[1]ev391cutoff!D159)</f>
        <v/>
      </c>
      <c r="E159" s="133" t="str">
        <f>IF([1]ev391cutoff!E159="","",[1]ev391cutoff!E159)</f>
        <v/>
      </c>
      <c r="F159" s="135" t="str">
        <f>IF([1]ev391cutoff!F159="","",[1]ev391cutoff!F159)</f>
        <v/>
      </c>
      <c r="G159" s="133" t="str">
        <f>IF([1]ev391cutoff!G159="","",[1]ev391cutoff!G159)</f>
        <v/>
      </c>
      <c r="H159" s="133" t="str">
        <f>IF([1]ev391cutoff!H159="","",[1]ev391cutoff!H159)</f>
        <v/>
      </c>
      <c r="I159" s="133" t="str">
        <f>IF([1]ev391cutoff!I159="","",[1]ev391cutoff!I159)</f>
        <v/>
      </c>
    </row>
    <row r="160" spans="1:9" ht="15.75">
      <c r="A160" s="140" t="str">
        <f>IF([1]ev391cutoff!A160="","",[1]ev391cutoff!A160)</f>
        <v>Exchanges</v>
      </c>
      <c r="B160" s="132" t="str">
        <f>IF([1]ev391cutoff!B160="","",[1]ev391cutoff!B160)</f>
        <v/>
      </c>
      <c r="C160" s="140" t="str">
        <f>IF([1]ev391cutoff!C160="","",[1]ev391cutoff!C160)</f>
        <v/>
      </c>
      <c r="D160" s="140" t="str">
        <f>IF([1]ev391cutoff!D160="","",[1]ev391cutoff!D160)</f>
        <v/>
      </c>
      <c r="E160" s="140" t="str">
        <f>IF([1]ev391cutoff!E160="","",[1]ev391cutoff!E160)</f>
        <v/>
      </c>
      <c r="F160" s="135" t="str">
        <f>IF([1]ev391cutoff!F160="","",[1]ev391cutoff!F160)</f>
        <v/>
      </c>
      <c r="G160" s="140" t="str">
        <f>IF([1]ev391cutoff!G160="","",[1]ev391cutoff!G160)</f>
        <v/>
      </c>
      <c r="H160" s="140" t="str">
        <f>IF([1]ev391cutoff!H160="","",[1]ev391cutoff!H160)</f>
        <v/>
      </c>
      <c r="I160" s="140" t="str">
        <f>IF([1]ev391cutoff!I160="","",[1]ev391cutoff!I160)</f>
        <v/>
      </c>
    </row>
    <row r="161" spans="1:9" ht="15.75">
      <c r="A161" s="140" t="str">
        <f>IF([1]ev391cutoff!A161="","",[1]ev391cutoff!A161)</f>
        <v>name</v>
      </c>
      <c r="B161" s="132" t="str">
        <f>IF([1]ev391cutoff!B161="","",[1]ev391cutoff!B161)</f>
        <v>amount</v>
      </c>
      <c r="C161" s="140" t="str">
        <f>IF([1]ev391cutoff!C161="","",[1]ev391cutoff!C161)</f>
        <v>reference product</v>
      </c>
      <c r="D161" s="140" t="str">
        <f>IF([1]ev391cutoff!D161="","",[1]ev391cutoff!D161)</f>
        <v>location</v>
      </c>
      <c r="E161" s="140" t="str">
        <f>IF([1]ev391cutoff!E161="","",[1]ev391cutoff!E161)</f>
        <v>unit</v>
      </c>
      <c r="F161" s="141" t="str">
        <f>IF([1]ev391cutoff!F161="","",[1]ev391cutoff!F161)</f>
        <v>categories</v>
      </c>
      <c r="G161" s="140" t="str">
        <f>IF([1]ev391cutoff!G161="","",[1]ev391cutoff!G161)</f>
        <v>type</v>
      </c>
      <c r="H161" s="140" t="str">
        <f>IF([1]ev391cutoff!H161="","",[1]ev391cutoff!H161)</f>
        <v>database</v>
      </c>
      <c r="I161" s="140" t="str">
        <f>IF([1]ev391cutoff!I161="","",[1]ev391cutoff!I161)</f>
        <v>comment</v>
      </c>
    </row>
    <row r="162" spans="1:9">
      <c r="A162" s="142" t="str">
        <f>IF([1]ev391cutoff!A162="","",[1]ev391cutoff!A162)</f>
        <v>manufacturing of raw penicillium G</v>
      </c>
      <c r="B162" s="143">
        <f>IF([1]ev391cutoff!B162="","",[1]ev391cutoff!B162)</f>
        <v>1</v>
      </c>
      <c r="C162" s="142" t="str">
        <f>IF([1]ev391cutoff!C162="","",[1]ev391cutoff!C162)</f>
        <v>raw penicillium G</v>
      </c>
      <c r="D162" s="142" t="str">
        <f>IF([1]ev391cutoff!D162="","",[1]ev391cutoff!D162)</f>
        <v>FR</v>
      </c>
      <c r="E162" s="142" t="str">
        <f>IF([1]ev391cutoff!E162="","",[1]ev391cutoff!E162)</f>
        <v>kilogram</v>
      </c>
      <c r="F162" s="135" t="str">
        <f>IF([1]ev391cutoff!F162="","",[1]ev391cutoff!F162)</f>
        <v/>
      </c>
      <c r="G162" s="135" t="str">
        <f>IF([1]ev391cutoff!G162="","",[1]ev391cutoff!G162)</f>
        <v>production</v>
      </c>
      <c r="H162" s="144" t="str">
        <f>IF([1]ev391cutoff!H162="","",[1]ev391cutoff!H162)</f>
        <v>penicillin_cut_off</v>
      </c>
      <c r="I162" s="135" t="str">
        <f>IF([1]ev391cutoff!I162="","",[1]ev391cutoff!I162)</f>
        <v>Scenerio1</v>
      </c>
    </row>
    <row r="163" spans="1:9">
      <c r="A163" s="135" t="str">
        <f>IF([1]ev391cutoff!A163="","",[1]ev391cutoff!A163)</f>
        <v>market for acetone, liquid</v>
      </c>
      <c r="B163" s="135">
        <f>IF([1]ev391cutoff!B163="","",[1]ev391cutoff!B163)</f>
        <v>0.22</v>
      </c>
      <c r="C163" s="135" t="str">
        <f>IF([1]ev391cutoff!C163="","",[1]ev391cutoff!C163)</f>
        <v>acetone, liquid</v>
      </c>
      <c r="D163" s="135" t="str">
        <f>IF([1]ev391cutoff!D163="","",[1]ev391cutoff!D163)</f>
        <v>RER</v>
      </c>
      <c r="E163" s="135" t="str">
        <f>IF([1]ev391cutoff!E163="","",[1]ev391cutoff!E163)</f>
        <v>kilogram</v>
      </c>
      <c r="F163" s="135" t="str">
        <f>IF([1]ev391cutoff!F163="","",[1]ev391cutoff!F163)</f>
        <v/>
      </c>
      <c r="G163" s="135" t="str">
        <f>IF([1]ev391cutoff!G163="","",[1]ev391cutoff!G163)</f>
        <v>technosphere</v>
      </c>
      <c r="H163" s="135" t="str">
        <f>IF([1]ev391cutoff!H163="","",[1]ev391cutoff!H163)</f>
        <v>ev391cutoff</v>
      </c>
      <c r="I163" s="135" t="str">
        <f>IF([1]ev391cutoff!I163="","",[1]ev391cutoff!I163)</f>
        <v/>
      </c>
    </row>
    <row r="164" spans="1:9">
      <c r="A164" s="135" t="str">
        <f>IF([1]ev391cutoff!A164="","",[1]ev391cutoff!A164)</f>
        <v>market for ammonium sulfate</v>
      </c>
      <c r="B164" s="135">
        <f>IF([1]ev391cutoff!B164="","",[1]ev391cutoff!B164)</f>
        <v>0.32</v>
      </c>
      <c r="C164" s="135" t="str">
        <f>IF([1]ev391cutoff!C164="","",[1]ev391cutoff!C164)</f>
        <v>ammonium sulfate</v>
      </c>
      <c r="D164" s="135" t="str">
        <f>IF([1]ev391cutoff!D164="","",[1]ev391cutoff!D164)</f>
        <v>RER</v>
      </c>
      <c r="E164" s="135" t="str">
        <f>IF([1]ev391cutoff!E164="","",[1]ev391cutoff!E164)</f>
        <v>kilogram</v>
      </c>
      <c r="F164" s="135" t="str">
        <f>IF([1]ev391cutoff!F164="","",[1]ev391cutoff!F164)</f>
        <v/>
      </c>
      <c r="G164" s="135" t="str">
        <f>IF([1]ev391cutoff!G164="","",[1]ev391cutoff!G164)</f>
        <v>technosphere</v>
      </c>
      <c r="H164" s="135" t="str">
        <f>IF([1]ev391cutoff!H164="","",[1]ev391cutoff!H164)</f>
        <v>ev391cutoff</v>
      </c>
      <c r="I164" s="135" t="str">
        <f>IF([1]ev391cutoff!I164="","",[1]ev391cutoff!I164)</f>
        <v/>
      </c>
    </row>
    <row r="165" spans="1:9">
      <c r="A165" s="135" t="str">
        <f>IF([1]ev391cutoff!A165="","",[1]ev391cutoff!A165)</f>
        <v>market for butyl acetate</v>
      </c>
      <c r="B165" s="135">
        <f>IF([1]ev391cutoff!B165="","",[1]ev391cutoff!B165)</f>
        <v>0.18</v>
      </c>
      <c r="C165" s="135" t="str">
        <f>IF([1]ev391cutoff!C165="","",[1]ev391cutoff!C165)</f>
        <v>butyl acetate</v>
      </c>
      <c r="D165" s="135" t="str">
        <f>IF([1]ev391cutoff!D165="","",[1]ev391cutoff!D165)</f>
        <v>RER</v>
      </c>
      <c r="E165" s="135" t="str">
        <f>IF([1]ev391cutoff!E165="","",[1]ev391cutoff!E165)</f>
        <v>kilogram</v>
      </c>
      <c r="F165" s="135" t="str">
        <f>IF([1]ev391cutoff!F165="","",[1]ev391cutoff!F165)</f>
        <v/>
      </c>
      <c r="G165" s="135" t="str">
        <f>IF([1]ev391cutoff!G165="","",[1]ev391cutoff!G165)</f>
        <v>technosphere</v>
      </c>
      <c r="H165" s="135" t="str">
        <f>IF([1]ev391cutoff!H165="","",[1]ev391cutoff!H165)</f>
        <v>ev391cutoff</v>
      </c>
      <c r="I165" s="135" t="str">
        <f>IF([1]ev391cutoff!I165="","",[1]ev391cutoff!I165)</f>
        <v/>
      </c>
    </row>
    <row r="166" spans="1:9">
      <c r="A166" s="135" t="str">
        <f>IF([1]ev391cutoff!A166="","",[1]ev391cutoff!A166)</f>
        <v>market for electricity, low voltage</v>
      </c>
      <c r="B166" s="143">
        <f>IF([1]ev391cutoff!B166="","",[1]ev391cutoff!B166)</f>
        <v>21.977777777777778</v>
      </c>
      <c r="C166" s="135" t="str">
        <f>IF([1]ev391cutoff!C166="","",[1]ev391cutoff!C166)</f>
        <v>electricity, low voltage</v>
      </c>
      <c r="D166" s="135" t="str">
        <f>IF([1]ev391cutoff!D166="","",[1]ev391cutoff!D166)</f>
        <v>FR</v>
      </c>
      <c r="E166" s="135" t="str">
        <f>IF([1]ev391cutoff!E166="","",[1]ev391cutoff!E166)</f>
        <v>kilowatt hour</v>
      </c>
      <c r="F166" s="135" t="str">
        <f>IF([1]ev391cutoff!F166="","",[1]ev391cutoff!F166)</f>
        <v/>
      </c>
      <c r="G166" s="135" t="str">
        <f>IF([1]ev391cutoff!G166="","",[1]ev391cutoff!G166)</f>
        <v>technosphere</v>
      </c>
      <c r="H166" s="135" t="str">
        <f>IF([1]ev391cutoff!H166="","",[1]ev391cutoff!H166)</f>
        <v>ev391cutoff</v>
      </c>
      <c r="I166" s="135" t="str">
        <f>IF([1]ev391cutoff!I166="","",[1]ev391cutoff!I166)</f>
        <v>equivelent to 79.12 MJ</v>
      </c>
    </row>
    <row r="167" spans="1:9">
      <c r="A167" s="135" t="str">
        <f>IF([1]ev391cutoff!A167="","",[1]ev391cutoff!A167)</f>
        <v>glucose production</v>
      </c>
      <c r="B167" s="135">
        <f>IF([1]ev391cutoff!B167="","",[1]ev391cutoff!B167)</f>
        <v>5.18</v>
      </c>
      <c r="C167" s="135" t="str">
        <f>IF([1]ev391cutoff!C167="","",[1]ev391cutoff!C167)</f>
        <v>glucose</v>
      </c>
      <c r="D167" s="135" t="str">
        <f>IF([1]ev391cutoff!D167="","",[1]ev391cutoff!D167)</f>
        <v>RER</v>
      </c>
      <c r="E167" s="135" t="str">
        <f>IF([1]ev391cutoff!E167="","",[1]ev391cutoff!E167)</f>
        <v>kilogram</v>
      </c>
      <c r="F167" s="135" t="str">
        <f>IF([1]ev391cutoff!F167="","",[1]ev391cutoff!F167)</f>
        <v/>
      </c>
      <c r="G167" s="135" t="str">
        <f>IF([1]ev391cutoff!G167="","",[1]ev391cutoff!G167)</f>
        <v>technosphere</v>
      </c>
      <c r="H167" s="135" t="str">
        <f>IF([1]ev391cutoff!H167="","",[1]ev391cutoff!H167)</f>
        <v>ev391cutoff</v>
      </c>
      <c r="I167" s="135" t="str">
        <f>IF([1]ev391cutoff!I167="","",[1]ev391cutoff!I167)</f>
        <v/>
      </c>
    </row>
    <row r="168" spans="1:9">
      <c r="A168" s="135" t="str">
        <f>IF([1]ev391cutoff!A168="","",[1]ev391cutoff!A168)</f>
        <v>market for heat, from steam, in chemical industry</v>
      </c>
      <c r="B168" s="135">
        <f>IF([1]ev391cutoff!B168="","",[1]ev391cutoff!B168)</f>
        <v>8.91</v>
      </c>
      <c r="C168" s="135" t="str">
        <f>IF([1]ev391cutoff!C168="","",[1]ev391cutoff!C168)</f>
        <v>heat, from steam, in chemical industry</v>
      </c>
      <c r="D168" s="135" t="str">
        <f>IF([1]ev391cutoff!D168="","",[1]ev391cutoff!D168)</f>
        <v>RER</v>
      </c>
      <c r="E168" s="135" t="str">
        <f>IF([1]ev391cutoff!E168="","",[1]ev391cutoff!E168)</f>
        <v>megajoule</v>
      </c>
      <c r="F168" s="135" t="str">
        <f>IF([1]ev391cutoff!F168="","",[1]ev391cutoff!F168)</f>
        <v/>
      </c>
      <c r="G168" s="135" t="str">
        <f>IF([1]ev391cutoff!G168="","",[1]ev391cutoff!G168)</f>
        <v>technosphere</v>
      </c>
      <c r="H168" s="135" t="str">
        <f>IF([1]ev391cutoff!H168="","",[1]ev391cutoff!H168)</f>
        <v>ev391cutoff</v>
      </c>
      <c r="I168" s="135" t="str">
        <f>IF([1]ev391cutoff!I168="","",[1]ev391cutoff!I168)</f>
        <v/>
      </c>
    </row>
    <row r="169" spans="1:9">
      <c r="A169" s="135" t="str">
        <f>IF([1]ev391cutoff!A169="","",[1]ev391cutoff!A169)</f>
        <v>market for oxygen, liquid</v>
      </c>
      <c r="B169" s="135">
        <f>IF([1]ev391cutoff!B169="","",[1]ev391cutoff!B169)</f>
        <v>4.0199999999999996</v>
      </c>
      <c r="C169" s="135" t="str">
        <f>IF([1]ev391cutoff!C169="","",[1]ev391cutoff!C169)</f>
        <v>oxygen, liquid</v>
      </c>
      <c r="D169" s="135" t="str">
        <f>IF([1]ev391cutoff!D169="","",[1]ev391cutoff!D169)</f>
        <v>RER</v>
      </c>
      <c r="E169" s="135" t="str">
        <f>IF([1]ev391cutoff!E169="","",[1]ev391cutoff!E169)</f>
        <v>kilogram</v>
      </c>
      <c r="F169" s="135" t="str">
        <f>IF([1]ev391cutoff!F169="","",[1]ev391cutoff!F169)</f>
        <v/>
      </c>
      <c r="G169" s="135" t="str">
        <f>IF([1]ev391cutoff!G169="","",[1]ev391cutoff!G169)</f>
        <v>technosphere</v>
      </c>
      <c r="H169" s="135" t="str">
        <f>IF([1]ev391cutoff!H169="","",[1]ev391cutoff!H169)</f>
        <v>ev391cutoff</v>
      </c>
      <c r="I169" s="135" t="str">
        <f>IF([1]ev391cutoff!I169="","",[1]ev391cutoff!I169)</f>
        <v/>
      </c>
    </row>
    <row r="170" spans="1:9">
      <c r="A170" s="142" t="str">
        <f>IF([1]ev391cutoff!A170="","",[1]ev391cutoff!A170)</f>
        <v>production of pharmamedia</v>
      </c>
      <c r="B170" s="135">
        <f>IF([1]ev391cutoff!B170="","",[1]ev391cutoff!B170)</f>
        <v>1.3</v>
      </c>
      <c r="C170" s="142" t="str">
        <f>IF([1]ev391cutoff!C170="","",[1]ev391cutoff!C170)</f>
        <v>pharmamedia</v>
      </c>
      <c r="D170" s="142" t="str">
        <f>IF([1]ev391cutoff!D170="","",[1]ev391cutoff!D170)</f>
        <v>RER</v>
      </c>
      <c r="E170" s="142" t="str">
        <f>IF([1]ev391cutoff!E170="","",[1]ev391cutoff!E170)</f>
        <v>unit</v>
      </c>
      <c r="F170" s="135" t="str">
        <f>IF([1]ev391cutoff!F170="","",[1]ev391cutoff!F170)</f>
        <v/>
      </c>
      <c r="G170" s="135" t="str">
        <f>IF([1]ev391cutoff!G170="","",[1]ev391cutoff!G170)</f>
        <v>technosphere</v>
      </c>
      <c r="H170" s="142" t="str">
        <f>IF([1]ev391cutoff!H170="","",[1]ev391cutoff!H170)</f>
        <v>penicillin_cut_off</v>
      </c>
      <c r="I170" s="135" t="str">
        <f>IF([1]ev391cutoff!I170="","",[1]ev391cutoff!I170)</f>
        <v/>
      </c>
    </row>
    <row r="171" spans="1:9">
      <c r="A171" s="135" t="str">
        <f>IF([1]ev391cutoff!A171="","",[1]ev391cutoff!A171)</f>
        <v>market for phenyl acetic acid</v>
      </c>
      <c r="B171" s="135">
        <f>IF([1]ev391cutoff!B171="","",[1]ev391cutoff!B171)</f>
        <v>0.36</v>
      </c>
      <c r="C171" s="135" t="str">
        <f>IF([1]ev391cutoff!C171="","",[1]ev391cutoff!C171)</f>
        <v>phenyl acetic acid</v>
      </c>
      <c r="D171" s="135" t="str">
        <f>IF([1]ev391cutoff!D171="","",[1]ev391cutoff!D171)</f>
        <v>GLO</v>
      </c>
      <c r="E171" s="135" t="str">
        <f>IF([1]ev391cutoff!E171="","",[1]ev391cutoff!E171)</f>
        <v>kilogram</v>
      </c>
      <c r="F171" s="135" t="str">
        <f>IF([1]ev391cutoff!F171="","",[1]ev391cutoff!F171)</f>
        <v/>
      </c>
      <c r="G171" s="135" t="str">
        <f>IF([1]ev391cutoff!G171="","",[1]ev391cutoff!G171)</f>
        <v>technosphere</v>
      </c>
      <c r="H171" s="135" t="str">
        <f>IF([1]ev391cutoff!H171="","",[1]ev391cutoff!H171)</f>
        <v>ev391cutoff</v>
      </c>
      <c r="I171" s="135" t="str">
        <f>IF([1]ev391cutoff!I171="","",[1]ev391cutoff!I171)</f>
        <v/>
      </c>
    </row>
    <row r="172" spans="1:9">
      <c r="A172" s="142" t="str">
        <f>IF([1]ev391cutoff!A172="","",[1]ev391cutoff!A172)</f>
        <v>sodium acetate</v>
      </c>
      <c r="B172" s="135">
        <f>IF([1]ev391cutoff!B172="","",[1]ev391cutoff!B172)</f>
        <v>0.26</v>
      </c>
      <c r="C172" s="142" t="str">
        <f>IF([1]ev391cutoff!C172="","",[1]ev391cutoff!C172)</f>
        <v>sodium acetate</v>
      </c>
      <c r="D172" s="142" t="str">
        <f>IF([1]ev391cutoff!D172="","",[1]ev391cutoff!D172)</f>
        <v>GLO</v>
      </c>
      <c r="E172" s="142" t="str">
        <f>IF([1]ev391cutoff!E172="","",[1]ev391cutoff!E172)</f>
        <v>kilogram</v>
      </c>
      <c r="F172" s="135" t="str">
        <f>IF([1]ev391cutoff!F172="","",[1]ev391cutoff!F172)</f>
        <v/>
      </c>
      <c r="G172" s="135" t="str">
        <f>IF([1]ev391cutoff!G172="","",[1]ev391cutoff!G172)</f>
        <v>technosphere</v>
      </c>
      <c r="H172" s="142" t="str">
        <f>IF([1]ev391cutoff!H172="","",[1]ev391cutoff!H172)</f>
        <v>penicillin_cut_off</v>
      </c>
      <c r="I172" s="135" t="str">
        <f>IF([1]ev391cutoff!I172="","",[1]ev391cutoff!I172)</f>
        <v/>
      </c>
    </row>
    <row r="173" spans="1:9">
      <c r="A173" s="135" t="str">
        <f>IF([1]ev391cutoff!A173="","",[1]ev391cutoff!A173)</f>
        <v>market for sodium hydroxide, without water, in 50% solution state</v>
      </c>
      <c r="B173" s="135">
        <f>IF([1]ev391cutoff!B173="","",[1]ev391cutoff!B173)</f>
        <v>0.11</v>
      </c>
      <c r="C173" s="135" t="str">
        <f>IF([1]ev391cutoff!C173="","",[1]ev391cutoff!C173)</f>
        <v>sodium hydroxide, without water, in 50% solution state</v>
      </c>
      <c r="D173" s="135" t="str">
        <f>IF([1]ev391cutoff!D173="","",[1]ev391cutoff!D173)</f>
        <v>GLO</v>
      </c>
      <c r="E173" s="135" t="str">
        <f>IF([1]ev391cutoff!E173="","",[1]ev391cutoff!E173)</f>
        <v>kilogram</v>
      </c>
      <c r="F173" s="135" t="str">
        <f>IF([1]ev391cutoff!F173="","",[1]ev391cutoff!F173)</f>
        <v/>
      </c>
      <c r="G173" s="135" t="str">
        <f>IF([1]ev391cutoff!G173="","",[1]ev391cutoff!G173)</f>
        <v>technosphere</v>
      </c>
      <c r="H173" s="135" t="str">
        <f>IF([1]ev391cutoff!H173="","",[1]ev391cutoff!H173)</f>
        <v>ev391cutoff</v>
      </c>
      <c r="I173" s="135" t="str">
        <f>IF([1]ev391cutoff!I173="","",[1]ev391cutoff!I173)</f>
        <v/>
      </c>
    </row>
    <row r="174" spans="1:9">
      <c r="A174" s="135" t="str">
        <f>IF([1]ev391cutoff!A174="","",[1]ev391cutoff!A174)</f>
        <v>market for sulfuric acid</v>
      </c>
      <c r="B174" s="135">
        <f>IF([1]ev391cutoff!B174="","",[1]ev391cutoff!B174)</f>
        <v>0.01</v>
      </c>
      <c r="C174" s="135" t="str">
        <f>IF([1]ev391cutoff!C174="","",[1]ev391cutoff!C174)</f>
        <v>sulfuric acid</v>
      </c>
      <c r="D174" s="135" t="str">
        <f>IF([1]ev391cutoff!D174="","",[1]ev391cutoff!D174)</f>
        <v>RER</v>
      </c>
      <c r="E174" s="135" t="str">
        <f>IF([1]ev391cutoff!E174="","",[1]ev391cutoff!E174)</f>
        <v>kilogram</v>
      </c>
      <c r="F174" s="135" t="str">
        <f>IF([1]ev391cutoff!F174="","",[1]ev391cutoff!F174)</f>
        <v/>
      </c>
      <c r="G174" s="135" t="str">
        <f>IF([1]ev391cutoff!G174="","",[1]ev391cutoff!G174)</f>
        <v>technosphere</v>
      </c>
      <c r="H174" s="135" t="str">
        <f>IF([1]ev391cutoff!H174="","",[1]ev391cutoff!H174)</f>
        <v>ev391cutoff</v>
      </c>
      <c r="I174" s="135" t="str">
        <f>IF([1]ev391cutoff!I174="","",[1]ev391cutoff!I174)</f>
        <v/>
      </c>
    </row>
    <row r="175" spans="1:9">
      <c r="A175" s="135" t="str">
        <f>IF([1]ev391cutoff!A175="","",[1]ev391cutoff!A175)</f>
        <v>tap water production, underground water with disinfection</v>
      </c>
      <c r="B175" s="135">
        <f>IF([1]ev391cutoff!B175="","",[1]ev391cutoff!B175)</f>
        <v>19.100000000000001</v>
      </c>
      <c r="C175" s="135" t="str">
        <f>IF([1]ev391cutoff!C175="","",[1]ev391cutoff!C175)</f>
        <v>tap water</v>
      </c>
      <c r="D175" s="135" t="str">
        <f>IF([1]ev391cutoff!D175="","",[1]ev391cutoff!D175)</f>
        <v>CH</v>
      </c>
      <c r="E175" s="135" t="str">
        <f>IF([1]ev391cutoff!E175="","",[1]ev391cutoff!E175)</f>
        <v>kilogram</v>
      </c>
      <c r="F175" s="135" t="str">
        <f>IF([1]ev391cutoff!F175="","",[1]ev391cutoff!F175)</f>
        <v/>
      </c>
      <c r="G175" s="135" t="str">
        <f>IF([1]ev391cutoff!G175="","",[1]ev391cutoff!G175)</f>
        <v>technosphere</v>
      </c>
      <c r="H175" s="135" t="str">
        <f>IF([1]ev391cutoff!H175="","",[1]ev391cutoff!H175)</f>
        <v>ev391cutoff</v>
      </c>
      <c r="I175" s="135" t="str">
        <f>IF([1]ev391cutoff!I175="","",[1]ev391cutoff!I175)</f>
        <v/>
      </c>
    </row>
    <row r="176" spans="1:9">
      <c r="A176" s="135" t="str">
        <f>IF([1]ev391cutoff!A176="","",[1]ev391cutoff!A176)</f>
        <v>treatment of average incineration residue, residual material landfill</v>
      </c>
      <c r="B176" s="142">
        <f>IF([1]ev391cutoff!B176="","",[1]ev391cutoff!B176)</f>
        <v>-5.3499999999999997E-3</v>
      </c>
      <c r="C176" s="135" t="str">
        <f>IF([1]ev391cutoff!C176="","",[1]ev391cutoff!C176)</f>
        <v>average incineration residue</v>
      </c>
      <c r="D176" s="135" t="str">
        <f>IF([1]ev391cutoff!D176="","",[1]ev391cutoff!D176)</f>
        <v>RoW</v>
      </c>
      <c r="E176" s="135" t="str">
        <f>IF([1]ev391cutoff!E176="","",[1]ev391cutoff!E176)</f>
        <v>kilogram</v>
      </c>
      <c r="F176" s="135" t="str">
        <f>IF([1]ev391cutoff!F176="","",[1]ev391cutoff!F176)</f>
        <v/>
      </c>
      <c r="G176" s="135" t="str">
        <f>IF([1]ev391cutoff!G176="","",[1]ev391cutoff!G176)</f>
        <v>technosphere</v>
      </c>
      <c r="H176" s="135" t="str">
        <f>IF([1]ev391cutoff!H176="","",[1]ev391cutoff!H176)</f>
        <v>ev391cutoff</v>
      </c>
      <c r="I176" s="135" t="str">
        <f>IF([1]ev391cutoff!I176="","",[1]ev391cutoff!I176)</f>
        <v/>
      </c>
    </row>
    <row r="177" spans="1:9">
      <c r="A177" s="135" t="str">
        <f>IF([1]ev391cutoff!A177="","",[1]ev391cutoff!A177)</f>
        <v>treatment of biowaste, municipal incineration</v>
      </c>
      <c r="B177" s="135">
        <f>IF([1]ev391cutoff!B177="","",[1]ev391cutoff!B177)</f>
        <v>-1.07</v>
      </c>
      <c r="C177" s="135" t="str">
        <f>IF([1]ev391cutoff!C177="","",[1]ev391cutoff!C177)</f>
        <v>biowaste</v>
      </c>
      <c r="D177" s="135" t="str">
        <f>IF([1]ev391cutoff!D177="","",[1]ev391cutoff!D177)</f>
        <v>GLO</v>
      </c>
      <c r="E177" s="135" t="str">
        <f>IF([1]ev391cutoff!E177="","",[1]ev391cutoff!E177)</f>
        <v>kilogram</v>
      </c>
      <c r="F177" s="135" t="str">
        <f>IF([1]ev391cutoff!F177="","",[1]ev391cutoff!F177)</f>
        <v/>
      </c>
      <c r="G177" s="135" t="str">
        <f>IF([1]ev391cutoff!G177="","",[1]ev391cutoff!G177)</f>
        <v>technosphere</v>
      </c>
      <c r="H177" s="135" t="str">
        <f>IF([1]ev391cutoff!H177="","",[1]ev391cutoff!H177)</f>
        <v>ev391cutoff</v>
      </c>
      <c r="I177" s="135" t="str">
        <f>IF([1]ev391cutoff!I177="","",[1]ev391cutoff!I177)</f>
        <v/>
      </c>
    </row>
    <row r="178" spans="1:9">
      <c r="A178" s="142" t="str">
        <f>IF([1]ev391cutoff!A178="","",[1]ev391cutoff!A178)</f>
        <v>sodium acetate</v>
      </c>
      <c r="B178" s="135">
        <f>IF([1]ev391cutoff!B178="","",[1]ev391cutoff!B178)</f>
        <v>-0.03</v>
      </c>
      <c r="C178" s="142" t="str">
        <f>IF([1]ev391cutoff!C178="","",[1]ev391cutoff!C178)</f>
        <v>sodium acetate</v>
      </c>
      <c r="D178" s="142" t="str">
        <f>IF([1]ev391cutoff!D178="","",[1]ev391cutoff!D178)</f>
        <v>GLO</v>
      </c>
      <c r="E178" s="142" t="str">
        <f>IF([1]ev391cutoff!E178="","",[1]ev391cutoff!E178)</f>
        <v>kilogram</v>
      </c>
      <c r="F178" s="135" t="str">
        <f>IF([1]ev391cutoff!F178="","",[1]ev391cutoff!F178)</f>
        <v/>
      </c>
      <c r="G178" s="135" t="str">
        <f>IF([1]ev391cutoff!G178="","",[1]ev391cutoff!G178)</f>
        <v>technosphere</v>
      </c>
      <c r="H178" s="142" t="str">
        <f>IF([1]ev391cutoff!H178="","",[1]ev391cutoff!H178)</f>
        <v>penicillin_cut_off</v>
      </c>
      <c r="I178" s="135" t="str">
        <f>IF([1]ev391cutoff!I178="","",[1]ev391cutoff!I178)</f>
        <v/>
      </c>
    </row>
    <row r="179" spans="1:9">
      <c r="A179" s="135" t="str">
        <f>IF([1]ev391cutoff!A179="","",[1]ev391cutoff!A179)</f>
        <v>Acetic acid</v>
      </c>
      <c r="B179" s="135">
        <f>IF([1]ev391cutoff!B179="","",[1]ev391cutoff!B179)</f>
        <v>0.17</v>
      </c>
      <c r="C179" s="135" t="str">
        <f>IF([1]ev391cutoff!C179="","",[1]ev391cutoff!C179)</f>
        <v/>
      </c>
      <c r="D179" s="135" t="str">
        <f>IF([1]ev391cutoff!D179="","",[1]ev391cutoff!D179)</f>
        <v/>
      </c>
      <c r="E179" s="135" t="str">
        <f>IF([1]ev391cutoff!E179="","",[1]ev391cutoff!E179)</f>
        <v>kilogram</v>
      </c>
      <c r="F179" s="135" t="str">
        <f>IF([1]ev391cutoff!F179="","",[1]ev391cutoff!F179)</f>
        <v>water</v>
      </c>
      <c r="G179" s="135" t="str">
        <f>IF([1]ev391cutoff!G179="","",[1]ev391cutoff!G179)</f>
        <v>biosphere</v>
      </c>
      <c r="H179" s="135" t="str">
        <f>IF([1]ev391cutoff!H179="","",[1]ev391cutoff!H179)</f>
        <v>biosphere3</v>
      </c>
      <c r="I179" s="135" t="str">
        <f>IF([1]ev391cutoff!I179="","",[1]ev391cutoff!I179)</f>
        <v/>
      </c>
    </row>
    <row r="180" spans="1:9">
      <c r="A180" s="135" t="str">
        <f>IF([1]ev391cutoff!A180="","",[1]ev391cutoff!A180)</f>
        <v>Acetone</v>
      </c>
      <c r="B180" s="135">
        <f>IF([1]ev391cutoff!B180="","",[1]ev391cutoff!B180)</f>
        <v>0.22</v>
      </c>
      <c r="C180" s="135" t="str">
        <f>IF([1]ev391cutoff!C180="","",[1]ev391cutoff!C180)</f>
        <v/>
      </c>
      <c r="D180" s="135" t="str">
        <f>IF([1]ev391cutoff!D180="","",[1]ev391cutoff!D180)</f>
        <v/>
      </c>
      <c r="E180" s="135" t="str">
        <f>IF([1]ev391cutoff!E180="","",[1]ev391cutoff!E180)</f>
        <v>kilogram</v>
      </c>
      <c r="F180" s="135" t="str">
        <f>IF([1]ev391cutoff!F180="","",[1]ev391cutoff!F180)</f>
        <v>water</v>
      </c>
      <c r="G180" s="135" t="str">
        <f>IF([1]ev391cutoff!G180="","",[1]ev391cutoff!G180)</f>
        <v>biosphere</v>
      </c>
      <c r="H180" s="135" t="str">
        <f>IF([1]ev391cutoff!H180="","",[1]ev391cutoff!H180)</f>
        <v>biosphere3</v>
      </c>
      <c r="I180" s="135" t="str">
        <f>IF([1]ev391cutoff!I180="","",[1]ev391cutoff!I180)</f>
        <v/>
      </c>
    </row>
    <row r="181" spans="1:9">
      <c r="A181" s="135" t="str">
        <f>IF([1]ev391cutoff!A181="","",[1]ev391cutoff!A181)</f>
        <v>Butyl acetate</v>
      </c>
      <c r="B181" s="135">
        <f>IF([1]ev391cutoff!B181="","",[1]ev391cutoff!B181)</f>
        <v>0.18</v>
      </c>
      <c r="C181" s="135" t="str">
        <f>IF([1]ev391cutoff!C181="","",[1]ev391cutoff!C181)</f>
        <v/>
      </c>
      <c r="D181" s="135" t="str">
        <f>IF([1]ev391cutoff!D181="","",[1]ev391cutoff!D181)</f>
        <v/>
      </c>
      <c r="E181" s="135" t="str">
        <f>IF([1]ev391cutoff!E181="","",[1]ev391cutoff!E181)</f>
        <v>kilogram</v>
      </c>
      <c r="F181" s="135" t="str">
        <f>IF([1]ev391cutoff!F181="","",[1]ev391cutoff!F181)</f>
        <v>water</v>
      </c>
      <c r="G181" s="135" t="str">
        <f>IF([1]ev391cutoff!G181="","",[1]ev391cutoff!G181)</f>
        <v>biosphere</v>
      </c>
      <c r="H181" s="135" t="str">
        <f>IF([1]ev391cutoff!H181="","",[1]ev391cutoff!H181)</f>
        <v>biosphere3</v>
      </c>
      <c r="I181" s="135" t="str">
        <f>IF([1]ev391cutoff!I181="","",[1]ev391cutoff!I181)</f>
        <v/>
      </c>
    </row>
    <row r="182" spans="1:9">
      <c r="A182" s="135" t="str">
        <f>IF([1]ev391cutoff!A182="","",[1]ev391cutoff!A182)</f>
        <v>Carbon dioxide, fossil</v>
      </c>
      <c r="B182" s="135">
        <f>IF([1]ev391cutoff!B182="","",[1]ev391cutoff!B182)</f>
        <v>6.58</v>
      </c>
      <c r="C182" s="135" t="str">
        <f>IF([1]ev391cutoff!C182="","",[1]ev391cutoff!C182)</f>
        <v/>
      </c>
      <c r="D182" s="135" t="str">
        <f>IF([1]ev391cutoff!D182="","",[1]ev391cutoff!D182)</f>
        <v/>
      </c>
      <c r="E182" s="135" t="str">
        <f>IF([1]ev391cutoff!E182="","",[1]ev391cutoff!E182)</f>
        <v>kilogram</v>
      </c>
      <c r="F182" s="135" t="str">
        <f>IF([1]ev391cutoff!F182="","",[1]ev391cutoff!F182)</f>
        <v>air</v>
      </c>
      <c r="G182" s="135" t="str">
        <f>IF([1]ev391cutoff!G182="","",[1]ev391cutoff!G182)</f>
        <v>biosphere</v>
      </c>
      <c r="H182" s="135" t="str">
        <f>IF([1]ev391cutoff!H182="","",[1]ev391cutoff!H182)</f>
        <v>biosphere3</v>
      </c>
      <c r="I182" s="135" t="str">
        <f>IF([1]ev391cutoff!I182="","",[1]ev391cutoff!I182)</f>
        <v/>
      </c>
    </row>
    <row r="183" spans="1:9">
      <c r="A183" s="135" t="str">
        <f>IF([1]ev391cutoff!A183="","",[1]ev391cutoff!A183)</f>
        <v>Glucose</v>
      </c>
      <c r="B183" s="135">
        <f>IF([1]ev391cutoff!B183="","",[1]ev391cutoff!B183)</f>
        <v>0.06</v>
      </c>
      <c r="C183" s="135" t="str">
        <f>IF([1]ev391cutoff!C183="","",[1]ev391cutoff!C183)</f>
        <v/>
      </c>
      <c r="D183" s="135" t="str">
        <f>IF([1]ev391cutoff!D183="","",[1]ev391cutoff!D183)</f>
        <v/>
      </c>
      <c r="E183" s="135" t="str">
        <f>IF([1]ev391cutoff!E183="","",[1]ev391cutoff!E183)</f>
        <v>kilogram</v>
      </c>
      <c r="F183" s="135" t="str">
        <f>IF([1]ev391cutoff!F183="","",[1]ev391cutoff!F183)</f>
        <v>water</v>
      </c>
      <c r="G183" s="135" t="str">
        <f>IF([1]ev391cutoff!G183="","",[1]ev391cutoff!G183)</f>
        <v>biosphere</v>
      </c>
      <c r="H183" s="135" t="str">
        <f>IF([1]ev391cutoff!H183="","",[1]ev391cutoff!H183)</f>
        <v>biosphere3</v>
      </c>
      <c r="I183" s="135" t="str">
        <f>IF([1]ev391cutoff!I183="","",[1]ev391cutoff!I183)</f>
        <v/>
      </c>
    </row>
    <row r="184" spans="1:9">
      <c r="A184" s="135" t="str">
        <f>IF([1]ev391cutoff!A184="","",[1]ev391cutoff!A184)</f>
        <v>Phenylacetic acid</v>
      </c>
      <c r="B184" s="135">
        <f>IF([1]ev391cutoff!B184="","",[1]ev391cutoff!B184)</f>
        <v>0.01</v>
      </c>
      <c r="C184" s="135" t="str">
        <f>IF([1]ev391cutoff!C184="","",[1]ev391cutoff!C184)</f>
        <v/>
      </c>
      <c r="D184" s="135" t="str">
        <f>IF([1]ev391cutoff!D184="","",[1]ev391cutoff!D184)</f>
        <v/>
      </c>
      <c r="E184" s="135" t="str">
        <f>IF([1]ev391cutoff!E184="","",[1]ev391cutoff!E184)</f>
        <v>kilogram</v>
      </c>
      <c r="F184" s="135" t="str">
        <f>IF([1]ev391cutoff!F184="","",[1]ev391cutoff!F184)</f>
        <v>water</v>
      </c>
      <c r="G184" s="135" t="str">
        <f>IF([1]ev391cutoff!G184="","",[1]ev391cutoff!G184)</f>
        <v>biosphere</v>
      </c>
      <c r="H184" s="135" t="str">
        <f>IF([1]ev391cutoff!H184="","",[1]ev391cutoff!H184)</f>
        <v>biosphere3</v>
      </c>
      <c r="I184" s="135" t="str">
        <f>IF([1]ev391cutoff!I184="","",[1]ev391cutoff!I184)</f>
        <v/>
      </c>
    </row>
    <row r="185" spans="1:9">
      <c r="A185" s="135" t="str">
        <f>IF([1]ev391cutoff!A185="","",[1]ev391cutoff!A185)</f>
        <v>Sodium hydroxide</v>
      </c>
      <c r="B185" s="135">
        <f>IF([1]ev391cutoff!B185="","",[1]ev391cutoff!B185)</f>
        <v>0.11</v>
      </c>
      <c r="C185" s="135" t="str">
        <f>IF([1]ev391cutoff!C185="","",[1]ev391cutoff!C185)</f>
        <v/>
      </c>
      <c r="D185" s="135" t="str">
        <f>IF([1]ev391cutoff!D185="","",[1]ev391cutoff!D185)</f>
        <v/>
      </c>
      <c r="E185" s="135" t="str">
        <f>IF([1]ev391cutoff!E185="","",[1]ev391cutoff!E185)</f>
        <v>kilogram</v>
      </c>
      <c r="F185" s="135" t="str">
        <f>IF([1]ev391cutoff!F185="","",[1]ev391cutoff!F185)</f>
        <v>air</v>
      </c>
      <c r="G185" s="135" t="str">
        <f>IF([1]ev391cutoff!G185="","",[1]ev391cutoff!G185)</f>
        <v>biosphere</v>
      </c>
      <c r="H185" s="135" t="str">
        <f>IF([1]ev391cutoff!H185="","",[1]ev391cutoff!H185)</f>
        <v>biosphere3</v>
      </c>
      <c r="I185" s="135" t="str">
        <f>IF([1]ev391cutoff!I185="","",[1]ev391cutoff!I185)</f>
        <v/>
      </c>
    </row>
    <row r="186" spans="1:9">
      <c r="A186" s="135" t="str">
        <f>IF([1]ev391cutoff!A186="","",[1]ev391cutoff!A186)</f>
        <v>Sulfuric acid</v>
      </c>
      <c r="B186" s="135">
        <f>IF([1]ev391cutoff!B186="","",[1]ev391cutoff!B186)</f>
        <v>0.01</v>
      </c>
      <c r="C186" s="135" t="str">
        <f>IF([1]ev391cutoff!C186="","",[1]ev391cutoff!C186)</f>
        <v/>
      </c>
      <c r="D186" s="135" t="str">
        <f>IF([1]ev391cutoff!D186="","",[1]ev391cutoff!D186)</f>
        <v/>
      </c>
      <c r="E186" s="135" t="str">
        <f>IF([1]ev391cutoff!E186="","",[1]ev391cutoff!E186)</f>
        <v>kilogram</v>
      </c>
      <c r="F186" s="135" t="str">
        <f>IF([1]ev391cutoff!F186="","",[1]ev391cutoff!F186)</f>
        <v>water</v>
      </c>
      <c r="G186" s="135" t="str">
        <f>IF([1]ev391cutoff!G186="","",[1]ev391cutoff!G186)</f>
        <v>biosphere</v>
      </c>
      <c r="H186" s="135" t="str">
        <f>IF([1]ev391cutoff!H186="","",[1]ev391cutoff!H186)</f>
        <v>biosphere3</v>
      </c>
      <c r="I186" s="135" t="str">
        <f>IF([1]ev391cutoff!I186="","",[1]ev391cutoff!I186)</f>
        <v/>
      </c>
    </row>
    <row r="187" spans="1:9">
      <c r="A187" s="3" t="str">
        <f>IF([1]ev391cutoff!A187="","",[1]ev391cutoff!A187)</f>
        <v/>
      </c>
      <c r="B187" s="3" t="str">
        <f>IF([1]ev391cutoff!B187="","",[1]ev391cutoff!B187)</f>
        <v/>
      </c>
      <c r="C187" s="3" t="str">
        <f>IF([1]ev391cutoff!C187="","",[1]ev391cutoff!C187)</f>
        <v/>
      </c>
      <c r="D187" s="3" t="str">
        <f>IF([1]ev391cutoff!D187="","",[1]ev391cutoff!D187)</f>
        <v/>
      </c>
      <c r="E187" s="3" t="str">
        <f>IF([1]ev391cutoff!E187="","",[1]ev391cutoff!E187)</f>
        <v/>
      </c>
      <c r="F187" s="3" t="str">
        <f>IF([1]ev391cutoff!F187="","",[1]ev391cutoff!F187)</f>
        <v/>
      </c>
      <c r="G187" s="3" t="str">
        <f>IF([1]ev391cutoff!G187="","",[1]ev391cutoff!G187)</f>
        <v/>
      </c>
      <c r="H187" s="3" t="str">
        <f>IF([1]ev391cutoff!H187="","",[1]ev391cutoff!H187)</f>
        <v/>
      </c>
      <c r="I187" s="3" t="str">
        <f>IF([1]ev391cutoff!I187="","",[1]ev391cutoff!I187)</f>
        <v/>
      </c>
    </row>
    <row r="188" spans="1:9" ht="15.75">
      <c r="A188" s="145" t="str">
        <f>IF([1]ev391cutoff!A188="","",[1]ev391cutoff!A188)</f>
        <v>Activity</v>
      </c>
      <c r="B188" s="146" t="str">
        <f>IF([1]ev391cutoff!B188="","",[1]ev391cutoff!B188)</f>
        <v>full box of vials</v>
      </c>
      <c r="C188" s="147" t="str">
        <f>IF([1]ev391cutoff!C188="","",[1]ev391cutoff!C188)</f>
        <v/>
      </c>
      <c r="D188" s="148" t="str">
        <f>IF([1]ev391cutoff!D188="","",[1]ev391cutoff!D188)</f>
        <v/>
      </c>
      <c r="E188" s="147" t="str">
        <f>IF([1]ev391cutoff!E188="","",[1]ev391cutoff!E188)</f>
        <v/>
      </c>
      <c r="F188" s="149" t="str">
        <f>IF([1]ev391cutoff!F188="","",[1]ev391cutoff!F188)</f>
        <v/>
      </c>
      <c r="G188" s="147" t="str">
        <f>IF([1]ev391cutoff!G188="","",[1]ev391cutoff!G188)</f>
        <v/>
      </c>
      <c r="H188" s="147" t="str">
        <f>IF([1]ev391cutoff!H188="","",[1]ev391cutoff!H188)</f>
        <v/>
      </c>
      <c r="I188" s="147" t="str">
        <f>IF([1]ev391cutoff!I188="","",[1]ev391cutoff!I188)</f>
        <v/>
      </c>
    </row>
    <row r="189" spans="1:9">
      <c r="A189" s="150" t="str">
        <f>IF([1]ev391cutoff!A189="","",[1]ev391cutoff!A189)</f>
        <v>production amount</v>
      </c>
      <c r="B189" s="151">
        <f>IF([1]ev391cutoff!B189="","",[1]ev391cutoff!B189)</f>
        <v>1</v>
      </c>
      <c r="C189" s="147" t="str">
        <f>IF([1]ev391cutoff!C189="","",[1]ev391cutoff!C189)</f>
        <v/>
      </c>
      <c r="D189" s="147" t="str">
        <f>IF([1]ev391cutoff!D189="","",[1]ev391cutoff!D189)</f>
        <v/>
      </c>
      <c r="E189" s="147" t="str">
        <f>IF([1]ev391cutoff!E189="","",[1]ev391cutoff!E189)</f>
        <v/>
      </c>
      <c r="F189" s="149" t="str">
        <f>IF([1]ev391cutoff!F189="","",[1]ev391cutoff!F189)</f>
        <v/>
      </c>
      <c r="G189" s="147" t="str">
        <f>IF([1]ev391cutoff!G189="","",[1]ev391cutoff!G189)</f>
        <v/>
      </c>
      <c r="H189" s="147" t="str">
        <f>IF([1]ev391cutoff!H189="","",[1]ev391cutoff!H189)</f>
        <v/>
      </c>
      <c r="I189" s="147" t="str">
        <f>IF([1]ev391cutoff!I189="","",[1]ev391cutoff!I189)</f>
        <v/>
      </c>
    </row>
    <row r="190" spans="1:9">
      <c r="A190" s="150" t="str">
        <f>IF([1]ev391cutoff!A190="","",[1]ev391cutoff!A190)</f>
        <v>reference product</v>
      </c>
      <c r="B190" s="152" t="str">
        <f>IF([1]ev391cutoff!B190="","",[1]ev391cutoff!B190)</f>
        <v>full box of vials</v>
      </c>
      <c r="C190" s="147" t="str">
        <f>IF([1]ev391cutoff!C190="","",[1]ev391cutoff!C190)</f>
        <v/>
      </c>
      <c r="D190" s="147" t="str">
        <f>IF([1]ev391cutoff!D190="","",[1]ev391cutoff!D190)</f>
        <v/>
      </c>
      <c r="E190" s="147" t="str">
        <f>IF([1]ev391cutoff!E190="","",[1]ev391cutoff!E190)</f>
        <v/>
      </c>
      <c r="F190" s="149" t="str">
        <f>IF([1]ev391cutoff!F190="","",[1]ev391cutoff!F190)</f>
        <v/>
      </c>
      <c r="G190" s="147" t="str">
        <f>IF([1]ev391cutoff!G190="","",[1]ev391cutoff!G190)</f>
        <v/>
      </c>
      <c r="H190" s="147" t="str">
        <f>IF([1]ev391cutoff!H190="","",[1]ev391cutoff!H190)</f>
        <v/>
      </c>
      <c r="I190" s="147" t="str">
        <f>IF([1]ev391cutoff!I190="","",[1]ev391cutoff!I190)</f>
        <v/>
      </c>
    </row>
    <row r="191" spans="1:9">
      <c r="A191" s="150" t="str">
        <f>IF([1]ev391cutoff!A191="","",[1]ev391cutoff!A191)</f>
        <v>location</v>
      </c>
      <c r="B191" s="151" t="str">
        <f>IF([1]ev391cutoff!B191="","",[1]ev391cutoff!B191)</f>
        <v>NO</v>
      </c>
      <c r="C191" s="147" t="str">
        <f>IF([1]ev391cutoff!C191="","",[1]ev391cutoff!C191)</f>
        <v/>
      </c>
      <c r="D191" s="147" t="str">
        <f>IF([1]ev391cutoff!D191="","",[1]ev391cutoff!D191)</f>
        <v/>
      </c>
      <c r="E191" s="147" t="str">
        <f>IF([1]ev391cutoff!E191="","",[1]ev391cutoff!E191)</f>
        <v/>
      </c>
      <c r="F191" s="149" t="str">
        <f>IF([1]ev391cutoff!F191="","",[1]ev391cutoff!F191)</f>
        <v/>
      </c>
      <c r="G191" s="147" t="str">
        <f>IF([1]ev391cutoff!G191="","",[1]ev391cutoff!G191)</f>
        <v/>
      </c>
      <c r="H191" s="147" t="str">
        <f>IF([1]ev391cutoff!H191="","",[1]ev391cutoff!H191)</f>
        <v/>
      </c>
      <c r="I191" s="147" t="str">
        <f>IF([1]ev391cutoff!I191="","",[1]ev391cutoff!I191)</f>
        <v/>
      </c>
    </row>
    <row r="192" spans="1:9">
      <c r="A192" s="150" t="str">
        <f>IF([1]ev391cutoff!A192="","",[1]ev391cutoff!A192)</f>
        <v>unit</v>
      </c>
      <c r="B192" s="153" t="str">
        <f>IF([1]ev391cutoff!B192="","",[1]ev391cutoff!B192)</f>
        <v>unit</v>
      </c>
      <c r="C192" s="147" t="str">
        <f>IF([1]ev391cutoff!C192="","",[1]ev391cutoff!C192)</f>
        <v/>
      </c>
      <c r="D192" s="147" t="str">
        <f>IF([1]ev391cutoff!D192="","",[1]ev391cutoff!D192)</f>
        <v/>
      </c>
      <c r="E192" s="147" t="str">
        <f>IF([1]ev391cutoff!E192="","",[1]ev391cutoff!E192)</f>
        <v/>
      </c>
      <c r="F192" s="149" t="str">
        <f>IF([1]ev391cutoff!F192="","",[1]ev391cutoff!F192)</f>
        <v/>
      </c>
      <c r="G192" s="147" t="str">
        <f>IF([1]ev391cutoff!G192="","",[1]ev391cutoff!G192)</f>
        <v/>
      </c>
      <c r="H192" s="147" t="str">
        <f>IF([1]ev391cutoff!H192="","",[1]ev391cutoff!H192)</f>
        <v/>
      </c>
      <c r="I192" s="147" t="str">
        <f>IF([1]ev391cutoff!I192="","",[1]ev391cutoff!I192)</f>
        <v/>
      </c>
    </row>
    <row r="193" spans="1:9" ht="15.75">
      <c r="A193" s="154" t="str">
        <f>IF([1]ev391cutoff!A193="","",[1]ev391cutoff!A193)</f>
        <v>Exchanges</v>
      </c>
      <c r="B193" s="146" t="str">
        <f>IF([1]ev391cutoff!B193="","",[1]ev391cutoff!B193)</f>
        <v/>
      </c>
      <c r="C193" s="154" t="str">
        <f>IF([1]ev391cutoff!C193="","",[1]ev391cutoff!C193)</f>
        <v/>
      </c>
      <c r="D193" s="154" t="str">
        <f>IF([1]ev391cutoff!D193="","",[1]ev391cutoff!D193)</f>
        <v/>
      </c>
      <c r="E193" s="154" t="str">
        <f>IF([1]ev391cutoff!E193="","",[1]ev391cutoff!E193)</f>
        <v/>
      </c>
      <c r="F193" s="149" t="str">
        <f>IF([1]ev391cutoff!F193="","",[1]ev391cutoff!F193)</f>
        <v/>
      </c>
      <c r="G193" s="154" t="str">
        <f>IF([1]ev391cutoff!G193="","",[1]ev391cutoff!G193)</f>
        <v/>
      </c>
      <c r="H193" s="154" t="str">
        <f>IF([1]ev391cutoff!H193="","",[1]ev391cutoff!H193)</f>
        <v/>
      </c>
      <c r="I193" s="154" t="str">
        <f>IF([1]ev391cutoff!I193="","",[1]ev391cutoff!I193)</f>
        <v/>
      </c>
    </row>
    <row r="194" spans="1:9" ht="15.75">
      <c r="A194" s="154" t="str">
        <f>IF([1]ev391cutoff!A194="","",[1]ev391cutoff!A194)</f>
        <v>name</v>
      </c>
      <c r="B194" s="146" t="str">
        <f>IF([1]ev391cutoff!B194="","",[1]ev391cutoff!B194)</f>
        <v>amount</v>
      </c>
      <c r="C194" s="154" t="str">
        <f>IF([1]ev391cutoff!C194="","",[1]ev391cutoff!C194)</f>
        <v>reference product</v>
      </c>
      <c r="D194" s="154" t="str">
        <f>IF([1]ev391cutoff!D194="","",[1]ev391cutoff!D194)</f>
        <v>location</v>
      </c>
      <c r="E194" s="154" t="str">
        <f>IF([1]ev391cutoff!E194="","",[1]ev391cutoff!E194)</f>
        <v>unit</v>
      </c>
      <c r="F194" s="155" t="str">
        <f>IF([1]ev391cutoff!F194="","",[1]ev391cutoff!F194)</f>
        <v>categories</v>
      </c>
      <c r="G194" s="154" t="str">
        <f>IF([1]ev391cutoff!G194="","",[1]ev391cutoff!G194)</f>
        <v>type</v>
      </c>
      <c r="H194" s="154" t="str">
        <f>IF([1]ev391cutoff!H194="","",[1]ev391cutoff!H194)</f>
        <v>database</v>
      </c>
      <c r="I194" s="154" t="str">
        <f>IF([1]ev391cutoff!I194="","",[1]ev391cutoff!I194)</f>
        <v>comment</v>
      </c>
    </row>
    <row r="195" spans="1:9">
      <c r="A195" s="156" t="str">
        <f>IF([1]ev391cutoff!A195="","",[1]ev391cutoff!A195)</f>
        <v>full box of vials</v>
      </c>
      <c r="B195" s="157">
        <f>IF([1]ev391cutoff!B195="","",[1]ev391cutoff!B195)</f>
        <v>1</v>
      </c>
      <c r="C195" s="156" t="str">
        <f>IF([1]ev391cutoff!C195="","",[1]ev391cutoff!C195)</f>
        <v>full box of vials</v>
      </c>
      <c r="D195" s="156" t="str">
        <f>IF([1]ev391cutoff!D195="","",[1]ev391cutoff!D195)</f>
        <v>NO</v>
      </c>
      <c r="E195" s="156" t="str">
        <f>IF([1]ev391cutoff!E195="","",[1]ev391cutoff!E195)</f>
        <v>unit</v>
      </c>
      <c r="F195" s="149" t="str">
        <f>IF([1]ev391cutoff!F195="","",[1]ev391cutoff!F195)</f>
        <v/>
      </c>
      <c r="G195" s="149" t="str">
        <f>IF([1]ev391cutoff!G195="","",[1]ev391cutoff!G195)</f>
        <v>production</v>
      </c>
      <c r="H195" s="158" t="str">
        <f>IF([1]ev391cutoff!H195="","",[1]ev391cutoff!H195)</f>
        <v>penicillin_cut_off</v>
      </c>
      <c r="I195" s="149" t="str">
        <f>IF([1]ev391cutoff!I195="","",[1]ev391cutoff!I195)</f>
        <v>Scenerio1</v>
      </c>
    </row>
    <row r="196" spans="1:9">
      <c r="A196" s="149" t="str">
        <f>IF([1]ev391cutoff!A196="","",[1]ev391cutoff!A196)</f>
        <v>market for corrugated board box</v>
      </c>
      <c r="B196" s="157">
        <f>IF([1]ev391cutoff!B196="","",[1]ev391cutoff!B196)</f>
        <v>0.1587575</v>
      </c>
      <c r="C196" s="149" t="str">
        <f>IF([1]ev391cutoff!C196="","",[1]ev391cutoff!C196)</f>
        <v>corrugated board box</v>
      </c>
      <c r="D196" s="149" t="str">
        <f>IF([1]ev391cutoff!D196="","",[1]ev391cutoff!D196)</f>
        <v>RER</v>
      </c>
      <c r="E196" s="149" t="str">
        <f>IF([1]ev391cutoff!E196="","",[1]ev391cutoff!E196)</f>
        <v>kilogram</v>
      </c>
      <c r="F196" s="149" t="str">
        <f>IF([1]ev391cutoff!F196="","",[1]ev391cutoff!F196)</f>
        <v/>
      </c>
      <c r="G196" s="149" t="str">
        <f>IF([1]ev391cutoff!G196="","",[1]ev391cutoff!G196)</f>
        <v>technosphere</v>
      </c>
      <c r="H196" s="149" t="str">
        <f>IF([1]ev391cutoff!H196="","",[1]ev391cutoff!H196)</f>
        <v>ev391cutoff</v>
      </c>
      <c r="I196" s="149" t="str">
        <f>IF([1]ev391cutoff!I196="","",[1]ev391cutoff!I196)</f>
        <v/>
      </c>
    </row>
    <row r="197" spans="1:9">
      <c r="A197" s="149" t="str">
        <f>IF([1]ev391cutoff!A197="","",[1]ev391cutoff!A197)</f>
        <v>market for folding boxboard carton</v>
      </c>
      <c r="B197" s="157">
        <f>IF([1]ev391cutoff!B197="","",[1]ev391cutoff!B197)</f>
        <v>4.328224E-2</v>
      </c>
      <c r="C197" s="149" t="str">
        <f>IF([1]ev391cutoff!C197="","",[1]ev391cutoff!C197)</f>
        <v>folding boxboard carton</v>
      </c>
      <c r="D197" s="149" t="str">
        <f>IF([1]ev391cutoff!D197="","",[1]ev391cutoff!D197)</f>
        <v>RER</v>
      </c>
      <c r="E197" s="149" t="str">
        <f>IF([1]ev391cutoff!E197="","",[1]ev391cutoff!E197)</f>
        <v>kilogram</v>
      </c>
      <c r="F197" s="149" t="str">
        <f>IF([1]ev391cutoff!F197="","",[1]ev391cutoff!F197)</f>
        <v/>
      </c>
      <c r="G197" s="149" t="str">
        <f>IF([1]ev391cutoff!G197="","",[1]ev391cutoff!G197)</f>
        <v>technosphere</v>
      </c>
      <c r="H197" s="149" t="str">
        <f>IF([1]ev391cutoff!H197="","",[1]ev391cutoff!H197)</f>
        <v>ev391cutoff</v>
      </c>
      <c r="I197" s="149" t="str">
        <f>IF([1]ev391cutoff!I197="","",[1]ev391cutoff!I197)</f>
        <v/>
      </c>
    </row>
    <row r="198" spans="1:9">
      <c r="A198" s="149" t="str">
        <f>IF([1]ev391cutoff!A198="","",[1]ev391cutoff!A198)</f>
        <v>market for transport, freight, lorry 16-32 metric ton, EURO6</v>
      </c>
      <c r="B198" s="157">
        <f>IF([1]ev391cutoff!B198="","",[1]ev391cutoff!B198)</f>
        <v>0.2965355965</v>
      </c>
      <c r="C198" s="149" t="str">
        <f>IF([1]ev391cutoff!C198="","",[1]ev391cutoff!C198)</f>
        <v>transport, freight, lorry 16-32 metric ton, EURO6</v>
      </c>
      <c r="D198" s="149" t="str">
        <f>IF([1]ev391cutoff!D198="","",[1]ev391cutoff!D198)</f>
        <v>RER</v>
      </c>
      <c r="E198" s="149" t="str">
        <f>IF([1]ev391cutoff!E198="","",[1]ev391cutoff!E198)</f>
        <v>ton kilometer</v>
      </c>
      <c r="F198" s="149" t="str">
        <f>IF([1]ev391cutoff!F198="","",[1]ev391cutoff!F198)</f>
        <v/>
      </c>
      <c r="G198" s="149" t="str">
        <f>IF([1]ev391cutoff!G198="","",[1]ev391cutoff!G198)</f>
        <v>technosphere</v>
      </c>
      <c r="H198" s="149" t="str">
        <f>IF([1]ev391cutoff!H198="","",[1]ev391cutoff!H198)</f>
        <v>ev391cutoff</v>
      </c>
      <c r="I198" s="149" t="str">
        <f>IF([1]ev391cutoff!I198="","",[1]ev391cutoff!I198)</f>
        <v/>
      </c>
    </row>
    <row r="199" spans="1:9">
      <c r="A199" s="149" t="str">
        <f>IF([1]ev391cutoff!A199="","",[1]ev391cutoff!A199)</f>
        <v>market for transport, freight, sea, bulk carrier for dry goods</v>
      </c>
      <c r="B199" s="157">
        <f>IF([1]ev391cutoff!B199="","",[1]ev391cutoff!B199)</f>
        <v>0.38329370890000003</v>
      </c>
      <c r="C199" s="149" t="str">
        <f>IF([1]ev391cutoff!C199="","",[1]ev391cutoff!C199)</f>
        <v>transport, freight, sea, bulk carrier for dry goods</v>
      </c>
      <c r="D199" s="149" t="str">
        <f>IF([1]ev391cutoff!D199="","",[1]ev391cutoff!D199)</f>
        <v>GLO</v>
      </c>
      <c r="E199" s="149" t="str">
        <f>IF([1]ev391cutoff!E199="","",[1]ev391cutoff!E199)</f>
        <v>ton kilometer</v>
      </c>
      <c r="F199" s="149" t="str">
        <f>IF([1]ev391cutoff!F199="","",[1]ev391cutoff!F199)</f>
        <v/>
      </c>
      <c r="G199" s="149" t="str">
        <f>IF([1]ev391cutoff!G199="","",[1]ev391cutoff!G199)</f>
        <v>technosphere</v>
      </c>
      <c r="H199" s="149" t="str">
        <f>IF([1]ev391cutoff!H199="","",[1]ev391cutoff!H199)</f>
        <v>ev391cutoff</v>
      </c>
      <c r="I199" s="149" t="str">
        <f>IF([1]ev391cutoff!I199="","",[1]ev391cutoff!I199)</f>
        <v/>
      </c>
    </row>
    <row r="200" spans="1:9">
      <c r="A200" s="156" t="str">
        <f>IF([1]ev391cutoff!A200="","",[1]ev391cutoff!A200)</f>
        <v>manufacturing of vial for penicillin</v>
      </c>
      <c r="B200" s="149">
        <f>IF([1]ev391cutoff!B200="","",[1]ev391cutoff!B200)</f>
        <v>10</v>
      </c>
      <c r="C200" s="156" t="str">
        <f>IF([1]ev391cutoff!C200="","",[1]ev391cutoff!C200)</f>
        <v>vial for penicillin</v>
      </c>
      <c r="D200" s="156" t="str">
        <f>IF([1]ev391cutoff!D200="","",[1]ev391cutoff!D200)</f>
        <v>FR</v>
      </c>
      <c r="E200" s="156" t="str">
        <f>IF([1]ev391cutoff!E200="","",[1]ev391cutoff!E200)</f>
        <v>unit</v>
      </c>
      <c r="F200" s="149" t="str">
        <f>IF([1]ev391cutoff!F200="","",[1]ev391cutoff!F200)</f>
        <v/>
      </c>
      <c r="G200" s="149" t="str">
        <f>IF([1]ev391cutoff!G200="","",[1]ev391cutoff!G200)</f>
        <v>technosphere</v>
      </c>
      <c r="H200" s="156" t="str">
        <f>IF([1]ev391cutoff!H200="","",[1]ev391cutoff!H200)</f>
        <v>penicillin_cut_off</v>
      </c>
      <c r="I200" s="149" t="str">
        <f>IF([1]ev391cutoff!I200="","",[1]ev391cutoff!I200)</f>
        <v/>
      </c>
    </row>
    <row r="201" spans="1:9">
      <c r="A201" s="149" t="str">
        <f>IF([1]ev391cutoff!A201="","",[1]ev391cutoff!A201)</f>
        <v>treatment of biowaste, municipal incineration</v>
      </c>
      <c r="B201" s="157">
        <f>IF([1]ev391cutoff!B201="","",[1]ev391cutoff!B201)</f>
        <v>-7.7499999999999999E-2</v>
      </c>
      <c r="C201" s="149" t="str">
        <f>IF([1]ev391cutoff!C201="","",[1]ev391cutoff!C201)</f>
        <v>biowaste</v>
      </c>
      <c r="D201" s="149" t="str">
        <f>IF([1]ev391cutoff!D201="","",[1]ev391cutoff!D201)</f>
        <v>GLO</v>
      </c>
      <c r="E201" s="149" t="str">
        <f>IF([1]ev391cutoff!E201="","",[1]ev391cutoff!E201)</f>
        <v>kilogram</v>
      </c>
      <c r="F201" s="149" t="str">
        <f>IF([1]ev391cutoff!F201="","",[1]ev391cutoff!F201)</f>
        <v/>
      </c>
      <c r="G201" s="149" t="str">
        <f>IF([1]ev391cutoff!G201="","",[1]ev391cutoff!G201)</f>
        <v>technosphere</v>
      </c>
      <c r="H201" s="149" t="str">
        <f>IF([1]ev391cutoff!H201="","",[1]ev391cutoff!H201)</f>
        <v>ev391cutoff</v>
      </c>
      <c r="I201" s="149" t="str">
        <f>IF([1]ev391cutoff!I201="","",[1]ev391cutoff!I201)</f>
        <v/>
      </c>
    </row>
    <row r="202" spans="1:9">
      <c r="A202" s="149" t="str">
        <f>IF([1]ev391cutoff!A202="","",[1]ev391cutoff!A202)</f>
        <v>market for waste polypropylene</v>
      </c>
      <c r="B202" s="157">
        <f>IF([1]ev391cutoff!B202="","",[1]ev391cutoff!B202)</f>
        <v>-0.1015625</v>
      </c>
      <c r="C202" s="149" t="str">
        <f>IF([1]ev391cutoff!C202="","",[1]ev391cutoff!C202)</f>
        <v>waste polypropylene</v>
      </c>
      <c r="D202" s="149" t="str">
        <f>IF([1]ev391cutoff!D202="","",[1]ev391cutoff!D202)</f>
        <v>CH</v>
      </c>
      <c r="E202" s="149" t="str">
        <f>IF([1]ev391cutoff!E202="","",[1]ev391cutoff!E202)</f>
        <v>kilogram</v>
      </c>
      <c r="F202" s="149" t="str">
        <f>IF([1]ev391cutoff!F202="","",[1]ev391cutoff!F202)</f>
        <v/>
      </c>
      <c r="G202" s="149" t="str">
        <f>IF([1]ev391cutoff!G202="","",[1]ev391cutoff!G202)</f>
        <v>technosphere</v>
      </c>
      <c r="H202" s="149" t="str">
        <f>IF([1]ev391cutoff!H202="","",[1]ev391cutoff!H202)</f>
        <v>ev391cutoff</v>
      </c>
      <c r="I202" s="149" t="str">
        <f>IF([1]ev391cutoff!I202="","",[1]ev391cutoff!I202)</f>
        <v/>
      </c>
    </row>
    <row r="203" spans="1:9">
      <c r="A203" s="3" t="str">
        <f>IF([1]ev391cutoff!A203="","",[1]ev391cutoff!A203)</f>
        <v/>
      </c>
      <c r="B203" s="3" t="str">
        <f>IF([1]ev391cutoff!B203="","",[1]ev391cutoff!B203)</f>
        <v/>
      </c>
      <c r="C203" s="3" t="str">
        <f>IF([1]ev391cutoff!C203="","",[1]ev391cutoff!C203)</f>
        <v/>
      </c>
      <c r="D203" s="3" t="str">
        <f>IF([1]ev391cutoff!D203="","",[1]ev391cutoff!D203)</f>
        <v/>
      </c>
      <c r="E203" s="3" t="str">
        <f>IF([1]ev391cutoff!E203="","",[1]ev391cutoff!E203)</f>
        <v/>
      </c>
      <c r="F203" s="3" t="str">
        <f>IF([1]ev391cutoff!F203="","",[1]ev391cutoff!F203)</f>
        <v/>
      </c>
      <c r="G203" s="3" t="str">
        <f>IF([1]ev391cutoff!G203="","",[1]ev391cutoff!G203)</f>
        <v/>
      </c>
      <c r="H203" s="3" t="str">
        <f>IF([1]ev391cutoff!H203="","",[1]ev391cutoff!H203)</f>
        <v/>
      </c>
      <c r="I203" s="3" t="str">
        <f>IF([1]ev391cutoff!I203="","",[1]ev391cutoff!I203)</f>
        <v/>
      </c>
    </row>
    <row r="204" spans="1:9" ht="15.75">
      <c r="A204" s="159" t="str">
        <f>IF([1]ev391cutoff!A204="","",[1]ev391cutoff!A204)</f>
        <v>Activity</v>
      </c>
      <c r="B204" s="160" t="str">
        <f>IF([1]ev391cutoff!B204="","",[1]ev391cutoff!B204)</f>
        <v>packed box of penicillin</v>
      </c>
      <c r="C204" s="161" t="str">
        <f>IF([1]ev391cutoff!C204="","",[1]ev391cutoff!C204)</f>
        <v/>
      </c>
      <c r="D204" s="162" t="str">
        <f>IF([1]ev391cutoff!D204="","",[1]ev391cutoff!D204)</f>
        <v/>
      </c>
      <c r="E204" s="161" t="str">
        <f>IF([1]ev391cutoff!E204="","",[1]ev391cutoff!E204)</f>
        <v/>
      </c>
      <c r="F204" s="163" t="str">
        <f>IF([1]ev391cutoff!F204="","",[1]ev391cutoff!F204)</f>
        <v/>
      </c>
      <c r="G204" s="161" t="str">
        <f>IF([1]ev391cutoff!G204="","",[1]ev391cutoff!G204)</f>
        <v/>
      </c>
      <c r="H204" s="161" t="str">
        <f>IF([1]ev391cutoff!H204="","",[1]ev391cutoff!H204)</f>
        <v/>
      </c>
      <c r="I204" s="161" t="str">
        <f>IF([1]ev391cutoff!I204="","",[1]ev391cutoff!I204)</f>
        <v/>
      </c>
    </row>
    <row r="205" spans="1:9">
      <c r="A205" s="164" t="str">
        <f>IF([1]ev391cutoff!A205="","",[1]ev391cutoff!A205)</f>
        <v>production amount</v>
      </c>
      <c r="B205" s="165">
        <f>IF([1]ev391cutoff!B205="","",[1]ev391cutoff!B205)</f>
        <v>1</v>
      </c>
      <c r="C205" s="161" t="str">
        <f>IF([1]ev391cutoff!C205="","",[1]ev391cutoff!C205)</f>
        <v/>
      </c>
      <c r="D205" s="161" t="str">
        <f>IF([1]ev391cutoff!D205="","",[1]ev391cutoff!D205)</f>
        <v/>
      </c>
      <c r="E205" s="161" t="str">
        <f>IF([1]ev391cutoff!E205="","",[1]ev391cutoff!E205)</f>
        <v/>
      </c>
      <c r="F205" s="163" t="str">
        <f>IF([1]ev391cutoff!F205="","",[1]ev391cutoff!F205)</f>
        <v/>
      </c>
      <c r="G205" s="161" t="str">
        <f>IF([1]ev391cutoff!G205="","",[1]ev391cutoff!G205)</f>
        <v/>
      </c>
      <c r="H205" s="161" t="str">
        <f>IF([1]ev391cutoff!H205="","",[1]ev391cutoff!H205)</f>
        <v/>
      </c>
      <c r="I205" s="161" t="str">
        <f>IF([1]ev391cutoff!I205="","",[1]ev391cutoff!I205)</f>
        <v/>
      </c>
    </row>
    <row r="206" spans="1:9">
      <c r="A206" s="164" t="str">
        <f>IF([1]ev391cutoff!A206="","",[1]ev391cutoff!A206)</f>
        <v>reference product</v>
      </c>
      <c r="B206" s="166" t="str">
        <f>IF([1]ev391cutoff!B206="","",[1]ev391cutoff!B206)</f>
        <v>box of penicillin</v>
      </c>
      <c r="C206" s="161" t="str">
        <f>IF([1]ev391cutoff!C206="","",[1]ev391cutoff!C206)</f>
        <v/>
      </c>
      <c r="D206" s="161" t="str">
        <f>IF([1]ev391cutoff!D206="","",[1]ev391cutoff!D206)</f>
        <v/>
      </c>
      <c r="E206" s="161" t="str">
        <f>IF([1]ev391cutoff!E206="","",[1]ev391cutoff!E206)</f>
        <v/>
      </c>
      <c r="F206" s="163" t="str">
        <f>IF([1]ev391cutoff!F206="","",[1]ev391cutoff!F206)</f>
        <v/>
      </c>
      <c r="G206" s="161" t="str">
        <f>IF([1]ev391cutoff!G206="","",[1]ev391cutoff!G206)</f>
        <v/>
      </c>
      <c r="H206" s="161" t="str">
        <f>IF([1]ev391cutoff!H206="","",[1]ev391cutoff!H206)</f>
        <v/>
      </c>
      <c r="I206" s="161" t="str">
        <f>IF([1]ev391cutoff!I206="","",[1]ev391cutoff!I206)</f>
        <v/>
      </c>
    </row>
    <row r="207" spans="1:9">
      <c r="A207" s="164" t="str">
        <f>IF([1]ev391cutoff!A207="","",[1]ev391cutoff!A207)</f>
        <v>location</v>
      </c>
      <c r="B207" s="165" t="str">
        <f>IF([1]ev391cutoff!B207="","",[1]ev391cutoff!B207)</f>
        <v>SE</v>
      </c>
      <c r="C207" s="161" t="str">
        <f>IF([1]ev391cutoff!C207="","",[1]ev391cutoff!C207)</f>
        <v/>
      </c>
      <c r="D207" s="161" t="str">
        <f>IF([1]ev391cutoff!D207="","",[1]ev391cutoff!D207)</f>
        <v/>
      </c>
      <c r="E207" s="161" t="str">
        <f>IF([1]ev391cutoff!E207="","",[1]ev391cutoff!E207)</f>
        <v/>
      </c>
      <c r="F207" s="163" t="str">
        <f>IF([1]ev391cutoff!F207="","",[1]ev391cutoff!F207)</f>
        <v/>
      </c>
      <c r="G207" s="161" t="str">
        <f>IF([1]ev391cutoff!G207="","",[1]ev391cutoff!G207)</f>
        <v/>
      </c>
      <c r="H207" s="161" t="str">
        <f>IF([1]ev391cutoff!H207="","",[1]ev391cutoff!H207)</f>
        <v/>
      </c>
      <c r="I207" s="161" t="str">
        <f>IF([1]ev391cutoff!I207="","",[1]ev391cutoff!I207)</f>
        <v/>
      </c>
    </row>
    <row r="208" spans="1:9">
      <c r="A208" s="164" t="str">
        <f>IF([1]ev391cutoff!A208="","",[1]ev391cutoff!A208)</f>
        <v>unit</v>
      </c>
      <c r="B208" s="167" t="str">
        <f>IF([1]ev391cutoff!B208="","",[1]ev391cutoff!B208)</f>
        <v>unit</v>
      </c>
      <c r="C208" s="161" t="str">
        <f>IF([1]ev391cutoff!C208="","",[1]ev391cutoff!C208)</f>
        <v/>
      </c>
      <c r="D208" s="161" t="str">
        <f>IF([1]ev391cutoff!D208="","",[1]ev391cutoff!D208)</f>
        <v/>
      </c>
      <c r="E208" s="161" t="str">
        <f>IF([1]ev391cutoff!E208="","",[1]ev391cutoff!E208)</f>
        <v/>
      </c>
      <c r="F208" s="163" t="str">
        <f>IF([1]ev391cutoff!F208="","",[1]ev391cutoff!F208)</f>
        <v/>
      </c>
      <c r="G208" s="161" t="str">
        <f>IF([1]ev391cutoff!G208="","",[1]ev391cutoff!G208)</f>
        <v/>
      </c>
      <c r="H208" s="161" t="str">
        <f>IF([1]ev391cutoff!H208="","",[1]ev391cutoff!H208)</f>
        <v/>
      </c>
      <c r="I208" s="161" t="str">
        <f>IF([1]ev391cutoff!I208="","",[1]ev391cutoff!I208)</f>
        <v/>
      </c>
    </row>
    <row r="209" spans="1:9" ht="15.75">
      <c r="A209" s="168" t="str">
        <f>IF([1]ev391cutoff!A209="","",[1]ev391cutoff!A209)</f>
        <v>Exchanges</v>
      </c>
      <c r="B209" s="160" t="str">
        <f>IF([1]ev391cutoff!B209="","",[1]ev391cutoff!B209)</f>
        <v/>
      </c>
      <c r="C209" s="168" t="str">
        <f>IF([1]ev391cutoff!C209="","",[1]ev391cutoff!C209)</f>
        <v/>
      </c>
      <c r="D209" s="168" t="str">
        <f>IF([1]ev391cutoff!D209="","",[1]ev391cutoff!D209)</f>
        <v/>
      </c>
      <c r="E209" s="168" t="str">
        <f>IF([1]ev391cutoff!E209="","",[1]ev391cutoff!E209)</f>
        <v/>
      </c>
      <c r="F209" s="163" t="str">
        <f>IF([1]ev391cutoff!F209="","",[1]ev391cutoff!F209)</f>
        <v/>
      </c>
      <c r="G209" s="168" t="str">
        <f>IF([1]ev391cutoff!G209="","",[1]ev391cutoff!G209)</f>
        <v/>
      </c>
      <c r="H209" s="168" t="str">
        <f>IF([1]ev391cutoff!H209="","",[1]ev391cutoff!H209)</f>
        <v/>
      </c>
      <c r="I209" s="168" t="str">
        <f>IF([1]ev391cutoff!I209="","",[1]ev391cutoff!I209)</f>
        <v/>
      </c>
    </row>
    <row r="210" spans="1:9" ht="15.75">
      <c r="A210" s="168" t="str">
        <f>IF([1]ev391cutoff!A210="","",[1]ev391cutoff!A210)</f>
        <v>name</v>
      </c>
      <c r="B210" s="160" t="str">
        <f>IF([1]ev391cutoff!B210="","",[1]ev391cutoff!B210)</f>
        <v>amount</v>
      </c>
      <c r="C210" s="168" t="str">
        <f>IF([1]ev391cutoff!C210="","",[1]ev391cutoff!C210)</f>
        <v>reference product</v>
      </c>
      <c r="D210" s="168" t="str">
        <f>IF([1]ev391cutoff!D210="","",[1]ev391cutoff!D210)</f>
        <v>location</v>
      </c>
      <c r="E210" s="168" t="str">
        <f>IF([1]ev391cutoff!E210="","",[1]ev391cutoff!E210)</f>
        <v>unit</v>
      </c>
      <c r="F210" s="169" t="str">
        <f>IF([1]ev391cutoff!F210="","",[1]ev391cutoff!F210)</f>
        <v>categories</v>
      </c>
      <c r="G210" s="168" t="str">
        <f>IF([1]ev391cutoff!G210="","",[1]ev391cutoff!G210)</f>
        <v>type</v>
      </c>
      <c r="H210" s="168" t="str">
        <f>IF([1]ev391cutoff!H210="","",[1]ev391cutoff!H210)</f>
        <v>database</v>
      </c>
      <c r="I210" s="168" t="str">
        <f>IF([1]ev391cutoff!I210="","",[1]ev391cutoff!I210)</f>
        <v>comment</v>
      </c>
    </row>
    <row r="211" spans="1:9">
      <c r="A211" s="170" t="str">
        <f>IF([1]ev391cutoff!A211="","",[1]ev391cutoff!A211)</f>
        <v>packed box of penicillin</v>
      </c>
      <c r="B211" s="171">
        <f>IF([1]ev391cutoff!B211="","",[1]ev391cutoff!B211)</f>
        <v>1</v>
      </c>
      <c r="C211" s="170" t="str">
        <f>IF([1]ev391cutoff!C211="","",[1]ev391cutoff!C211)</f>
        <v>box of penicillin</v>
      </c>
      <c r="D211" s="170" t="str">
        <f>IF([1]ev391cutoff!D211="","",[1]ev391cutoff!D211)</f>
        <v>SE</v>
      </c>
      <c r="E211" s="170" t="str">
        <f>IF([1]ev391cutoff!E211="","",[1]ev391cutoff!E211)</f>
        <v>unit</v>
      </c>
      <c r="F211" s="163" t="str">
        <f>IF([1]ev391cutoff!F211="","",[1]ev391cutoff!F211)</f>
        <v/>
      </c>
      <c r="G211" s="163" t="str">
        <f>IF([1]ev391cutoff!G211="","",[1]ev391cutoff!G211)</f>
        <v>production</v>
      </c>
      <c r="H211" s="172" t="str">
        <f>IF([1]ev391cutoff!H211="","",[1]ev391cutoff!H211)</f>
        <v>penicillin_cut_off</v>
      </c>
      <c r="I211" s="163" t="str">
        <f>IF([1]ev391cutoff!I211="","",[1]ev391cutoff!I211)</f>
        <v>Scenerio1</v>
      </c>
    </row>
    <row r="212" spans="1:9">
      <c r="A212" s="163" t="str">
        <f>IF([1]ev391cutoff!A212="","",[1]ev391cutoff!A212)</f>
        <v>market for corrugated board box</v>
      </c>
      <c r="B212" s="171">
        <f>IF([1]ev391cutoff!B212="","",[1]ev391cutoff!B212)</f>
        <v>6.6148958330000007E-2</v>
      </c>
      <c r="C212" s="163" t="str">
        <f>IF([1]ev391cutoff!C212="","",[1]ev391cutoff!C212)</f>
        <v>corrugated board box</v>
      </c>
      <c r="D212" s="163" t="str">
        <f>IF([1]ev391cutoff!D212="","",[1]ev391cutoff!D212)</f>
        <v>RER</v>
      </c>
      <c r="E212" s="163" t="str">
        <f>IF([1]ev391cutoff!E212="","",[1]ev391cutoff!E212)</f>
        <v>kilogram</v>
      </c>
      <c r="F212" s="163" t="str">
        <f>IF([1]ev391cutoff!F212="","",[1]ev391cutoff!F212)</f>
        <v/>
      </c>
      <c r="G212" s="163" t="str">
        <f>IF([1]ev391cutoff!G212="","",[1]ev391cutoff!G212)</f>
        <v>technosphere</v>
      </c>
      <c r="H212" s="163" t="str">
        <f>IF([1]ev391cutoff!H212="","",[1]ev391cutoff!H212)</f>
        <v>ev391cutoff</v>
      </c>
      <c r="I212" s="163" t="str">
        <f>IF([1]ev391cutoff!I212="","",[1]ev391cutoff!I212)</f>
        <v/>
      </c>
    </row>
    <row r="213" spans="1:9">
      <c r="A213" s="163" t="str">
        <f>IF([1]ev391cutoff!A213="","",[1]ev391cutoff!A213)</f>
        <v>market for folding boxboard carton</v>
      </c>
      <c r="B213" s="170">
        <f>IF([1]ev391cutoff!B213="","",[1]ev391cutoff!B213)</f>
        <v>8.2699999999999996E-3</v>
      </c>
      <c r="C213" s="163" t="str">
        <f>IF([1]ev391cutoff!C213="","",[1]ev391cutoff!C213)</f>
        <v>folding boxboard carton</v>
      </c>
      <c r="D213" s="163" t="str">
        <f>IF([1]ev391cutoff!D213="","",[1]ev391cutoff!D213)</f>
        <v>RER</v>
      </c>
      <c r="E213" s="163" t="str">
        <f>IF([1]ev391cutoff!E213="","",[1]ev391cutoff!E213)</f>
        <v>kilogram</v>
      </c>
      <c r="F213" s="163" t="str">
        <f>IF([1]ev391cutoff!F213="","",[1]ev391cutoff!F213)</f>
        <v/>
      </c>
      <c r="G213" s="163" t="str">
        <f>IF([1]ev391cutoff!G213="","",[1]ev391cutoff!G213)</f>
        <v>technosphere</v>
      </c>
      <c r="H213" s="163" t="str">
        <f>IF([1]ev391cutoff!H213="","",[1]ev391cutoff!H213)</f>
        <v>ev391cutoff</v>
      </c>
      <c r="I213" s="163" t="str">
        <f>IF([1]ev391cutoff!I213="","",[1]ev391cutoff!I213)</f>
        <v/>
      </c>
    </row>
    <row r="214" spans="1:9">
      <c r="A214" s="170" t="str">
        <f>IF([1]ev391cutoff!A214="","",[1]ev391cutoff!A214)</f>
        <v>production of a medicine strip</v>
      </c>
      <c r="B214" s="163">
        <f>IF([1]ev391cutoff!B214="","",[1]ev391cutoff!B214)</f>
        <v>3</v>
      </c>
      <c r="C214" s="170" t="str">
        <f>IF([1]ev391cutoff!C214="","",[1]ev391cutoff!C214)</f>
        <v>medicine strip</v>
      </c>
      <c r="D214" s="170" t="str">
        <f>IF([1]ev391cutoff!D214="","",[1]ev391cutoff!D214)</f>
        <v>MT</v>
      </c>
      <c r="E214" s="170" t="str">
        <f>IF([1]ev391cutoff!E214="","",[1]ev391cutoff!E214)</f>
        <v>unit</v>
      </c>
      <c r="F214" s="163" t="str">
        <f>IF([1]ev391cutoff!F214="","",[1]ev391cutoff!F214)</f>
        <v/>
      </c>
      <c r="G214" s="163" t="str">
        <f>IF([1]ev391cutoff!G214="","",[1]ev391cutoff!G214)</f>
        <v>technosphere</v>
      </c>
      <c r="H214" s="170" t="str">
        <f>IF([1]ev391cutoff!H214="","",[1]ev391cutoff!H214)</f>
        <v>penicillin_cut_off</v>
      </c>
      <c r="I214" s="163" t="str">
        <f>IF([1]ev391cutoff!I214="","",[1]ev391cutoff!I214)</f>
        <v/>
      </c>
    </row>
    <row r="215" spans="1:9">
      <c r="A215" s="163" t="str">
        <f>IF([1]ev391cutoff!A215="","",[1]ev391cutoff!A215)</f>
        <v>market for printed paper</v>
      </c>
      <c r="B215" s="170">
        <f>IF([1]ev391cutoff!B215="","",[1]ev391cutoff!B215)</f>
        <v>4.5399999999999998E-3</v>
      </c>
      <c r="C215" s="163" t="str">
        <f>IF([1]ev391cutoff!C215="","",[1]ev391cutoff!C215)</f>
        <v>printed paper</v>
      </c>
      <c r="D215" s="163" t="str">
        <f>IF([1]ev391cutoff!D215="","",[1]ev391cutoff!D215)</f>
        <v>GLO</v>
      </c>
      <c r="E215" s="163" t="str">
        <f>IF([1]ev391cutoff!E215="","",[1]ev391cutoff!E215)</f>
        <v>kilogram</v>
      </c>
      <c r="F215" s="163" t="str">
        <f>IF([1]ev391cutoff!F215="","",[1]ev391cutoff!F215)</f>
        <v/>
      </c>
      <c r="G215" s="163" t="str">
        <f>IF([1]ev391cutoff!G215="","",[1]ev391cutoff!G215)</f>
        <v>technosphere</v>
      </c>
      <c r="H215" s="163" t="str">
        <f>IF([1]ev391cutoff!H215="","",[1]ev391cutoff!H215)</f>
        <v>ev391cutoff</v>
      </c>
      <c r="I215" s="163" t="str">
        <f>IF([1]ev391cutoff!I215="","",[1]ev391cutoff!I215)</f>
        <v/>
      </c>
    </row>
    <row r="216" spans="1:9">
      <c r="A216" s="163" t="str">
        <f>IF([1]ev391cutoff!A216="","",[1]ev391cutoff!A216)</f>
        <v>transport, freight, lorry 16-32 metric ton, EURO6</v>
      </c>
      <c r="B216" s="171">
        <f>IF([1]ev391cutoff!B216="","",[1]ev391cutoff!B216)</f>
        <v>2.6260000000000002E-2</v>
      </c>
      <c r="C216" s="163" t="str">
        <f>IF([1]ev391cutoff!C216="","",[1]ev391cutoff!C216)</f>
        <v>transport, freight, lorry 16-32 metric ton, EURO6</v>
      </c>
      <c r="D216" s="163" t="str">
        <f>IF([1]ev391cutoff!D216="","",[1]ev391cutoff!D216)</f>
        <v>RER</v>
      </c>
      <c r="E216" s="163" t="str">
        <f>IF([1]ev391cutoff!E216="","",[1]ev391cutoff!E216)</f>
        <v>ton kilometer</v>
      </c>
      <c r="F216" s="163" t="str">
        <f>IF([1]ev391cutoff!F216="","",[1]ev391cutoff!F216)</f>
        <v/>
      </c>
      <c r="G216" s="163" t="str">
        <f>IF([1]ev391cutoff!G216="","",[1]ev391cutoff!G216)</f>
        <v>technosphere</v>
      </c>
      <c r="H216" s="163" t="str">
        <f>IF([1]ev391cutoff!H216="","",[1]ev391cutoff!H216)</f>
        <v>ev391cutoff</v>
      </c>
      <c r="I216" s="163" t="str">
        <f>IF([1]ev391cutoff!I216="","",[1]ev391cutoff!I216)</f>
        <v/>
      </c>
    </row>
    <row r="217" spans="1:9">
      <c r="A217" s="163" t="str">
        <f>IF([1]ev391cutoff!A217="","",[1]ev391cutoff!A217)</f>
        <v>waste packaging paper, Recycled Content cut-off</v>
      </c>
      <c r="B217" s="171">
        <f>IF([1]ev391cutoff!B217="","",[1]ev391cutoff!B217)</f>
        <v>-1.5875750000000001E-2</v>
      </c>
      <c r="C217" s="163" t="str">
        <f>IF([1]ev391cutoff!C217="","",[1]ev391cutoff!C217)</f>
        <v>waste packaging paper</v>
      </c>
      <c r="D217" s="163" t="str">
        <f>IF([1]ev391cutoff!D217="","",[1]ev391cutoff!D217)</f>
        <v>GLO</v>
      </c>
      <c r="E217" s="163" t="str">
        <f>IF([1]ev391cutoff!E217="","",[1]ev391cutoff!E217)</f>
        <v>kilogram</v>
      </c>
      <c r="F217" s="163" t="str">
        <f>IF([1]ev391cutoff!F217="","",[1]ev391cutoff!F217)</f>
        <v/>
      </c>
      <c r="G217" s="163" t="str">
        <f>IF([1]ev391cutoff!G217="","",[1]ev391cutoff!G217)</f>
        <v>technosphere</v>
      </c>
      <c r="H217" s="163" t="str">
        <f>IF([1]ev391cutoff!H217="","",[1]ev391cutoff!H217)</f>
        <v>ev391cutoff</v>
      </c>
      <c r="I217" s="163" t="str">
        <f>IF([1]ev391cutoff!I217="","",[1]ev391cutoff!I217)</f>
        <v/>
      </c>
    </row>
    <row r="218" spans="1:9">
      <c r="A218" s="3" t="str">
        <f>IF([1]ev391cutoff!A218="","",[1]ev391cutoff!A218)</f>
        <v/>
      </c>
      <c r="B218" s="3" t="str">
        <f>IF([1]ev391cutoff!B218="","",[1]ev391cutoff!B218)</f>
        <v/>
      </c>
      <c r="C218" s="3" t="str">
        <f>IF([1]ev391cutoff!C218="","",[1]ev391cutoff!C218)</f>
        <v/>
      </c>
      <c r="D218" s="3" t="str">
        <f>IF([1]ev391cutoff!D218="","",[1]ev391cutoff!D218)</f>
        <v/>
      </c>
      <c r="E218" s="3" t="str">
        <f>IF([1]ev391cutoff!E218="","",[1]ev391cutoff!E218)</f>
        <v/>
      </c>
      <c r="F218" s="3" t="str">
        <f>IF([1]ev391cutoff!F218="","",[1]ev391cutoff!F218)</f>
        <v/>
      </c>
      <c r="G218" s="3" t="str">
        <f>IF([1]ev391cutoff!G218="","",[1]ev391cutoff!G218)</f>
        <v/>
      </c>
      <c r="H218" s="3" t="str">
        <f>IF([1]ev391cutoff!H218="","",[1]ev391cutoff!H218)</f>
        <v/>
      </c>
      <c r="I218" s="3" t="str">
        <f>IF([1]ev391cutoff!I218="","",[1]ev391cutoff!I218)</f>
        <v/>
      </c>
    </row>
    <row r="219" spans="1:9" ht="15.75">
      <c r="A219" s="173" t="str">
        <f>IF([1]ev391cutoff!A219="","",[1]ev391cutoff!A219)</f>
        <v>Activity</v>
      </c>
      <c r="B219" s="174" t="str">
        <f>IF([1]ev391cutoff!B219="","",[1]ev391cutoff!B219)</f>
        <v>manufacturing of vial for penicillin</v>
      </c>
      <c r="C219" s="175" t="str">
        <f>IF([1]ev391cutoff!C219="","",[1]ev391cutoff!C219)</f>
        <v/>
      </c>
      <c r="D219" s="176" t="str">
        <f>IF([1]ev391cutoff!D219="","",[1]ev391cutoff!D219)</f>
        <v/>
      </c>
      <c r="E219" s="175" t="str">
        <f>IF([1]ev391cutoff!E219="","",[1]ev391cutoff!E219)</f>
        <v/>
      </c>
      <c r="F219" s="177" t="str">
        <f>IF([1]ev391cutoff!F219="","",[1]ev391cutoff!F219)</f>
        <v/>
      </c>
      <c r="G219" s="175" t="str">
        <f>IF([1]ev391cutoff!G219="","",[1]ev391cutoff!G219)</f>
        <v/>
      </c>
      <c r="H219" s="175" t="str">
        <f>IF([1]ev391cutoff!H219="","",[1]ev391cutoff!H219)</f>
        <v/>
      </c>
      <c r="I219" s="175" t="str">
        <f>IF([1]ev391cutoff!I219="","",[1]ev391cutoff!I219)</f>
        <v/>
      </c>
    </row>
    <row r="220" spans="1:9">
      <c r="A220" s="178" t="str">
        <f>IF([1]ev391cutoff!A220="","",[1]ev391cutoff!A220)</f>
        <v>production amount</v>
      </c>
      <c r="B220" s="179">
        <f>IF([1]ev391cutoff!B220="","",[1]ev391cutoff!B220)</f>
        <v>1</v>
      </c>
      <c r="C220" s="175" t="str">
        <f>IF([1]ev391cutoff!C220="","",[1]ev391cutoff!C220)</f>
        <v/>
      </c>
      <c r="D220" s="175" t="str">
        <f>IF([1]ev391cutoff!D220="","",[1]ev391cutoff!D220)</f>
        <v/>
      </c>
      <c r="E220" s="175" t="str">
        <f>IF([1]ev391cutoff!E220="","",[1]ev391cutoff!E220)</f>
        <v/>
      </c>
      <c r="F220" s="177" t="str">
        <f>IF([1]ev391cutoff!F220="","",[1]ev391cutoff!F220)</f>
        <v/>
      </c>
      <c r="G220" s="175" t="str">
        <f>IF([1]ev391cutoff!G220="","",[1]ev391cutoff!G220)</f>
        <v/>
      </c>
      <c r="H220" s="175" t="str">
        <f>IF([1]ev391cutoff!H220="","",[1]ev391cutoff!H220)</f>
        <v/>
      </c>
      <c r="I220" s="175" t="str">
        <f>IF([1]ev391cutoff!I220="","",[1]ev391cutoff!I220)</f>
        <v/>
      </c>
    </row>
    <row r="221" spans="1:9">
      <c r="A221" s="178" t="str">
        <f>IF([1]ev391cutoff!A221="","",[1]ev391cutoff!A221)</f>
        <v>reference product</v>
      </c>
      <c r="B221" s="180" t="str">
        <f>IF([1]ev391cutoff!B221="","",[1]ev391cutoff!B221)</f>
        <v>vial for penicillin</v>
      </c>
      <c r="C221" s="175" t="str">
        <f>IF([1]ev391cutoff!C221="","",[1]ev391cutoff!C221)</f>
        <v/>
      </c>
      <c r="D221" s="175" t="str">
        <f>IF([1]ev391cutoff!D221="","",[1]ev391cutoff!D221)</f>
        <v/>
      </c>
      <c r="E221" s="175" t="str">
        <f>IF([1]ev391cutoff!E221="","",[1]ev391cutoff!E221)</f>
        <v/>
      </c>
      <c r="F221" s="177" t="str">
        <f>IF([1]ev391cutoff!F221="","",[1]ev391cutoff!F221)</f>
        <v/>
      </c>
      <c r="G221" s="175" t="str">
        <f>IF([1]ev391cutoff!G221="","",[1]ev391cutoff!G221)</f>
        <v/>
      </c>
      <c r="H221" s="175" t="str">
        <f>IF([1]ev391cutoff!H221="","",[1]ev391cutoff!H221)</f>
        <v/>
      </c>
      <c r="I221" s="175" t="str">
        <f>IF([1]ev391cutoff!I221="","",[1]ev391cutoff!I221)</f>
        <v/>
      </c>
    </row>
    <row r="222" spans="1:9">
      <c r="A222" s="178" t="str">
        <f>IF([1]ev391cutoff!A222="","",[1]ev391cutoff!A222)</f>
        <v>location</v>
      </c>
      <c r="B222" s="179" t="str">
        <f>IF([1]ev391cutoff!B222="","",[1]ev391cutoff!B222)</f>
        <v>FR</v>
      </c>
      <c r="C222" s="175" t="str">
        <f>IF([1]ev391cutoff!C222="","",[1]ev391cutoff!C222)</f>
        <v/>
      </c>
      <c r="D222" s="175" t="str">
        <f>IF([1]ev391cutoff!D222="","",[1]ev391cutoff!D222)</f>
        <v/>
      </c>
      <c r="E222" s="175" t="str">
        <f>IF([1]ev391cutoff!E222="","",[1]ev391cutoff!E222)</f>
        <v/>
      </c>
      <c r="F222" s="177" t="str">
        <f>IF([1]ev391cutoff!F222="","",[1]ev391cutoff!F222)</f>
        <v/>
      </c>
      <c r="G222" s="175" t="str">
        <f>IF([1]ev391cutoff!G222="","",[1]ev391cutoff!G222)</f>
        <v/>
      </c>
      <c r="H222" s="175" t="str">
        <f>IF([1]ev391cutoff!H222="","",[1]ev391cutoff!H222)</f>
        <v/>
      </c>
      <c r="I222" s="175" t="str">
        <f>IF([1]ev391cutoff!I222="","",[1]ev391cutoff!I222)</f>
        <v/>
      </c>
    </row>
    <row r="223" spans="1:9">
      <c r="A223" s="178" t="str">
        <f>IF([1]ev391cutoff!A223="","",[1]ev391cutoff!A223)</f>
        <v>unit</v>
      </c>
      <c r="B223" s="181" t="str">
        <f>IF([1]ev391cutoff!B223="","",[1]ev391cutoff!B223)</f>
        <v>unit</v>
      </c>
      <c r="C223" s="175" t="str">
        <f>IF([1]ev391cutoff!C223="","",[1]ev391cutoff!C223)</f>
        <v/>
      </c>
      <c r="D223" s="175" t="str">
        <f>IF([1]ev391cutoff!D223="","",[1]ev391cutoff!D223)</f>
        <v/>
      </c>
      <c r="E223" s="175" t="str">
        <f>IF([1]ev391cutoff!E223="","",[1]ev391cutoff!E223)</f>
        <v/>
      </c>
      <c r="F223" s="177" t="str">
        <f>IF([1]ev391cutoff!F223="","",[1]ev391cutoff!F223)</f>
        <v/>
      </c>
      <c r="G223" s="175" t="str">
        <f>IF([1]ev391cutoff!G223="","",[1]ev391cutoff!G223)</f>
        <v/>
      </c>
      <c r="H223" s="175" t="str">
        <f>IF([1]ev391cutoff!H223="","",[1]ev391cutoff!H223)</f>
        <v/>
      </c>
      <c r="I223" s="175" t="str">
        <f>IF([1]ev391cutoff!I223="","",[1]ev391cutoff!I223)</f>
        <v/>
      </c>
    </row>
    <row r="224" spans="1:9" ht="15.75">
      <c r="A224" s="182" t="str">
        <f>IF([1]ev391cutoff!A224="","",[1]ev391cutoff!A224)</f>
        <v>Exchanges</v>
      </c>
      <c r="B224" s="174" t="str">
        <f>IF([1]ev391cutoff!B224="","",[1]ev391cutoff!B224)</f>
        <v/>
      </c>
      <c r="C224" s="182" t="str">
        <f>IF([1]ev391cutoff!C224="","",[1]ev391cutoff!C224)</f>
        <v/>
      </c>
      <c r="D224" s="182" t="str">
        <f>IF([1]ev391cutoff!D224="","",[1]ev391cutoff!D224)</f>
        <v/>
      </c>
      <c r="E224" s="182" t="str">
        <f>IF([1]ev391cutoff!E224="","",[1]ev391cutoff!E224)</f>
        <v/>
      </c>
      <c r="F224" s="177" t="str">
        <f>IF([1]ev391cutoff!F224="","",[1]ev391cutoff!F224)</f>
        <v/>
      </c>
      <c r="G224" s="182" t="str">
        <f>IF([1]ev391cutoff!G224="","",[1]ev391cutoff!G224)</f>
        <v/>
      </c>
      <c r="H224" s="182" t="str">
        <f>IF([1]ev391cutoff!H224="","",[1]ev391cutoff!H224)</f>
        <v/>
      </c>
      <c r="I224" s="182" t="str">
        <f>IF([1]ev391cutoff!I224="","",[1]ev391cutoff!I224)</f>
        <v/>
      </c>
    </row>
    <row r="225" spans="1:9" ht="15.75">
      <c r="A225" s="182" t="str">
        <f>IF([1]ev391cutoff!A225="","",[1]ev391cutoff!A225)</f>
        <v>name</v>
      </c>
      <c r="B225" s="174" t="str">
        <f>IF([1]ev391cutoff!B225="","",[1]ev391cutoff!B225)</f>
        <v>amount</v>
      </c>
      <c r="C225" s="182" t="str">
        <f>IF([1]ev391cutoff!C225="","",[1]ev391cutoff!C225)</f>
        <v>reference product</v>
      </c>
      <c r="D225" s="182" t="str">
        <f>IF([1]ev391cutoff!D225="","",[1]ev391cutoff!D225)</f>
        <v>location</v>
      </c>
      <c r="E225" s="182" t="str">
        <f>IF([1]ev391cutoff!E225="","",[1]ev391cutoff!E225)</f>
        <v>unit</v>
      </c>
      <c r="F225" s="183" t="str">
        <f>IF([1]ev391cutoff!F225="","",[1]ev391cutoff!F225)</f>
        <v>categories</v>
      </c>
      <c r="G225" s="182" t="str">
        <f>IF([1]ev391cutoff!G225="","",[1]ev391cutoff!G225)</f>
        <v>type</v>
      </c>
      <c r="H225" s="182" t="str">
        <f>IF([1]ev391cutoff!H225="","",[1]ev391cutoff!H225)</f>
        <v>database</v>
      </c>
      <c r="I225" s="182" t="str">
        <f>IF([1]ev391cutoff!I225="","",[1]ev391cutoff!I225)</f>
        <v>comment</v>
      </c>
    </row>
    <row r="226" spans="1:9">
      <c r="A226" s="184" t="str">
        <f>IF([1]ev391cutoff!A226="","",[1]ev391cutoff!A226)</f>
        <v>manufacturing of vial for penicillin</v>
      </c>
      <c r="B226" s="185">
        <f>IF([1]ev391cutoff!B226="","",[1]ev391cutoff!B226)</f>
        <v>1</v>
      </c>
      <c r="C226" s="184" t="str">
        <f>IF([1]ev391cutoff!C226="","",[1]ev391cutoff!C226)</f>
        <v>vial for penicillin</v>
      </c>
      <c r="D226" s="184" t="str">
        <f>IF([1]ev391cutoff!D226="","",[1]ev391cutoff!D226)</f>
        <v>FR</v>
      </c>
      <c r="E226" s="184" t="str">
        <f>IF([1]ev391cutoff!E226="","",[1]ev391cutoff!E226)</f>
        <v>unit</v>
      </c>
      <c r="F226" s="177" t="str">
        <f>IF([1]ev391cutoff!F226="","",[1]ev391cutoff!F226)</f>
        <v/>
      </c>
      <c r="G226" s="177" t="str">
        <f>IF([1]ev391cutoff!G226="","",[1]ev391cutoff!G226)</f>
        <v>production</v>
      </c>
      <c r="H226" s="186" t="str">
        <f>IF([1]ev391cutoff!H226="","",[1]ev391cutoff!H226)</f>
        <v>penicillin_cut_off</v>
      </c>
      <c r="I226" s="177" t="str">
        <f>IF([1]ev391cutoff!I226="","",[1]ev391cutoff!I226)</f>
        <v>Scenerio1</v>
      </c>
    </row>
    <row r="227" spans="1:9">
      <c r="A227" s="177" t="str">
        <f>IF([1]ev391cutoff!A227="","",[1]ev391cutoff!A227)</f>
        <v>market for aluminium alloy, AlLi</v>
      </c>
      <c r="B227" s="184">
        <f>IF([1]ev391cutoff!B227="","",[1]ev391cutoff!B227)</f>
        <v>6.0000000000000001E-3</v>
      </c>
      <c r="C227" s="177" t="str">
        <f>IF([1]ev391cutoff!C227="","",[1]ev391cutoff!C227)</f>
        <v>aluminium alloy, AlLi</v>
      </c>
      <c r="D227" s="177" t="str">
        <f>IF([1]ev391cutoff!D227="","",[1]ev391cutoff!D227)</f>
        <v>GLO</v>
      </c>
      <c r="E227" s="177" t="str">
        <f>IF([1]ev391cutoff!E227="","",[1]ev391cutoff!E227)</f>
        <v>kilogram</v>
      </c>
      <c r="F227" s="177" t="str">
        <f>IF([1]ev391cutoff!F227="","",[1]ev391cutoff!F227)</f>
        <v/>
      </c>
      <c r="G227" s="177" t="str">
        <f>IF([1]ev391cutoff!G227="","",[1]ev391cutoff!G227)</f>
        <v>technosphere</v>
      </c>
      <c r="H227" s="177" t="str">
        <f>IF([1]ev391cutoff!H227="","",[1]ev391cutoff!H227)</f>
        <v>ev391cutoff</v>
      </c>
      <c r="I227" s="177" t="str">
        <f>IF([1]ev391cutoff!I227="","",[1]ev391cutoff!I227)</f>
        <v/>
      </c>
    </row>
    <row r="228" spans="1:9">
      <c r="A228" s="177" t="str">
        <f>IF([1]ev391cutoff!A228="","",[1]ev391cutoff!A228)</f>
        <v>electricity production, hydro, pumped storage</v>
      </c>
      <c r="B228" s="184">
        <f>IF([1]ev391cutoff!B228="","",[1]ev391cutoff!B228)</f>
        <v>3.7333333333333331E-5</v>
      </c>
      <c r="C228" s="177" t="str">
        <f>IF([1]ev391cutoff!C228="","",[1]ev391cutoff!C228)</f>
        <v>electricity, high voltage</v>
      </c>
      <c r="D228" s="177" t="str">
        <f>IF([1]ev391cutoff!D228="","",[1]ev391cutoff!D228)</f>
        <v>FR</v>
      </c>
      <c r="E228" s="177" t="str">
        <f>IF([1]ev391cutoff!E228="","",[1]ev391cutoff!E228)</f>
        <v>kilowatt hour</v>
      </c>
      <c r="F228" s="177" t="str">
        <f>IF([1]ev391cutoff!F228="","",[1]ev391cutoff!F228)</f>
        <v/>
      </c>
      <c r="G228" s="177" t="str">
        <f>IF([1]ev391cutoff!G228="","",[1]ev391cutoff!G228)</f>
        <v>technosphere</v>
      </c>
      <c r="H228" s="177" t="str">
        <f>IF([1]ev391cutoff!H228="","",[1]ev391cutoff!H228)</f>
        <v>ev391cutoff</v>
      </c>
      <c r="I228" s="177" t="str">
        <f>IF([1]ev391cutoff!I228="","",[1]ev391cutoff!I228)</f>
        <v/>
      </c>
    </row>
    <row r="229" spans="1:9">
      <c r="A229" s="177" t="str">
        <f>IF([1]ev391cutoff!A229="","",[1]ev391cutoff!A229)</f>
        <v>market for extrusion, plastic pipes</v>
      </c>
      <c r="B229" s="184">
        <f>IF([1]ev391cutoff!B229="","",[1]ev391cutoff!B229)</f>
        <v>6.0312500000000002E-3</v>
      </c>
      <c r="C229" s="177" t="str">
        <f>IF([1]ev391cutoff!C229="","",[1]ev391cutoff!C229)</f>
        <v>extrusion, plastic pipes</v>
      </c>
      <c r="D229" s="177" t="str">
        <f>IF([1]ev391cutoff!D229="","",[1]ev391cutoff!D229)</f>
        <v>GLO</v>
      </c>
      <c r="E229" s="177" t="str">
        <f>IF([1]ev391cutoff!E229="","",[1]ev391cutoff!E229)</f>
        <v>kilogram</v>
      </c>
      <c r="F229" s="177" t="str">
        <f>IF([1]ev391cutoff!F229="","",[1]ev391cutoff!F229)</f>
        <v/>
      </c>
      <c r="G229" s="177" t="str">
        <f>IF([1]ev391cutoff!G229="","",[1]ev391cutoff!G229)</f>
        <v>technosphere</v>
      </c>
      <c r="H229" s="177" t="str">
        <f>IF([1]ev391cutoff!H229="","",[1]ev391cutoff!H229)</f>
        <v>ev391cutoff</v>
      </c>
      <c r="I229" s="177" t="str">
        <f>IF([1]ev391cutoff!I229="","",[1]ev391cutoff!I229)</f>
        <v/>
      </c>
    </row>
    <row r="230" spans="1:9">
      <c r="A230" s="177" t="str">
        <f>IF([1]ev391cutoff!A230="","",[1]ev391cutoff!A230)</f>
        <v>market for furniture, wooden</v>
      </c>
      <c r="B230" s="184">
        <f>IF([1]ev391cutoff!B230="","",[1]ev391cutoff!B230)</f>
        <v>7.7499999999999999E-3</v>
      </c>
      <c r="C230" s="177" t="str">
        <f>IF([1]ev391cutoff!C230="","",[1]ev391cutoff!C230)</f>
        <v>furniture, wooden</v>
      </c>
      <c r="D230" s="177" t="str">
        <f>IF([1]ev391cutoff!D230="","",[1]ev391cutoff!D230)</f>
        <v>GLO</v>
      </c>
      <c r="E230" s="177" t="str">
        <f>IF([1]ev391cutoff!E230="","",[1]ev391cutoff!E230)</f>
        <v>kilogram</v>
      </c>
      <c r="F230" s="177" t="str">
        <f>IF([1]ev391cutoff!F230="","",[1]ev391cutoff!F230)</f>
        <v/>
      </c>
      <c r="G230" s="177" t="str">
        <f>IF([1]ev391cutoff!G230="","",[1]ev391cutoff!G230)</f>
        <v>technosphere</v>
      </c>
      <c r="H230" s="177" t="str">
        <f>IF([1]ev391cutoff!H230="","",[1]ev391cutoff!H230)</f>
        <v>ev391cutoff</v>
      </c>
      <c r="I230" s="177" t="str">
        <f>IF([1]ev391cutoff!I230="","",[1]ev391cutoff!I230)</f>
        <v/>
      </c>
    </row>
    <row r="231" spans="1:9">
      <c r="A231" s="177" t="str">
        <f>IF([1]ev391cutoff!A231="","",[1]ev391cutoff!A231)</f>
        <v>market for glass tube, borosilicate</v>
      </c>
      <c r="B231" s="185">
        <f>IF([1]ev391cutoff!B231="","",[1]ev391cutoff!B231)</f>
        <v>2.6339999999999999E-2</v>
      </c>
      <c r="C231" s="177" t="str">
        <f>IF([1]ev391cutoff!C231="","",[1]ev391cutoff!C231)</f>
        <v>glass tube, borosilicate</v>
      </c>
      <c r="D231" s="177" t="str">
        <f>IF([1]ev391cutoff!D231="","",[1]ev391cutoff!D231)</f>
        <v>GLO</v>
      </c>
      <c r="E231" s="177" t="str">
        <f>IF([1]ev391cutoff!E231="","",[1]ev391cutoff!E231)</f>
        <v>kilogram</v>
      </c>
      <c r="F231" s="177" t="str">
        <f>IF([1]ev391cutoff!F231="","",[1]ev391cutoff!F231)</f>
        <v/>
      </c>
      <c r="G231" s="177" t="str">
        <f>IF([1]ev391cutoff!G231="","",[1]ev391cutoff!G231)</f>
        <v>technosphere</v>
      </c>
      <c r="H231" s="177" t="str">
        <f>IF([1]ev391cutoff!H231="","",[1]ev391cutoff!H231)</f>
        <v>ev391cutoff</v>
      </c>
      <c r="I231" s="177" t="str">
        <f>IF([1]ev391cutoff!I231="","",[1]ev391cutoff!I231)</f>
        <v/>
      </c>
    </row>
    <row r="232" spans="1:9">
      <c r="A232" s="177" t="str">
        <f>IF([1]ev391cutoff!A232="","",[1]ev391cutoff!A232)</f>
        <v>market for injection moulding</v>
      </c>
      <c r="B232" s="184">
        <f>IF([1]ev391cutoff!B232="","",[1]ev391cutoff!B232)</f>
        <v>1.0656520000000001E-2</v>
      </c>
      <c r="C232" s="177" t="str">
        <f>IF([1]ev391cutoff!C232="","",[1]ev391cutoff!C232)</f>
        <v>injection moulding</v>
      </c>
      <c r="D232" s="177" t="str">
        <f>IF([1]ev391cutoff!D232="","",[1]ev391cutoff!D232)</f>
        <v>GLO</v>
      </c>
      <c r="E232" s="177" t="str">
        <f>IF([1]ev391cutoff!E232="","",[1]ev391cutoff!E232)</f>
        <v>kilogram</v>
      </c>
      <c r="F232" s="177" t="str">
        <f>IF([1]ev391cutoff!F232="","",[1]ev391cutoff!F232)</f>
        <v/>
      </c>
      <c r="G232" s="177" t="str">
        <f>IF([1]ev391cutoff!G232="","",[1]ev391cutoff!G232)</f>
        <v>technosphere</v>
      </c>
      <c r="H232" s="177" t="str">
        <f>IF([1]ev391cutoff!H232="","",[1]ev391cutoff!H232)</f>
        <v>ev391cutoff</v>
      </c>
      <c r="I232" s="177" t="str">
        <f>IF([1]ev391cutoff!I232="","",[1]ev391cutoff!I232)</f>
        <v/>
      </c>
    </row>
    <row r="233" spans="1:9">
      <c r="A233" s="177" t="str">
        <f>IF([1]ev391cutoff!A233="","",[1]ev391cutoff!A233)</f>
        <v>market for polypropylene, granulate</v>
      </c>
      <c r="B233" s="184">
        <f>IF([1]ev391cutoff!B233="","",[1]ev391cutoff!B233)</f>
        <v>1.0656250000000001E-2</v>
      </c>
      <c r="C233" s="177" t="str">
        <f>IF([1]ev391cutoff!C233="","",[1]ev391cutoff!C233)</f>
        <v>polypropylene, granulate</v>
      </c>
      <c r="D233" s="177" t="str">
        <f>IF([1]ev391cutoff!D233="","",[1]ev391cutoff!D233)</f>
        <v>GLO</v>
      </c>
      <c r="E233" s="177" t="str">
        <f>IF([1]ev391cutoff!E233="","",[1]ev391cutoff!E233)</f>
        <v>kilogram</v>
      </c>
      <c r="F233" s="177" t="str">
        <f>IF([1]ev391cutoff!F233="","",[1]ev391cutoff!F233)</f>
        <v/>
      </c>
      <c r="G233" s="177" t="str">
        <f>IF([1]ev391cutoff!G233="","",[1]ev391cutoff!G233)</f>
        <v>technosphere</v>
      </c>
      <c r="H233" s="177" t="str">
        <f>IF([1]ev391cutoff!H233="","",[1]ev391cutoff!H233)</f>
        <v>ev391cutoff</v>
      </c>
      <c r="I233" s="177" t="str">
        <f>IF([1]ev391cutoff!I233="","",[1]ev391cutoff!I233)</f>
        <v/>
      </c>
    </row>
    <row r="234" spans="1:9">
      <c r="A234" s="184" t="str">
        <f>IF([1]ev391cutoff!A234="","",[1]ev391cutoff!A234)</f>
        <v>manufacturing of raw penicillium G</v>
      </c>
      <c r="B234" s="184">
        <f>IF([1]ev391cutoff!B234="","",[1]ev391cutoff!B234)</f>
        <v>5.9999999999999995E-4</v>
      </c>
      <c r="C234" s="184" t="str">
        <f>IF([1]ev391cutoff!C234="","",[1]ev391cutoff!C234)</f>
        <v>raw penicillium G</v>
      </c>
      <c r="D234" s="184" t="str">
        <f>IF([1]ev391cutoff!D234="","",[1]ev391cutoff!D234)</f>
        <v>FR</v>
      </c>
      <c r="E234" s="184" t="str">
        <f>IF([1]ev391cutoff!E234="","",[1]ev391cutoff!E234)</f>
        <v>kilogram</v>
      </c>
      <c r="F234" s="177" t="str">
        <f>IF([1]ev391cutoff!F234="","",[1]ev391cutoff!F234)</f>
        <v/>
      </c>
      <c r="G234" s="177" t="str">
        <f>IF([1]ev391cutoff!G234="","",[1]ev391cutoff!G234)</f>
        <v>technosphere</v>
      </c>
      <c r="H234" s="184" t="str">
        <f>IF([1]ev391cutoff!H234="","",[1]ev391cutoff!H234)</f>
        <v>penicillin_cut_off</v>
      </c>
      <c r="I234" s="177" t="str">
        <f>IF([1]ev391cutoff!I234="","",[1]ev391cutoff!I234)</f>
        <v/>
      </c>
    </row>
    <row r="235" spans="1:9">
      <c r="A235" s="177" t="str">
        <f>IF([1]ev391cutoff!A235="","",[1]ev391cutoff!A235)</f>
        <v>market for synthetic rubber</v>
      </c>
      <c r="B235" s="184">
        <f>IF([1]ev391cutoff!B235="","",[1]ev391cutoff!B235)</f>
        <v>5.0000000000000001E-4</v>
      </c>
      <c r="C235" s="177" t="str">
        <f>IF([1]ev391cutoff!C235="","",[1]ev391cutoff!C235)</f>
        <v>synthetic rubber</v>
      </c>
      <c r="D235" s="177" t="str">
        <f>IF([1]ev391cutoff!D235="","",[1]ev391cutoff!D235)</f>
        <v>GLO</v>
      </c>
      <c r="E235" s="177" t="str">
        <f>IF([1]ev391cutoff!E235="","",[1]ev391cutoff!E235)</f>
        <v>kilogram</v>
      </c>
      <c r="F235" s="177" t="str">
        <f>IF([1]ev391cutoff!F235="","",[1]ev391cutoff!F235)</f>
        <v/>
      </c>
      <c r="G235" s="177" t="str">
        <f>IF([1]ev391cutoff!G235="","",[1]ev391cutoff!G235)</f>
        <v>technosphere</v>
      </c>
      <c r="H235" s="177" t="str">
        <f>IF([1]ev391cutoff!H235="","",[1]ev391cutoff!H235)</f>
        <v>ev391cutoff</v>
      </c>
      <c r="I235" s="177" t="str">
        <f>IF([1]ev391cutoff!I235="","",[1]ev391cutoff!I235)</f>
        <v/>
      </c>
    </row>
    <row r="236" spans="1:9">
      <c r="A236" s="177" t="str">
        <f>IF([1]ev391cutoff!A236="","",[1]ev391cutoff!A236)</f>
        <v>market for transport, freight, lorry 7.5-16 metric ton, EURO6</v>
      </c>
      <c r="B236" s="185">
        <f>IF([1]ev391cutoff!B236="","",[1]ev391cutoff!B236)</f>
        <v>3.8936529999999997E-2</v>
      </c>
      <c r="C236" s="177" t="str">
        <f>IF([1]ev391cutoff!C236="","",[1]ev391cutoff!C236)</f>
        <v>transport, freight, lorry 7.5-16 metric ton, EURO6</v>
      </c>
      <c r="D236" s="177" t="str">
        <f>IF([1]ev391cutoff!D236="","",[1]ev391cutoff!D236)</f>
        <v>RER</v>
      </c>
      <c r="E236" s="177" t="str">
        <f>IF([1]ev391cutoff!E236="","",[1]ev391cutoff!E236)</f>
        <v>ton kilometer</v>
      </c>
      <c r="F236" s="177" t="str">
        <f>IF([1]ev391cutoff!F236="","",[1]ev391cutoff!F236)</f>
        <v/>
      </c>
      <c r="G236" s="177" t="str">
        <f>IF([1]ev391cutoff!G236="","",[1]ev391cutoff!G236)</f>
        <v>technosphere</v>
      </c>
      <c r="H236" s="177" t="str">
        <f>IF([1]ev391cutoff!H236="","",[1]ev391cutoff!H236)</f>
        <v>ev391cutoff</v>
      </c>
      <c r="I236" s="177" t="str">
        <f>IF([1]ev391cutoff!I236="","",[1]ev391cutoff!I236)</f>
        <v/>
      </c>
    </row>
    <row r="237" spans="1:9">
      <c r="A237" s="177" t="str">
        <f>IF([1]ev391cutoff!A237="","",[1]ev391cutoff!A237)</f>
        <v>market for transport, freight, sea, container ship with reefer, cooling</v>
      </c>
      <c r="B237" s="185">
        <f>IF([1]ev391cutoff!B237="","",[1]ev391cutoff!B237)</f>
        <v>8.1328101599999994E-2</v>
      </c>
      <c r="C237" s="177" t="str">
        <f>IF([1]ev391cutoff!C237="","",[1]ev391cutoff!C237)</f>
        <v>transport, freight, sea, container ship with reefer, cooling</v>
      </c>
      <c r="D237" s="177" t="str">
        <f>IF([1]ev391cutoff!D237="","",[1]ev391cutoff!D237)</f>
        <v>GLO</v>
      </c>
      <c r="E237" s="177" t="str">
        <f>IF([1]ev391cutoff!E237="","",[1]ev391cutoff!E237)</f>
        <v>ton kilometer</v>
      </c>
      <c r="F237" s="177" t="str">
        <f>IF([1]ev391cutoff!F237="","",[1]ev391cutoff!F237)</f>
        <v/>
      </c>
      <c r="G237" s="177" t="str">
        <f>IF([1]ev391cutoff!G237="","",[1]ev391cutoff!G237)</f>
        <v>technosphere</v>
      </c>
      <c r="H237" s="177" t="str">
        <f>IF([1]ev391cutoff!H237="","",[1]ev391cutoff!H237)</f>
        <v>ev391cutoff</v>
      </c>
      <c r="I237" s="177" t="str">
        <f>IF([1]ev391cutoff!I237="","",[1]ev391cutoff!I237)</f>
        <v/>
      </c>
    </row>
    <row r="238" spans="1:9">
      <c r="A238" s="3" t="str">
        <f>IF([1]ev391cutoff!A238="","",[1]ev391cutoff!A238)</f>
        <v/>
      </c>
      <c r="B238" s="3" t="str">
        <f>IF([1]ev391cutoff!B238="","",[1]ev391cutoff!B238)</f>
        <v/>
      </c>
      <c r="C238" s="3" t="str">
        <f>IF([1]ev391cutoff!C238="","",[1]ev391cutoff!C238)</f>
        <v/>
      </c>
      <c r="D238" s="3" t="str">
        <f>IF([1]ev391cutoff!D238="","",[1]ev391cutoff!D238)</f>
        <v/>
      </c>
      <c r="E238" s="3" t="str">
        <f>IF([1]ev391cutoff!E238="","",[1]ev391cutoff!E238)</f>
        <v/>
      </c>
      <c r="F238" s="3" t="str">
        <f>IF([1]ev391cutoff!F238="","",[1]ev391cutoff!F238)</f>
        <v/>
      </c>
      <c r="G238" s="3" t="str">
        <f>IF([1]ev391cutoff!G238="","",[1]ev391cutoff!G238)</f>
        <v/>
      </c>
      <c r="H238" s="3" t="str">
        <f>IF([1]ev391cutoff!H238="","",[1]ev391cutoff!H238)</f>
        <v/>
      </c>
      <c r="I238" s="3" t="str">
        <f>IF([1]ev391cutoff!I238="","",[1]ev391cutoff!I238)</f>
        <v/>
      </c>
    </row>
    <row r="239" spans="1:9" ht="15.75">
      <c r="A239" s="187" t="str">
        <f>IF([1]ev391cutoff!A239="","",[1]ev391cutoff!A239)</f>
        <v>Activity</v>
      </c>
      <c r="B239" s="188" t="str">
        <f>IF([1]ev391cutoff!B239="","",[1]ev391cutoff!B239)</f>
        <v>sodium acetate</v>
      </c>
      <c r="C239" s="189" t="str">
        <f>IF([1]ev391cutoff!C239="","",[1]ev391cutoff!C239)</f>
        <v/>
      </c>
      <c r="D239" s="190" t="str">
        <f>IF([1]ev391cutoff!D239="","",[1]ev391cutoff!D239)</f>
        <v/>
      </c>
      <c r="E239" s="189" t="str">
        <f>IF([1]ev391cutoff!E239="","",[1]ev391cutoff!E239)</f>
        <v/>
      </c>
      <c r="F239" s="191" t="str">
        <f>IF([1]ev391cutoff!F239="","",[1]ev391cutoff!F239)</f>
        <v/>
      </c>
      <c r="G239" s="189" t="str">
        <f>IF([1]ev391cutoff!G239="","",[1]ev391cutoff!G239)</f>
        <v/>
      </c>
      <c r="H239" s="189" t="str">
        <f>IF([1]ev391cutoff!H239="","",[1]ev391cutoff!H239)</f>
        <v/>
      </c>
      <c r="I239" s="189" t="str">
        <f>IF([1]ev391cutoff!I239="","",[1]ev391cutoff!I239)</f>
        <v/>
      </c>
    </row>
    <row r="240" spans="1:9">
      <c r="A240" s="192" t="str">
        <f>IF([1]ev391cutoff!A240="","",[1]ev391cutoff!A240)</f>
        <v>production amount</v>
      </c>
      <c r="B240" s="193">
        <f>IF([1]ev391cutoff!B240="","",[1]ev391cutoff!B240)</f>
        <v>1</v>
      </c>
      <c r="C240" s="189" t="str">
        <f>IF([1]ev391cutoff!C240="","",[1]ev391cutoff!C240)</f>
        <v/>
      </c>
      <c r="D240" s="189" t="str">
        <f>IF([1]ev391cutoff!D240="","",[1]ev391cutoff!D240)</f>
        <v/>
      </c>
      <c r="E240" s="189" t="str">
        <f>IF([1]ev391cutoff!E240="","",[1]ev391cutoff!E240)</f>
        <v/>
      </c>
      <c r="F240" s="191" t="str">
        <f>IF([1]ev391cutoff!F240="","",[1]ev391cutoff!F240)</f>
        <v/>
      </c>
      <c r="G240" s="189" t="str">
        <f>IF([1]ev391cutoff!G240="","",[1]ev391cutoff!G240)</f>
        <v/>
      </c>
      <c r="H240" s="189" t="str">
        <f>IF([1]ev391cutoff!H240="","",[1]ev391cutoff!H240)</f>
        <v/>
      </c>
      <c r="I240" s="189" t="str">
        <f>IF([1]ev391cutoff!I240="","",[1]ev391cutoff!I240)</f>
        <v/>
      </c>
    </row>
    <row r="241" spans="1:9">
      <c r="A241" s="192" t="str">
        <f>IF([1]ev391cutoff!A241="","",[1]ev391cutoff!A241)</f>
        <v>reference product</v>
      </c>
      <c r="B241" s="194" t="str">
        <f>IF([1]ev391cutoff!B241="","",[1]ev391cutoff!B241)</f>
        <v>sodium acetate</v>
      </c>
      <c r="C241" s="189" t="str">
        <f>IF([1]ev391cutoff!C241="","",[1]ev391cutoff!C241)</f>
        <v/>
      </c>
      <c r="D241" s="189" t="str">
        <f>IF([1]ev391cutoff!D241="","",[1]ev391cutoff!D241)</f>
        <v/>
      </c>
      <c r="E241" s="189" t="str">
        <f>IF([1]ev391cutoff!E241="","",[1]ev391cutoff!E241)</f>
        <v/>
      </c>
      <c r="F241" s="191" t="str">
        <f>IF([1]ev391cutoff!F241="","",[1]ev391cutoff!F241)</f>
        <v/>
      </c>
      <c r="G241" s="189" t="str">
        <f>IF([1]ev391cutoff!G241="","",[1]ev391cutoff!G241)</f>
        <v/>
      </c>
      <c r="H241" s="189" t="str">
        <f>IF([1]ev391cutoff!H241="","",[1]ev391cutoff!H241)</f>
        <v/>
      </c>
      <c r="I241" s="189" t="str">
        <f>IF([1]ev391cutoff!I241="","",[1]ev391cutoff!I241)</f>
        <v/>
      </c>
    </row>
    <row r="242" spans="1:9">
      <c r="A242" s="192" t="str">
        <f>IF([1]ev391cutoff!A242="","",[1]ev391cutoff!A242)</f>
        <v>location</v>
      </c>
      <c r="B242" s="193" t="str">
        <f>IF([1]ev391cutoff!B242="","",[1]ev391cutoff!B242)</f>
        <v>GLO</v>
      </c>
      <c r="C242" s="189" t="str">
        <f>IF([1]ev391cutoff!C242="","",[1]ev391cutoff!C242)</f>
        <v/>
      </c>
      <c r="D242" s="189" t="str">
        <f>IF([1]ev391cutoff!D242="","",[1]ev391cutoff!D242)</f>
        <v/>
      </c>
      <c r="E242" s="189" t="str">
        <f>IF([1]ev391cutoff!E242="","",[1]ev391cutoff!E242)</f>
        <v/>
      </c>
      <c r="F242" s="191" t="str">
        <f>IF([1]ev391cutoff!F242="","",[1]ev391cutoff!F242)</f>
        <v/>
      </c>
      <c r="G242" s="189" t="str">
        <f>IF([1]ev391cutoff!G242="","",[1]ev391cutoff!G242)</f>
        <v/>
      </c>
      <c r="H242" s="189" t="str">
        <f>IF([1]ev391cutoff!H242="","",[1]ev391cutoff!H242)</f>
        <v/>
      </c>
      <c r="I242" s="189" t="str">
        <f>IF([1]ev391cutoff!I242="","",[1]ev391cutoff!I242)</f>
        <v/>
      </c>
    </row>
    <row r="243" spans="1:9">
      <c r="A243" s="192" t="str">
        <f>IF([1]ev391cutoff!A243="","",[1]ev391cutoff!A243)</f>
        <v>unit</v>
      </c>
      <c r="B243" s="194" t="str">
        <f>IF([1]ev391cutoff!B243="","",[1]ev391cutoff!B243)</f>
        <v>kilogram</v>
      </c>
      <c r="C243" s="189" t="str">
        <f>IF([1]ev391cutoff!C243="","",[1]ev391cutoff!C243)</f>
        <v/>
      </c>
      <c r="D243" s="189" t="str">
        <f>IF([1]ev391cutoff!D243="","",[1]ev391cutoff!D243)</f>
        <v/>
      </c>
      <c r="E243" s="189" t="str">
        <f>IF([1]ev391cutoff!E243="","",[1]ev391cutoff!E243)</f>
        <v/>
      </c>
      <c r="F243" s="191" t="str">
        <f>IF([1]ev391cutoff!F243="","",[1]ev391cutoff!F243)</f>
        <v/>
      </c>
      <c r="G243" s="189" t="str">
        <f>IF([1]ev391cutoff!G243="","",[1]ev391cutoff!G243)</f>
        <v/>
      </c>
      <c r="H243" s="189" t="str">
        <f>IF([1]ev391cutoff!H243="","",[1]ev391cutoff!H243)</f>
        <v/>
      </c>
      <c r="I243" s="189" t="str">
        <f>IF([1]ev391cutoff!I243="","",[1]ev391cutoff!I243)</f>
        <v/>
      </c>
    </row>
    <row r="244" spans="1:9" ht="15.75">
      <c r="A244" s="195" t="str">
        <f>IF([1]ev391cutoff!A244="","",[1]ev391cutoff!A244)</f>
        <v>Exchanges</v>
      </c>
      <c r="B244" s="188" t="str">
        <f>IF([1]ev391cutoff!B244="","",[1]ev391cutoff!B244)</f>
        <v/>
      </c>
      <c r="C244" s="195" t="str">
        <f>IF([1]ev391cutoff!C244="","",[1]ev391cutoff!C244)</f>
        <v/>
      </c>
      <c r="D244" s="195" t="str">
        <f>IF([1]ev391cutoff!D244="","",[1]ev391cutoff!D244)</f>
        <v/>
      </c>
      <c r="E244" s="195" t="str">
        <f>IF([1]ev391cutoff!E244="","",[1]ev391cutoff!E244)</f>
        <v/>
      </c>
      <c r="F244" s="191" t="str">
        <f>IF([1]ev391cutoff!F244="","",[1]ev391cutoff!F244)</f>
        <v/>
      </c>
      <c r="G244" s="195" t="str">
        <f>IF([1]ev391cutoff!G244="","",[1]ev391cutoff!G244)</f>
        <v/>
      </c>
      <c r="H244" s="195" t="str">
        <f>IF([1]ev391cutoff!H244="","",[1]ev391cutoff!H244)</f>
        <v/>
      </c>
      <c r="I244" s="195" t="str">
        <f>IF([1]ev391cutoff!I244="","",[1]ev391cutoff!I244)</f>
        <v/>
      </c>
    </row>
    <row r="245" spans="1:9" ht="15.75">
      <c r="A245" s="195" t="str">
        <f>IF([1]ev391cutoff!A245="","",[1]ev391cutoff!A245)</f>
        <v>name</v>
      </c>
      <c r="B245" s="188" t="str">
        <f>IF([1]ev391cutoff!B245="","",[1]ev391cutoff!B245)</f>
        <v>amount</v>
      </c>
      <c r="C245" s="195" t="str">
        <f>IF([1]ev391cutoff!C245="","",[1]ev391cutoff!C245)</f>
        <v>reference product</v>
      </c>
      <c r="D245" s="195" t="str">
        <f>IF([1]ev391cutoff!D245="","",[1]ev391cutoff!D245)</f>
        <v>location</v>
      </c>
      <c r="E245" s="195" t="str">
        <f>IF([1]ev391cutoff!E245="","",[1]ev391cutoff!E245)</f>
        <v>unit</v>
      </c>
      <c r="F245" s="196" t="str">
        <f>IF([1]ev391cutoff!F245="","",[1]ev391cutoff!F245)</f>
        <v>categories</v>
      </c>
      <c r="G245" s="195" t="str">
        <f>IF([1]ev391cutoff!G245="","",[1]ev391cutoff!G245)</f>
        <v>type</v>
      </c>
      <c r="H245" s="195" t="str">
        <f>IF([1]ev391cutoff!H245="","",[1]ev391cutoff!H245)</f>
        <v>database</v>
      </c>
      <c r="I245" s="195" t="str">
        <f>IF([1]ev391cutoff!I245="","",[1]ev391cutoff!I245)</f>
        <v>comment</v>
      </c>
    </row>
    <row r="246" spans="1:9">
      <c r="A246" s="197" t="str">
        <f>IF([1]ev391cutoff!A246="","",[1]ev391cutoff!A246)</f>
        <v>sodium acetate</v>
      </c>
      <c r="B246" s="198">
        <f>IF([1]ev391cutoff!B246="","",[1]ev391cutoff!B246)</f>
        <v>1</v>
      </c>
      <c r="C246" s="197" t="str">
        <f>IF([1]ev391cutoff!C246="","",[1]ev391cutoff!C246)</f>
        <v>sodium acetate</v>
      </c>
      <c r="D246" s="197" t="str">
        <f>IF([1]ev391cutoff!D246="","",[1]ev391cutoff!D246)</f>
        <v>GLO</v>
      </c>
      <c r="E246" s="197" t="str">
        <f>IF([1]ev391cutoff!E246="","",[1]ev391cutoff!E246)</f>
        <v>kilogram</v>
      </c>
      <c r="F246" s="191" t="str">
        <f>IF([1]ev391cutoff!F246="","",[1]ev391cutoff!F246)</f>
        <v/>
      </c>
      <c r="G246" s="191" t="str">
        <f>IF([1]ev391cutoff!G246="","",[1]ev391cutoff!G246)</f>
        <v>production</v>
      </c>
      <c r="H246" s="199" t="str">
        <f>IF([1]ev391cutoff!H246="","",[1]ev391cutoff!H246)</f>
        <v>penicillin_cut_off</v>
      </c>
      <c r="I246" s="191" t="str">
        <f>IF([1]ev391cutoff!I246="","",[1]ev391cutoff!I246)</f>
        <v>Scenerio1</v>
      </c>
    </row>
    <row r="247" spans="1:9">
      <c r="A247" s="191" t="str">
        <f>IF([1]ev391cutoff!A247="","",[1]ev391cutoff!A247)</f>
        <v>market for acetic acid, without water, in 98% solution state</v>
      </c>
      <c r="B247" s="198">
        <f>IF([1]ev391cutoff!B247="","",[1]ev391cutoff!B247)</f>
        <v>0.73170000000000002</v>
      </c>
      <c r="C247" s="191" t="str">
        <f>IF([1]ev391cutoff!C247="","",[1]ev391cutoff!C247)</f>
        <v>acetic acid, without water, in 98% solution state</v>
      </c>
      <c r="D247" s="191" t="str">
        <f>IF([1]ev391cutoff!D247="","",[1]ev391cutoff!D247)</f>
        <v>GLO</v>
      </c>
      <c r="E247" s="191" t="str">
        <f>IF([1]ev391cutoff!E247="","",[1]ev391cutoff!E247)</f>
        <v>kilogram</v>
      </c>
      <c r="F247" s="191" t="str">
        <f>IF([1]ev391cutoff!F247="","",[1]ev391cutoff!F247)</f>
        <v/>
      </c>
      <c r="G247" s="191" t="str">
        <f>IF([1]ev391cutoff!G247="","",[1]ev391cutoff!G247)</f>
        <v>technosphere</v>
      </c>
      <c r="H247" s="191" t="str">
        <f>IF([1]ev391cutoff!H247="","",[1]ev391cutoff!H247)</f>
        <v>ev391cutoff</v>
      </c>
      <c r="I247" s="191" t="str">
        <f>IF([1]ev391cutoff!I247="","",[1]ev391cutoff!I247)</f>
        <v/>
      </c>
    </row>
    <row r="248" spans="1:9">
      <c r="A248" s="191" t="str">
        <f>IF([1]ev391cutoff!A248="","",[1]ev391cutoff!A248)</f>
        <v>market for sodium hydroxide, without water, in 50% solution state</v>
      </c>
      <c r="B248" s="198">
        <f>IF([1]ev391cutoff!B248="","",[1]ev391cutoff!B248)</f>
        <v>0.48780499999999999</v>
      </c>
      <c r="C248" s="191" t="str">
        <f>IF([1]ev391cutoff!C248="","",[1]ev391cutoff!C248)</f>
        <v>sodium hydroxide, without water, in 50% solution state</v>
      </c>
      <c r="D248" s="191" t="str">
        <f>IF([1]ev391cutoff!D248="","",[1]ev391cutoff!D248)</f>
        <v>GLO</v>
      </c>
      <c r="E248" s="191" t="str">
        <f>IF([1]ev391cutoff!E248="","",[1]ev391cutoff!E248)</f>
        <v>kilogram</v>
      </c>
      <c r="F248" s="191" t="str">
        <f>IF([1]ev391cutoff!F248="","",[1]ev391cutoff!F248)</f>
        <v/>
      </c>
      <c r="G248" s="191" t="str">
        <f>IF([1]ev391cutoff!G248="","",[1]ev391cutoff!G248)</f>
        <v>technosphere</v>
      </c>
      <c r="H248" s="191" t="str">
        <f>IF([1]ev391cutoff!H248="","",[1]ev391cutoff!H248)</f>
        <v>ev391cutoff</v>
      </c>
      <c r="I248" s="191" t="str">
        <f>IF([1]ev391cutoff!I248="","",[1]ev391cutoff!I248)</f>
        <v/>
      </c>
    </row>
    <row r="249" spans="1:9">
      <c r="A249" s="3" t="str">
        <f>IF([1]ev391cutoff!A249="","",[1]ev391cutoff!A249)</f>
        <v/>
      </c>
      <c r="B249" s="3" t="str">
        <f>IF([1]ev391cutoff!B249="","",[1]ev391cutoff!B249)</f>
        <v/>
      </c>
      <c r="C249" s="3" t="str">
        <f>IF([1]ev391cutoff!C249="","",[1]ev391cutoff!C249)</f>
        <v/>
      </c>
      <c r="D249" s="3" t="str">
        <f>IF([1]ev391cutoff!D249="","",[1]ev391cutoff!D249)</f>
        <v/>
      </c>
      <c r="E249" s="3" t="str">
        <f>IF([1]ev391cutoff!E249="","",[1]ev391cutoff!E249)</f>
        <v/>
      </c>
      <c r="F249" s="3" t="str">
        <f>IF([1]ev391cutoff!F249="","",[1]ev391cutoff!F249)</f>
        <v/>
      </c>
      <c r="G249" s="3" t="str">
        <f>IF([1]ev391cutoff!G249="","",[1]ev391cutoff!G249)</f>
        <v/>
      </c>
      <c r="H249" s="3" t="str">
        <f>IF([1]ev391cutoff!H249="","",[1]ev391cutoff!H249)</f>
        <v/>
      </c>
      <c r="I249" s="3" t="str">
        <f>IF([1]ev391cutoff!I249="","",[1]ev391cutoff!I249)</f>
        <v/>
      </c>
    </row>
    <row r="250" spans="1:9" ht="15.75">
      <c r="A250" s="200" t="str">
        <f>IF([1]ev391cutoff!A250="","",[1]ev391cutoff!A250)</f>
        <v>Activity</v>
      </c>
      <c r="B250" s="201" t="str">
        <f>IF([1]ev391cutoff!B250="","",[1]ev391cutoff!B250)</f>
        <v>stopcock</v>
      </c>
      <c r="C250" s="202" t="str">
        <f>IF([1]ev391cutoff!C250="","",[1]ev391cutoff!C250)</f>
        <v/>
      </c>
      <c r="D250" s="203" t="str">
        <f>IF([1]ev391cutoff!D250="","",[1]ev391cutoff!D250)</f>
        <v/>
      </c>
      <c r="E250" s="202" t="str">
        <f>IF([1]ev391cutoff!E250="","",[1]ev391cutoff!E250)</f>
        <v/>
      </c>
      <c r="F250" s="204" t="str">
        <f>IF([1]ev391cutoff!F250="","",[1]ev391cutoff!F250)</f>
        <v/>
      </c>
      <c r="G250" s="202" t="str">
        <f>IF([1]ev391cutoff!G250="","",[1]ev391cutoff!G250)</f>
        <v/>
      </c>
      <c r="H250" s="202" t="str">
        <f>IF([1]ev391cutoff!H250="","",[1]ev391cutoff!H250)</f>
        <v/>
      </c>
      <c r="I250" s="202" t="str">
        <f>IF([1]ev391cutoff!I250="","",[1]ev391cutoff!I250)</f>
        <v/>
      </c>
    </row>
    <row r="251" spans="1:9">
      <c r="A251" s="205" t="str">
        <f>IF([1]ev391cutoff!A251="","",[1]ev391cutoff!A251)</f>
        <v>production amount</v>
      </c>
      <c r="B251" s="206">
        <f>IF([1]ev391cutoff!B251="","",[1]ev391cutoff!B251)</f>
        <v>1</v>
      </c>
      <c r="C251" s="202" t="str">
        <f>IF([1]ev391cutoff!C251="","",[1]ev391cutoff!C251)</f>
        <v/>
      </c>
      <c r="D251" s="202" t="str">
        <f>IF([1]ev391cutoff!D251="","",[1]ev391cutoff!D251)</f>
        <v/>
      </c>
      <c r="E251" s="202" t="str">
        <f>IF([1]ev391cutoff!E251="","",[1]ev391cutoff!E251)</f>
        <v/>
      </c>
      <c r="F251" s="204" t="str">
        <f>IF([1]ev391cutoff!F251="","",[1]ev391cutoff!F251)</f>
        <v/>
      </c>
      <c r="G251" s="202" t="str">
        <f>IF([1]ev391cutoff!G251="","",[1]ev391cutoff!G251)</f>
        <v/>
      </c>
      <c r="H251" s="202" t="str">
        <f>IF([1]ev391cutoff!H251="","",[1]ev391cutoff!H251)</f>
        <v/>
      </c>
      <c r="I251" s="202" t="str">
        <f>IF([1]ev391cutoff!I251="","",[1]ev391cutoff!I251)</f>
        <v/>
      </c>
    </row>
    <row r="252" spans="1:9">
      <c r="A252" s="205" t="str">
        <f>IF([1]ev391cutoff!A252="","",[1]ev391cutoff!A252)</f>
        <v>reference product</v>
      </c>
      <c r="B252" s="207" t="str">
        <f>IF([1]ev391cutoff!B252="","",[1]ev391cutoff!B252)</f>
        <v>stopcock</v>
      </c>
      <c r="C252" s="202" t="str">
        <f>IF([1]ev391cutoff!C252="","",[1]ev391cutoff!C252)</f>
        <v/>
      </c>
      <c r="D252" s="202" t="str">
        <f>IF([1]ev391cutoff!D252="","",[1]ev391cutoff!D252)</f>
        <v/>
      </c>
      <c r="E252" s="202" t="str">
        <f>IF([1]ev391cutoff!E252="","",[1]ev391cutoff!E252)</f>
        <v/>
      </c>
      <c r="F252" s="204" t="str">
        <f>IF([1]ev391cutoff!F252="","",[1]ev391cutoff!F252)</f>
        <v/>
      </c>
      <c r="G252" s="202" t="str">
        <f>IF([1]ev391cutoff!G252="","",[1]ev391cutoff!G252)</f>
        <v/>
      </c>
      <c r="H252" s="202" t="str">
        <f>IF([1]ev391cutoff!H252="","",[1]ev391cutoff!H252)</f>
        <v/>
      </c>
      <c r="I252" s="202" t="str">
        <f>IF([1]ev391cutoff!I252="","",[1]ev391cutoff!I252)</f>
        <v/>
      </c>
    </row>
    <row r="253" spans="1:9">
      <c r="A253" s="205" t="str">
        <f>IF([1]ev391cutoff!A253="","",[1]ev391cutoff!A253)</f>
        <v>location</v>
      </c>
      <c r="B253" s="206" t="str">
        <f>IF([1]ev391cutoff!B253="","",[1]ev391cutoff!B253)</f>
        <v>GLO</v>
      </c>
      <c r="C253" s="202" t="str">
        <f>IF([1]ev391cutoff!C253="","",[1]ev391cutoff!C253)</f>
        <v/>
      </c>
      <c r="D253" s="202" t="str">
        <f>IF([1]ev391cutoff!D253="","",[1]ev391cutoff!D253)</f>
        <v/>
      </c>
      <c r="E253" s="202" t="str">
        <f>IF([1]ev391cutoff!E253="","",[1]ev391cutoff!E253)</f>
        <v/>
      </c>
      <c r="F253" s="204" t="str">
        <f>IF([1]ev391cutoff!F253="","",[1]ev391cutoff!F253)</f>
        <v/>
      </c>
      <c r="G253" s="202" t="str">
        <f>IF([1]ev391cutoff!G253="","",[1]ev391cutoff!G253)</f>
        <v/>
      </c>
      <c r="H253" s="202" t="str">
        <f>IF([1]ev391cutoff!H253="","",[1]ev391cutoff!H253)</f>
        <v/>
      </c>
      <c r="I253" s="202" t="str">
        <f>IF([1]ev391cutoff!I253="","",[1]ev391cutoff!I253)</f>
        <v/>
      </c>
    </row>
    <row r="254" spans="1:9">
      <c r="A254" s="205" t="str">
        <f>IF([1]ev391cutoff!A254="","",[1]ev391cutoff!A254)</f>
        <v>unit</v>
      </c>
      <c r="B254" s="207" t="str">
        <f>IF([1]ev391cutoff!B254="","",[1]ev391cutoff!B254)</f>
        <v>unit</v>
      </c>
      <c r="C254" s="202" t="str">
        <f>IF([1]ev391cutoff!C254="","",[1]ev391cutoff!C254)</f>
        <v/>
      </c>
      <c r="D254" s="202" t="str">
        <f>IF([1]ev391cutoff!D254="","",[1]ev391cutoff!D254)</f>
        <v/>
      </c>
      <c r="E254" s="202" t="str">
        <f>IF([1]ev391cutoff!E254="","",[1]ev391cutoff!E254)</f>
        <v/>
      </c>
      <c r="F254" s="204" t="str">
        <f>IF([1]ev391cutoff!F254="","",[1]ev391cutoff!F254)</f>
        <v/>
      </c>
      <c r="G254" s="202" t="str">
        <f>IF([1]ev391cutoff!G254="","",[1]ev391cutoff!G254)</f>
        <v/>
      </c>
      <c r="H254" s="202" t="str">
        <f>IF([1]ev391cutoff!H254="","",[1]ev391cutoff!H254)</f>
        <v/>
      </c>
      <c r="I254" s="202" t="str">
        <f>IF([1]ev391cutoff!I254="","",[1]ev391cutoff!I254)</f>
        <v/>
      </c>
    </row>
    <row r="255" spans="1:9" ht="15.75">
      <c r="A255" s="208" t="str">
        <f>IF([1]ev391cutoff!A255="","",[1]ev391cutoff!A255)</f>
        <v>Exchanges</v>
      </c>
      <c r="B255" s="201" t="str">
        <f>IF([1]ev391cutoff!B255="","",[1]ev391cutoff!B255)</f>
        <v/>
      </c>
      <c r="C255" s="208" t="str">
        <f>IF([1]ev391cutoff!C255="","",[1]ev391cutoff!C255)</f>
        <v/>
      </c>
      <c r="D255" s="208" t="str">
        <f>IF([1]ev391cutoff!D255="","",[1]ev391cutoff!D255)</f>
        <v/>
      </c>
      <c r="E255" s="208" t="str">
        <f>IF([1]ev391cutoff!E255="","",[1]ev391cutoff!E255)</f>
        <v/>
      </c>
      <c r="F255" s="204" t="str">
        <f>IF([1]ev391cutoff!F255="","",[1]ev391cutoff!F255)</f>
        <v/>
      </c>
      <c r="G255" s="208" t="str">
        <f>IF([1]ev391cutoff!G255="","",[1]ev391cutoff!G255)</f>
        <v/>
      </c>
      <c r="H255" s="208" t="str">
        <f>IF([1]ev391cutoff!H255="","",[1]ev391cutoff!H255)</f>
        <v/>
      </c>
      <c r="I255" s="208" t="str">
        <f>IF([1]ev391cutoff!I255="","",[1]ev391cutoff!I255)</f>
        <v/>
      </c>
    </row>
    <row r="256" spans="1:9" ht="15.75">
      <c r="A256" s="208" t="str">
        <f>IF([1]ev391cutoff!A256="","",[1]ev391cutoff!A256)</f>
        <v>name</v>
      </c>
      <c r="B256" s="201" t="str">
        <f>IF([1]ev391cutoff!B256="","",[1]ev391cutoff!B256)</f>
        <v>amount</v>
      </c>
      <c r="C256" s="208" t="str">
        <f>IF([1]ev391cutoff!C256="","",[1]ev391cutoff!C256)</f>
        <v>reference product</v>
      </c>
      <c r="D256" s="208" t="str">
        <f>IF([1]ev391cutoff!D256="","",[1]ev391cutoff!D256)</f>
        <v>location</v>
      </c>
      <c r="E256" s="208" t="str">
        <f>IF([1]ev391cutoff!E256="","",[1]ev391cutoff!E256)</f>
        <v>unit</v>
      </c>
      <c r="F256" s="209" t="str">
        <f>IF([1]ev391cutoff!F256="","",[1]ev391cutoff!F256)</f>
        <v>categories</v>
      </c>
      <c r="G256" s="208" t="str">
        <f>IF([1]ev391cutoff!G256="","",[1]ev391cutoff!G256)</f>
        <v>type</v>
      </c>
      <c r="H256" s="208" t="str">
        <f>IF([1]ev391cutoff!H256="","",[1]ev391cutoff!H256)</f>
        <v>database</v>
      </c>
      <c r="I256" s="208" t="str">
        <f>IF([1]ev391cutoff!I256="","",[1]ev391cutoff!I256)</f>
        <v>comment</v>
      </c>
    </row>
    <row r="257" spans="1:9">
      <c r="A257" s="210" t="str">
        <f>IF([1]ev391cutoff!A257="","",[1]ev391cutoff!A257)</f>
        <v>stopcock</v>
      </c>
      <c r="B257" s="211">
        <f>IF([1]ev391cutoff!B257="","",[1]ev391cutoff!B257)</f>
        <v>1</v>
      </c>
      <c r="C257" s="210" t="str">
        <f>IF([1]ev391cutoff!C257="","",[1]ev391cutoff!C257)</f>
        <v>stopcock</v>
      </c>
      <c r="D257" s="210" t="str">
        <f>IF([1]ev391cutoff!D257="","",[1]ev391cutoff!D257)</f>
        <v>GLO</v>
      </c>
      <c r="E257" s="210" t="str">
        <f>IF([1]ev391cutoff!E257="","",[1]ev391cutoff!E257)</f>
        <v>unit</v>
      </c>
      <c r="F257" s="204" t="str">
        <f>IF([1]ev391cutoff!F257="","",[1]ev391cutoff!F257)</f>
        <v/>
      </c>
      <c r="G257" s="204" t="str">
        <f>IF([1]ev391cutoff!G257="","",[1]ev391cutoff!G257)</f>
        <v>production</v>
      </c>
      <c r="H257" s="212" t="str">
        <f>IF([1]ev391cutoff!H257="","",[1]ev391cutoff!H257)</f>
        <v>penicillin_cut_off</v>
      </c>
      <c r="I257" s="204" t="str">
        <f>IF([1]ev391cutoff!I257="","",[1]ev391cutoff!I257)</f>
        <v>Scenerio1</v>
      </c>
    </row>
    <row r="258" spans="1:9">
      <c r="A258" s="204" t="str">
        <f>IF([1]ev391cutoff!A258="","",[1]ev391cutoff!A258)</f>
        <v>market for injection moulding</v>
      </c>
      <c r="B258" s="210">
        <f>IF([1]ev391cutoff!B258="","",[1]ev391cutoff!B258)</f>
        <v>5.47E-3</v>
      </c>
      <c r="C258" s="204" t="str">
        <f>IF([1]ev391cutoff!C258="","",[1]ev391cutoff!C258)</f>
        <v>injection moulding</v>
      </c>
      <c r="D258" s="204" t="str">
        <f>IF([1]ev391cutoff!D258="","",[1]ev391cutoff!D258)</f>
        <v>GLO</v>
      </c>
      <c r="E258" s="204" t="str">
        <f>IF([1]ev391cutoff!E258="","",[1]ev391cutoff!E258)</f>
        <v>kilogram</v>
      </c>
      <c r="F258" s="204" t="str">
        <f>IF([1]ev391cutoff!F258="","",[1]ev391cutoff!F258)</f>
        <v/>
      </c>
      <c r="G258" s="204" t="str">
        <f>IF([1]ev391cutoff!G258="","",[1]ev391cutoff!G258)</f>
        <v>technosphere</v>
      </c>
      <c r="H258" s="204" t="str">
        <f>IF([1]ev391cutoff!H258="","",[1]ev391cutoff!H258)</f>
        <v>ev391cutoff</v>
      </c>
      <c r="I258" s="204" t="str">
        <f>IF([1]ev391cutoff!I258="","",[1]ev391cutoff!I258)</f>
        <v/>
      </c>
    </row>
    <row r="259" spans="1:9">
      <c r="A259" s="204" t="str">
        <f>IF([1]ev391cutoff!A259="","",[1]ev391cutoff!A259)</f>
        <v>market for polycarbonate</v>
      </c>
      <c r="B259" s="210">
        <f>IF([1]ev391cutoff!B259="","",[1]ev391cutoff!B259)</f>
        <v>3.5800000000000003E-3</v>
      </c>
      <c r="C259" s="204" t="str">
        <f>IF([1]ev391cutoff!C259="","",[1]ev391cutoff!C259)</f>
        <v>polycarbonate</v>
      </c>
      <c r="D259" s="204" t="str">
        <f>IF([1]ev391cutoff!D259="","",[1]ev391cutoff!D259)</f>
        <v>GLO</v>
      </c>
      <c r="E259" s="204" t="str">
        <f>IF([1]ev391cutoff!E259="","",[1]ev391cutoff!E259)</f>
        <v>kilogram</v>
      </c>
      <c r="F259" s="204" t="str">
        <f>IF([1]ev391cutoff!F259="","",[1]ev391cutoff!F259)</f>
        <v/>
      </c>
      <c r="G259" s="204" t="str">
        <f>IF([1]ev391cutoff!G259="","",[1]ev391cutoff!G259)</f>
        <v>technosphere</v>
      </c>
      <c r="H259" s="204" t="str">
        <f>IF([1]ev391cutoff!H259="","",[1]ev391cutoff!H259)</f>
        <v>ev391cutoff</v>
      </c>
      <c r="I259" s="204" t="str">
        <f>IF([1]ev391cutoff!I259="","",[1]ev391cutoff!I259)</f>
        <v/>
      </c>
    </row>
    <row r="260" spans="1:9">
      <c r="A260" s="204" t="str">
        <f>IF([1]ev391cutoff!A260="","",[1]ev391cutoff!A260)</f>
        <v>market for polyethylene, high density, granulate</v>
      </c>
      <c r="B260" s="210">
        <f>IF([1]ev391cutoff!B260="","",[1]ev391cutoff!B260)</f>
        <v>1.89E-3</v>
      </c>
      <c r="C260" s="204" t="str">
        <f>IF([1]ev391cutoff!C260="","",[1]ev391cutoff!C260)</f>
        <v>polyethylene, high density, granulate</v>
      </c>
      <c r="D260" s="204" t="str">
        <f>IF([1]ev391cutoff!D260="","",[1]ev391cutoff!D260)</f>
        <v>GLO</v>
      </c>
      <c r="E260" s="204" t="str">
        <f>IF([1]ev391cutoff!E260="","",[1]ev391cutoff!E260)</f>
        <v>kilogram</v>
      </c>
      <c r="F260" s="204" t="str">
        <f>IF([1]ev391cutoff!F260="","",[1]ev391cutoff!F260)</f>
        <v/>
      </c>
      <c r="G260" s="204" t="str">
        <f>IF([1]ev391cutoff!G260="","",[1]ev391cutoff!G260)</f>
        <v>technosphere</v>
      </c>
      <c r="H260" s="204" t="str">
        <f>IF([1]ev391cutoff!H260="","",[1]ev391cutoff!H260)</f>
        <v>ev391cutoff</v>
      </c>
      <c r="I260" s="204" t="str">
        <f>IF([1]ev391cutoff!I260="","",[1]ev391cutoff!I260)</f>
        <v/>
      </c>
    </row>
    <row r="261" spans="1:9">
      <c r="A261" s="3" t="str">
        <f>IF([1]ev391cutoff!A261="","",[1]ev391cutoff!A261)</f>
        <v/>
      </c>
      <c r="B261" s="3" t="str">
        <f>IF([1]ev391cutoff!B261="","",[1]ev391cutoff!B261)</f>
        <v/>
      </c>
      <c r="C261" s="3" t="str">
        <f>IF([1]ev391cutoff!C261="","",[1]ev391cutoff!C261)</f>
        <v/>
      </c>
      <c r="D261" s="3" t="str">
        <f>IF([1]ev391cutoff!D261="","",[1]ev391cutoff!D261)</f>
        <v/>
      </c>
      <c r="E261" s="3" t="str">
        <f>IF([1]ev391cutoff!E261="","",[1]ev391cutoff!E261)</f>
        <v/>
      </c>
      <c r="F261" s="3" t="str">
        <f>IF([1]ev391cutoff!F261="","",[1]ev391cutoff!F261)</f>
        <v/>
      </c>
      <c r="G261" s="3" t="str">
        <f>IF([1]ev391cutoff!G261="","",[1]ev391cutoff!G261)</f>
        <v/>
      </c>
      <c r="H261" s="3" t="str">
        <f>IF([1]ev391cutoff!H261="","",[1]ev391cutoff!H261)</f>
        <v/>
      </c>
      <c r="I261" s="3" t="str">
        <f>IF([1]ev391cutoff!I261="","",[1]ev391cutoff!I261)</f>
        <v/>
      </c>
    </row>
    <row r="262" spans="1:9" ht="15.75">
      <c r="A262" s="213" t="str">
        <f>IF([1]ev391cutoff!A262="","",[1]ev391cutoff!A262)</f>
        <v>Activity</v>
      </c>
      <c r="B262" s="214" t="str">
        <f>IF([1]ev391cutoff!B262="","",[1]ev391cutoff!B262)</f>
        <v>tablet</v>
      </c>
      <c r="C262" s="215" t="str">
        <f>IF([1]ev391cutoff!C262="","",[1]ev391cutoff!C262)</f>
        <v/>
      </c>
      <c r="D262" s="216" t="str">
        <f>IF([1]ev391cutoff!D262="","",[1]ev391cutoff!D262)</f>
        <v/>
      </c>
      <c r="E262" s="215" t="str">
        <f>IF([1]ev391cutoff!E262="","",[1]ev391cutoff!E262)</f>
        <v/>
      </c>
      <c r="F262" s="217" t="str">
        <f>IF([1]ev391cutoff!F262="","",[1]ev391cutoff!F262)</f>
        <v/>
      </c>
      <c r="G262" s="215" t="str">
        <f>IF([1]ev391cutoff!G262="","",[1]ev391cutoff!G262)</f>
        <v/>
      </c>
      <c r="H262" s="215" t="str">
        <f>IF([1]ev391cutoff!H262="","",[1]ev391cutoff!H262)</f>
        <v/>
      </c>
      <c r="I262" s="215" t="str">
        <f>IF([1]ev391cutoff!I262="","",[1]ev391cutoff!I262)</f>
        <v/>
      </c>
    </row>
    <row r="263" spans="1:9">
      <c r="A263" s="218" t="str">
        <f>IF([1]ev391cutoff!A263="","",[1]ev391cutoff!A263)</f>
        <v>production amount</v>
      </c>
      <c r="B263" s="219">
        <f>IF([1]ev391cutoff!B263="","",[1]ev391cutoff!B263)</f>
        <v>1</v>
      </c>
      <c r="C263" s="215" t="str">
        <f>IF([1]ev391cutoff!C263="","",[1]ev391cutoff!C263)</f>
        <v/>
      </c>
      <c r="D263" s="215" t="str">
        <f>IF([1]ev391cutoff!D263="","",[1]ev391cutoff!D263)</f>
        <v/>
      </c>
      <c r="E263" s="215" t="str">
        <f>IF([1]ev391cutoff!E263="","",[1]ev391cutoff!E263)</f>
        <v/>
      </c>
      <c r="F263" s="217" t="str">
        <f>IF([1]ev391cutoff!F263="","",[1]ev391cutoff!F263)</f>
        <v/>
      </c>
      <c r="G263" s="215" t="str">
        <f>IF([1]ev391cutoff!G263="","",[1]ev391cutoff!G263)</f>
        <v/>
      </c>
      <c r="H263" s="215" t="str">
        <f>IF([1]ev391cutoff!H263="","",[1]ev391cutoff!H263)</f>
        <v/>
      </c>
      <c r="I263" s="215" t="str">
        <f>IF([1]ev391cutoff!I263="","",[1]ev391cutoff!I263)</f>
        <v/>
      </c>
    </row>
    <row r="264" spans="1:9">
      <c r="A264" s="218" t="str">
        <f>IF([1]ev391cutoff!A264="","",[1]ev391cutoff!A264)</f>
        <v>reference product</v>
      </c>
      <c r="B264" s="220" t="str">
        <f>IF([1]ev391cutoff!B264="","",[1]ev391cutoff!B264)</f>
        <v>tablet</v>
      </c>
      <c r="C264" s="215" t="str">
        <f>IF([1]ev391cutoff!C264="","",[1]ev391cutoff!C264)</f>
        <v/>
      </c>
      <c r="D264" s="215" t="str">
        <f>IF([1]ev391cutoff!D264="","",[1]ev391cutoff!D264)</f>
        <v/>
      </c>
      <c r="E264" s="215" t="str">
        <f>IF([1]ev391cutoff!E264="","",[1]ev391cutoff!E264)</f>
        <v/>
      </c>
      <c r="F264" s="217" t="str">
        <f>IF([1]ev391cutoff!F264="","",[1]ev391cutoff!F264)</f>
        <v/>
      </c>
      <c r="G264" s="215" t="str">
        <f>IF([1]ev391cutoff!G264="","",[1]ev391cutoff!G264)</f>
        <v/>
      </c>
      <c r="H264" s="215" t="str">
        <f>IF([1]ev391cutoff!H264="","",[1]ev391cutoff!H264)</f>
        <v/>
      </c>
      <c r="I264" s="215" t="str">
        <f>IF([1]ev391cutoff!I264="","",[1]ev391cutoff!I264)</f>
        <v/>
      </c>
    </row>
    <row r="265" spans="1:9">
      <c r="A265" s="218" t="str">
        <f>IF([1]ev391cutoff!A265="","",[1]ev391cutoff!A265)</f>
        <v>location</v>
      </c>
      <c r="B265" s="219" t="str">
        <f>IF([1]ev391cutoff!B265="","",[1]ev391cutoff!B265)</f>
        <v>MT</v>
      </c>
      <c r="C265" s="215" t="str">
        <f>IF([1]ev391cutoff!C265="","",[1]ev391cutoff!C265)</f>
        <v/>
      </c>
      <c r="D265" s="215" t="str">
        <f>IF([1]ev391cutoff!D265="","",[1]ev391cutoff!D265)</f>
        <v/>
      </c>
      <c r="E265" s="215" t="str">
        <f>IF([1]ev391cutoff!E265="","",[1]ev391cutoff!E265)</f>
        <v/>
      </c>
      <c r="F265" s="217" t="str">
        <f>IF([1]ev391cutoff!F265="","",[1]ev391cutoff!F265)</f>
        <v/>
      </c>
      <c r="G265" s="215" t="str">
        <f>IF([1]ev391cutoff!G265="","",[1]ev391cutoff!G265)</f>
        <v/>
      </c>
      <c r="H265" s="215" t="str">
        <f>IF([1]ev391cutoff!H265="","",[1]ev391cutoff!H265)</f>
        <v/>
      </c>
      <c r="I265" s="215" t="str">
        <f>IF([1]ev391cutoff!I265="","",[1]ev391cutoff!I265)</f>
        <v/>
      </c>
    </row>
    <row r="266" spans="1:9">
      <c r="A266" s="218" t="str">
        <f>IF([1]ev391cutoff!A266="","",[1]ev391cutoff!A266)</f>
        <v>unit</v>
      </c>
      <c r="B266" s="220" t="str">
        <f>IF([1]ev391cutoff!B266="","",[1]ev391cutoff!B266)</f>
        <v>unit</v>
      </c>
      <c r="C266" s="215" t="str">
        <f>IF([1]ev391cutoff!C266="","",[1]ev391cutoff!C266)</f>
        <v/>
      </c>
      <c r="D266" s="215" t="str">
        <f>IF([1]ev391cutoff!D266="","",[1]ev391cutoff!D266)</f>
        <v/>
      </c>
      <c r="E266" s="215" t="str">
        <f>IF([1]ev391cutoff!E266="","",[1]ev391cutoff!E266)</f>
        <v/>
      </c>
      <c r="F266" s="217" t="str">
        <f>IF([1]ev391cutoff!F266="","",[1]ev391cutoff!F266)</f>
        <v/>
      </c>
      <c r="G266" s="215" t="str">
        <f>IF([1]ev391cutoff!G266="","",[1]ev391cutoff!G266)</f>
        <v/>
      </c>
      <c r="H266" s="215" t="str">
        <f>IF([1]ev391cutoff!H266="","",[1]ev391cutoff!H266)</f>
        <v/>
      </c>
      <c r="I266" s="215" t="str">
        <f>IF([1]ev391cutoff!I266="","",[1]ev391cutoff!I266)</f>
        <v/>
      </c>
    </row>
    <row r="267" spans="1:9" ht="15.75">
      <c r="A267" s="221" t="str">
        <f>IF([1]ev391cutoff!A267="","",[1]ev391cutoff!A267)</f>
        <v>Exchanges</v>
      </c>
      <c r="B267" s="214" t="str">
        <f>IF([1]ev391cutoff!B267="","",[1]ev391cutoff!B267)</f>
        <v/>
      </c>
      <c r="C267" s="221" t="str">
        <f>IF([1]ev391cutoff!C267="","",[1]ev391cutoff!C267)</f>
        <v/>
      </c>
      <c r="D267" s="221" t="str">
        <f>IF([1]ev391cutoff!D267="","",[1]ev391cutoff!D267)</f>
        <v/>
      </c>
      <c r="E267" s="221" t="str">
        <f>IF([1]ev391cutoff!E267="","",[1]ev391cutoff!E267)</f>
        <v/>
      </c>
      <c r="F267" s="217" t="str">
        <f>IF([1]ev391cutoff!F267="","",[1]ev391cutoff!F267)</f>
        <v/>
      </c>
      <c r="G267" s="221" t="str">
        <f>IF([1]ev391cutoff!G267="","",[1]ev391cutoff!G267)</f>
        <v/>
      </c>
      <c r="H267" s="221" t="str">
        <f>IF([1]ev391cutoff!H267="","",[1]ev391cutoff!H267)</f>
        <v/>
      </c>
      <c r="I267" s="221" t="str">
        <f>IF([1]ev391cutoff!I267="","",[1]ev391cutoff!I267)</f>
        <v/>
      </c>
    </row>
    <row r="268" spans="1:9" ht="15.75">
      <c r="A268" s="221" t="str">
        <f>IF([1]ev391cutoff!A268="","",[1]ev391cutoff!A268)</f>
        <v>name</v>
      </c>
      <c r="B268" s="214" t="str">
        <f>IF([1]ev391cutoff!B268="","",[1]ev391cutoff!B268)</f>
        <v>amount</v>
      </c>
      <c r="C268" s="221" t="str">
        <f>IF([1]ev391cutoff!C268="","",[1]ev391cutoff!C268)</f>
        <v>reference product</v>
      </c>
      <c r="D268" s="221" t="str">
        <f>IF([1]ev391cutoff!D268="","",[1]ev391cutoff!D268)</f>
        <v>location</v>
      </c>
      <c r="E268" s="221" t="str">
        <f>IF([1]ev391cutoff!E268="","",[1]ev391cutoff!E268)</f>
        <v>unit</v>
      </c>
      <c r="F268" s="222" t="str">
        <f>IF([1]ev391cutoff!F268="","",[1]ev391cutoff!F268)</f>
        <v>categories</v>
      </c>
      <c r="G268" s="221" t="str">
        <f>IF([1]ev391cutoff!G268="","",[1]ev391cutoff!G268)</f>
        <v>type</v>
      </c>
      <c r="H268" s="221" t="str">
        <f>IF([1]ev391cutoff!H268="","",[1]ev391cutoff!H268)</f>
        <v>database</v>
      </c>
      <c r="I268" s="221" t="str">
        <f>IF([1]ev391cutoff!I268="","",[1]ev391cutoff!I268)</f>
        <v>comment</v>
      </c>
    </row>
    <row r="269" spans="1:9">
      <c r="A269" s="223" t="str">
        <f>IF([1]ev391cutoff!A269="","",[1]ev391cutoff!A269)</f>
        <v>tablet</v>
      </c>
      <c r="B269" s="224">
        <f>IF([1]ev391cutoff!B269="","",[1]ev391cutoff!B269)</f>
        <v>1</v>
      </c>
      <c r="C269" s="223" t="str">
        <f>IF([1]ev391cutoff!C269="","",[1]ev391cutoff!C269)</f>
        <v>tablet</v>
      </c>
      <c r="D269" s="223" t="str">
        <f>IF([1]ev391cutoff!D269="","",[1]ev391cutoff!D269)</f>
        <v>MT</v>
      </c>
      <c r="E269" s="223" t="str">
        <f>IF([1]ev391cutoff!E269="","",[1]ev391cutoff!E269)</f>
        <v>unit</v>
      </c>
      <c r="F269" s="217" t="str">
        <f>IF([1]ev391cutoff!F269="","",[1]ev391cutoff!F269)</f>
        <v/>
      </c>
      <c r="G269" s="217" t="str">
        <f>IF([1]ev391cutoff!G269="","",[1]ev391cutoff!G269)</f>
        <v>production</v>
      </c>
      <c r="H269" s="225" t="str">
        <f>IF([1]ev391cutoff!H269="","",[1]ev391cutoff!H269)</f>
        <v>penicillin_cut_off</v>
      </c>
      <c r="I269" s="217" t="str">
        <f>IF([1]ev391cutoff!I269="","",[1]ev391cutoff!I269)</f>
        <v>Scenerio1</v>
      </c>
    </row>
    <row r="270" spans="1:9">
      <c r="A270" s="217" t="str">
        <f>IF([1]ev391cutoff!A270="","",[1]ev391cutoff!A270)</f>
        <v>market for carboxymethyl cellulose, powder</v>
      </c>
      <c r="B270" s="223">
        <f>IF([1]ev391cutoff!B270="","",[1]ev391cutoff!B270)</f>
        <v>1.1250000000000001E-4</v>
      </c>
      <c r="C270" s="217" t="str">
        <f>IF([1]ev391cutoff!C270="","",[1]ev391cutoff!C270)</f>
        <v>carboxymethyl cellulose, powder</v>
      </c>
      <c r="D270" s="217" t="str">
        <f>IF([1]ev391cutoff!D270="","",[1]ev391cutoff!D270)</f>
        <v>GLO</v>
      </c>
      <c r="E270" s="217" t="str">
        <f>IF([1]ev391cutoff!E270="","",[1]ev391cutoff!E270)</f>
        <v>kilogram</v>
      </c>
      <c r="F270" s="217" t="str">
        <f>IF([1]ev391cutoff!F270="","",[1]ev391cutoff!F270)</f>
        <v/>
      </c>
      <c r="G270" s="217" t="str">
        <f>IF([1]ev391cutoff!G270="","",[1]ev391cutoff!G270)</f>
        <v>technosphere</v>
      </c>
      <c r="H270" s="217" t="str">
        <f>IF([1]ev391cutoff!H270="","",[1]ev391cutoff!H270)</f>
        <v>ev391cutoff</v>
      </c>
      <c r="I270" s="217" t="str">
        <f>IF([1]ev391cutoff!I270="","",[1]ev391cutoff!I270)</f>
        <v/>
      </c>
    </row>
    <row r="271" spans="1:9">
      <c r="A271" s="217" t="str">
        <f>IF([1]ev391cutoff!A271="","",[1]ev391cutoff!A271)</f>
        <v>electricity production, natural gas, 10MW</v>
      </c>
      <c r="B271" s="223">
        <f>IF([1]ev391cutoff!B271="","",[1]ev391cutoff!B271)</f>
        <v>5.208333333333333E-5</v>
      </c>
      <c r="C271" s="217" t="str">
        <f>IF([1]ev391cutoff!C271="","",[1]ev391cutoff!C271)</f>
        <v>electricity, high voltage</v>
      </c>
      <c r="D271" s="217" t="str">
        <f>IF([1]ev391cutoff!D271="","",[1]ev391cutoff!D271)</f>
        <v>RoW</v>
      </c>
      <c r="E271" s="217" t="str">
        <f>IF([1]ev391cutoff!E271="","",[1]ev391cutoff!E271)</f>
        <v>kilowatt hour</v>
      </c>
      <c r="F271" s="217" t="str">
        <f>IF([1]ev391cutoff!F271="","",[1]ev391cutoff!F271)</f>
        <v/>
      </c>
      <c r="G271" s="217" t="str">
        <f>IF([1]ev391cutoff!G271="","",[1]ev391cutoff!G271)</f>
        <v>technosphere</v>
      </c>
      <c r="H271" s="217" t="str">
        <f>IF([1]ev391cutoff!H271="","",[1]ev391cutoff!H271)</f>
        <v>ev391cutoff</v>
      </c>
      <c r="I271" s="217" t="str">
        <f>IF([1]ev391cutoff!I271="","",[1]ev391cutoff!I271)</f>
        <v/>
      </c>
    </row>
    <row r="272" spans="1:9">
      <c r="A272" s="217" t="str">
        <f>IF([1]ev391cutoff!A272="","",[1]ev391cutoff!A272)</f>
        <v>market for ethylene glycol</v>
      </c>
      <c r="B272" s="223">
        <f>IF([1]ev391cutoff!B272="","",[1]ev391cutoff!B272)</f>
        <v>6.8750000000000002E-6</v>
      </c>
      <c r="C272" s="217" t="str">
        <f>IF([1]ev391cutoff!C272="","",[1]ev391cutoff!C272)</f>
        <v>ethylene glycol</v>
      </c>
      <c r="D272" s="217" t="str">
        <f>IF([1]ev391cutoff!D272="","",[1]ev391cutoff!D272)</f>
        <v>GLO</v>
      </c>
      <c r="E272" s="217" t="str">
        <f>IF([1]ev391cutoff!E272="","",[1]ev391cutoff!E272)</f>
        <v>kilogram</v>
      </c>
      <c r="F272" s="217" t="str">
        <f>IF([1]ev391cutoff!F272="","",[1]ev391cutoff!F272)</f>
        <v/>
      </c>
      <c r="G272" s="217" t="str">
        <f>IF([1]ev391cutoff!G272="","",[1]ev391cutoff!G272)</f>
        <v>technosphere</v>
      </c>
      <c r="H272" s="217" t="str">
        <f>IF([1]ev391cutoff!H272="","",[1]ev391cutoff!H272)</f>
        <v>ev391cutoff</v>
      </c>
      <c r="I272" s="217" t="str">
        <f>IF([1]ev391cutoff!I272="","",[1]ev391cutoff!I272)</f>
        <v/>
      </c>
    </row>
    <row r="273" spans="1:9">
      <c r="A273" s="223" t="str">
        <f>IF([1]ev391cutoff!A273="","",[1]ev391cutoff!A273)</f>
        <v>macrogols</v>
      </c>
      <c r="B273" s="223">
        <f>IF([1]ev391cutoff!B273="","",[1]ev391cutoff!B273)</f>
        <v>6.8437500000000003E-5</v>
      </c>
      <c r="C273" s="223" t="str">
        <f>IF([1]ev391cutoff!C273="","",[1]ev391cutoff!C273)</f>
        <v>macrogols</v>
      </c>
      <c r="D273" s="223" t="str">
        <f>IF([1]ev391cutoff!D273="","",[1]ev391cutoff!D273)</f>
        <v>RER</v>
      </c>
      <c r="E273" s="223" t="str">
        <f>IF([1]ev391cutoff!E273="","",[1]ev391cutoff!E273)</f>
        <v>kilogram</v>
      </c>
      <c r="F273" s="217" t="str">
        <f>IF([1]ev391cutoff!F273="","",[1]ev391cutoff!F273)</f>
        <v/>
      </c>
      <c r="G273" s="217" t="str">
        <f>IF([1]ev391cutoff!G273="","",[1]ev391cutoff!G273)</f>
        <v>technosphere</v>
      </c>
      <c r="H273" s="223" t="str">
        <f>IF([1]ev391cutoff!H273="","",[1]ev391cutoff!H273)</f>
        <v>penicillin_cut_off</v>
      </c>
      <c r="I273" s="217" t="str">
        <f>IF([1]ev391cutoff!I273="","",[1]ev391cutoff!I273)</f>
        <v/>
      </c>
    </row>
    <row r="274" spans="1:9">
      <c r="A274" s="223" t="str">
        <f>IF([1]ev391cutoff!A274="","",[1]ev391cutoff!A274)</f>
        <v>magnesium stearate</v>
      </c>
      <c r="B274" s="223">
        <f>IF([1]ev391cutoff!B274="","",[1]ev391cutoff!B274)</f>
        <v>6.5625000000000003E-6</v>
      </c>
      <c r="C274" s="223" t="str">
        <f>IF([1]ev391cutoff!C274="","",[1]ev391cutoff!C274)</f>
        <v>magnesium stearate</v>
      </c>
      <c r="D274" s="223" t="str">
        <f>IF([1]ev391cutoff!D274="","",[1]ev391cutoff!D274)</f>
        <v>GLO</v>
      </c>
      <c r="E274" s="223" t="str">
        <f>IF([1]ev391cutoff!E274="","",[1]ev391cutoff!E274)</f>
        <v>kilogram</v>
      </c>
      <c r="F274" s="217" t="str">
        <f>IF([1]ev391cutoff!F274="","",[1]ev391cutoff!F274)</f>
        <v/>
      </c>
      <c r="G274" s="217" t="str">
        <f>IF([1]ev391cutoff!G274="","",[1]ev391cutoff!G274)</f>
        <v>technosphere</v>
      </c>
      <c r="H274" s="223" t="str">
        <f>IF([1]ev391cutoff!H274="","",[1]ev391cutoff!H274)</f>
        <v>penicillin_cut_off</v>
      </c>
      <c r="I274" s="217" t="str">
        <f>IF([1]ev391cutoff!I274="","",[1]ev391cutoff!I274)</f>
        <v/>
      </c>
    </row>
    <row r="275" spans="1:9">
      <c r="A275" s="223" t="str">
        <f>IF([1]ev391cutoff!A275="","",[1]ev391cutoff!A275)</f>
        <v>manufacturing of raw penicillium V</v>
      </c>
      <c r="B275" s="223">
        <f>IF([1]ev391cutoff!B275="","",[1]ev391cutoff!B275)</f>
        <v>8.0000000000000004E-4</v>
      </c>
      <c r="C275" s="223" t="str">
        <f>IF([1]ev391cutoff!C275="","",[1]ev391cutoff!C275)</f>
        <v>raw penicillium V</v>
      </c>
      <c r="D275" s="223" t="str">
        <f>IF([1]ev391cutoff!D275="","",[1]ev391cutoff!D275)</f>
        <v>MT</v>
      </c>
      <c r="E275" s="223" t="str">
        <f>IF([1]ev391cutoff!E275="","",[1]ev391cutoff!E275)</f>
        <v>kilogram</v>
      </c>
      <c r="F275" s="217" t="str">
        <f>IF([1]ev391cutoff!F275="","",[1]ev391cutoff!F275)</f>
        <v/>
      </c>
      <c r="G275" s="217" t="str">
        <f>IF([1]ev391cutoff!G275="","",[1]ev391cutoff!G275)</f>
        <v>technosphere</v>
      </c>
      <c r="H275" s="223" t="str">
        <f>IF([1]ev391cutoff!H275="","",[1]ev391cutoff!H275)</f>
        <v>penicillin_cut_off</v>
      </c>
      <c r="I275" s="217" t="str">
        <f>IF([1]ev391cutoff!I275="","",[1]ev391cutoff!I275)</f>
        <v/>
      </c>
    </row>
    <row r="276" spans="1:9">
      <c r="A276" s="217" t="str">
        <f>IF([1]ev391cutoff!A276="","",[1]ev391cutoff!A276)</f>
        <v>market for titanium dioxide</v>
      </c>
      <c r="B276" s="223">
        <f>IF([1]ev391cutoff!B276="","",[1]ev391cutoff!B276)</f>
        <v>2.55E-5</v>
      </c>
      <c r="C276" s="217" t="str">
        <f>IF([1]ev391cutoff!C276="","",[1]ev391cutoff!C276)</f>
        <v>titanium dioxide</v>
      </c>
      <c r="D276" s="217" t="str">
        <f>IF([1]ev391cutoff!D276="","",[1]ev391cutoff!D276)</f>
        <v>RER</v>
      </c>
      <c r="E276" s="217" t="str">
        <f>IF([1]ev391cutoff!E276="","",[1]ev391cutoff!E276)</f>
        <v>kilogram</v>
      </c>
      <c r="F276" s="217" t="str">
        <f>IF([1]ev391cutoff!F276="","",[1]ev391cutoff!F276)</f>
        <v/>
      </c>
      <c r="G276" s="217" t="str">
        <f>IF([1]ev391cutoff!G276="","",[1]ev391cutoff!G276)</f>
        <v>technosphere</v>
      </c>
      <c r="H276" s="217" t="str">
        <f>IF([1]ev391cutoff!H276="","",[1]ev391cutoff!H276)</f>
        <v>ev391cutoff</v>
      </c>
      <c r="I276" s="217" t="str">
        <f>IF([1]ev391cutoff!I276="","",[1]ev391cutoff!I276)</f>
        <v/>
      </c>
    </row>
    <row r="277" spans="1:9">
      <c r="A277" s="217" t="str">
        <f>IF([1]ev391cutoff!A277="","",[1]ev391cutoff!A277)</f>
        <v>market for vinyl acetate</v>
      </c>
      <c r="B277" s="223">
        <f>IF([1]ev391cutoff!B277="","",[1]ev391cutoff!B277)</f>
        <v>2.3750000000000001E-5</v>
      </c>
      <c r="C277" s="217" t="str">
        <f>IF([1]ev391cutoff!C277="","",[1]ev391cutoff!C277)</f>
        <v>vinyl acetate</v>
      </c>
      <c r="D277" s="217" t="str">
        <f>IF([1]ev391cutoff!D277="","",[1]ev391cutoff!D277)</f>
        <v>GLO</v>
      </c>
      <c r="E277" s="217" t="str">
        <f>IF([1]ev391cutoff!E277="","",[1]ev391cutoff!E277)</f>
        <v>kilogram</v>
      </c>
      <c r="F277" s="217" t="str">
        <f>IF([1]ev391cutoff!F277="","",[1]ev391cutoff!F277)</f>
        <v/>
      </c>
      <c r="G277" s="217" t="str">
        <f>IF([1]ev391cutoff!G277="","",[1]ev391cutoff!G277)</f>
        <v>technosphere</v>
      </c>
      <c r="H277" s="217" t="str">
        <f>IF([1]ev391cutoff!H277="","",[1]ev391cutoff!H277)</f>
        <v>ev391cutoff</v>
      </c>
      <c r="I277" s="217" t="str">
        <f>IF([1]ev391cutoff!I277="","",[1]ev391cutoff!I277)</f>
        <v/>
      </c>
    </row>
    <row r="278" spans="1:9">
      <c r="A278" s="217" t="str">
        <f>IF([1]ev391cutoff!A278="","",[1]ev391cutoff!A278)</f>
        <v>market for water, ultrapure</v>
      </c>
      <c r="B278" s="223">
        <f>IF([1]ev391cutoff!B278="","",[1]ev391cutoff!B278)</f>
        <v>9.3749999999999992E-6</v>
      </c>
      <c r="C278" s="217" t="str">
        <f>IF([1]ev391cutoff!C278="","",[1]ev391cutoff!C278)</f>
        <v>water, ultrapure</v>
      </c>
      <c r="D278" s="217" t="str">
        <f>IF([1]ev391cutoff!D278="","",[1]ev391cutoff!D278)</f>
        <v>RER</v>
      </c>
      <c r="E278" s="217" t="str">
        <f>IF([1]ev391cutoff!E278="","",[1]ev391cutoff!E278)</f>
        <v>kilogram</v>
      </c>
      <c r="F278" s="217" t="str">
        <f>IF([1]ev391cutoff!F278="","",[1]ev391cutoff!F278)</f>
        <v/>
      </c>
      <c r="G278" s="217" t="str">
        <f>IF([1]ev391cutoff!G278="","",[1]ev391cutoff!G278)</f>
        <v>technosphere</v>
      </c>
      <c r="H278" s="217" t="str">
        <f>IF([1]ev391cutoff!H278="","",[1]ev391cutoff!H278)</f>
        <v>ev391cutoff</v>
      </c>
      <c r="I278" s="217" t="str">
        <f>IF([1]ev391cutoff!I278="","",[1]ev391cutoff!I278)</f>
        <v/>
      </c>
    </row>
    <row r="279" spans="1:9">
      <c r="A279" s="3" t="str">
        <f>IF([1]ev391cutoff!A279="","",[1]ev391cutoff!A279)</f>
        <v/>
      </c>
      <c r="B279" s="3" t="str">
        <f>IF([1]ev391cutoff!B279="","",[1]ev391cutoff!B279)</f>
        <v/>
      </c>
      <c r="C279" s="3" t="str">
        <f>IF([1]ev391cutoff!C279="","",[1]ev391cutoff!C279)</f>
        <v/>
      </c>
      <c r="D279" s="3" t="str">
        <f>IF([1]ev391cutoff!D279="","",[1]ev391cutoff!D279)</f>
        <v/>
      </c>
      <c r="E279" s="3" t="str">
        <f>IF([1]ev391cutoff!E279="","",[1]ev391cutoff!E279)</f>
        <v/>
      </c>
      <c r="F279" s="3" t="str">
        <f>IF([1]ev391cutoff!F279="","",[1]ev391cutoff!F279)</f>
        <v/>
      </c>
      <c r="G279" s="3" t="str">
        <f>IF([1]ev391cutoff!G279="","",[1]ev391cutoff!G279)</f>
        <v/>
      </c>
      <c r="H279" s="3" t="str">
        <f>IF([1]ev391cutoff!H279="","",[1]ev391cutoff!H279)</f>
        <v/>
      </c>
      <c r="I279" s="3" t="str">
        <f>IF([1]ev391cutoff!I279="","",[1]ev391cutoff!I279)</f>
        <v/>
      </c>
    </row>
    <row r="280" spans="1:9" ht="15.75">
      <c r="A280" s="226" t="str">
        <f>IF([1]ev391cutoff!A280="","",[1]ev391cutoff!A280)</f>
        <v>Activity</v>
      </c>
      <c r="B280" s="227" t="str">
        <f>IF([1]ev391cutoff!B280="","",[1]ev391cutoff!B280)</f>
        <v>usage of vial</v>
      </c>
      <c r="C280" s="228" t="str">
        <f>IF([1]ev391cutoff!C280="","",[1]ev391cutoff!C280)</f>
        <v/>
      </c>
      <c r="D280" s="229" t="str">
        <f>IF([1]ev391cutoff!D280="","",[1]ev391cutoff!D280)</f>
        <v/>
      </c>
      <c r="E280" s="228" t="str">
        <f>IF([1]ev391cutoff!E280="","",[1]ev391cutoff!E280)</f>
        <v/>
      </c>
      <c r="F280" s="230" t="str">
        <f>IF([1]ev391cutoff!F280="","",[1]ev391cutoff!F280)</f>
        <v/>
      </c>
      <c r="G280" s="228" t="str">
        <f>IF([1]ev391cutoff!G280="","",[1]ev391cutoff!G280)</f>
        <v/>
      </c>
      <c r="H280" s="228" t="str">
        <f>IF([1]ev391cutoff!H280="","",[1]ev391cutoff!H280)</f>
        <v/>
      </c>
      <c r="I280" s="228" t="str">
        <f>IF([1]ev391cutoff!I280="","",[1]ev391cutoff!I280)</f>
        <v/>
      </c>
    </row>
    <row r="281" spans="1:9">
      <c r="A281" s="231" t="str">
        <f>IF([1]ev391cutoff!A281="","",[1]ev391cutoff!A281)</f>
        <v>production amount</v>
      </c>
      <c r="B281" s="232">
        <f>IF([1]ev391cutoff!B281="","",[1]ev391cutoff!B281)</f>
        <v>1</v>
      </c>
      <c r="C281" s="228" t="str">
        <f>IF([1]ev391cutoff!C281="","",[1]ev391cutoff!C281)</f>
        <v/>
      </c>
      <c r="D281" s="228" t="str">
        <f>IF([1]ev391cutoff!D281="","",[1]ev391cutoff!D281)</f>
        <v/>
      </c>
      <c r="E281" s="228" t="str">
        <f>IF([1]ev391cutoff!E281="","",[1]ev391cutoff!E281)</f>
        <v/>
      </c>
      <c r="F281" s="230" t="str">
        <f>IF([1]ev391cutoff!F281="","",[1]ev391cutoff!F281)</f>
        <v/>
      </c>
      <c r="G281" s="228" t="str">
        <f>IF([1]ev391cutoff!G281="","",[1]ev391cutoff!G281)</f>
        <v/>
      </c>
      <c r="H281" s="228" t="str">
        <f>IF([1]ev391cutoff!H281="","",[1]ev391cutoff!H281)</f>
        <v/>
      </c>
      <c r="I281" s="228" t="str">
        <f>IF([1]ev391cutoff!I281="","",[1]ev391cutoff!I281)</f>
        <v/>
      </c>
    </row>
    <row r="282" spans="1:9">
      <c r="A282" s="231" t="str">
        <f>IF([1]ev391cutoff!A282="","",[1]ev391cutoff!A282)</f>
        <v>reference product</v>
      </c>
      <c r="B282" s="233" t="str">
        <f>IF([1]ev391cutoff!B282="","",[1]ev391cutoff!B282)</f>
        <v>vial</v>
      </c>
      <c r="C282" s="228" t="str">
        <f>IF([1]ev391cutoff!C282="","",[1]ev391cutoff!C282)</f>
        <v/>
      </c>
      <c r="D282" s="228" t="str">
        <f>IF([1]ev391cutoff!D282="","",[1]ev391cutoff!D282)</f>
        <v/>
      </c>
      <c r="E282" s="228" t="str">
        <f>IF([1]ev391cutoff!E282="","",[1]ev391cutoff!E282)</f>
        <v/>
      </c>
      <c r="F282" s="230" t="str">
        <f>IF([1]ev391cutoff!F282="","",[1]ev391cutoff!F282)</f>
        <v/>
      </c>
      <c r="G282" s="228" t="str">
        <f>IF([1]ev391cutoff!G282="","",[1]ev391cutoff!G282)</f>
        <v/>
      </c>
      <c r="H282" s="228" t="str">
        <f>IF([1]ev391cutoff!H282="","",[1]ev391cutoff!H282)</f>
        <v/>
      </c>
      <c r="I282" s="228" t="str">
        <f>IF([1]ev391cutoff!I282="","",[1]ev391cutoff!I282)</f>
        <v/>
      </c>
    </row>
    <row r="283" spans="1:9">
      <c r="A283" s="231" t="str">
        <f>IF([1]ev391cutoff!A283="","",[1]ev391cutoff!A283)</f>
        <v>location</v>
      </c>
      <c r="B283" s="232" t="str">
        <f>IF([1]ev391cutoff!B283="","",[1]ev391cutoff!B283)</f>
        <v>DK</v>
      </c>
      <c r="C283" s="228" t="str">
        <f>IF([1]ev391cutoff!C283="","",[1]ev391cutoff!C283)</f>
        <v/>
      </c>
      <c r="D283" s="228" t="str">
        <f>IF([1]ev391cutoff!D283="","",[1]ev391cutoff!D283)</f>
        <v/>
      </c>
      <c r="E283" s="228" t="str">
        <f>IF([1]ev391cutoff!E283="","",[1]ev391cutoff!E283)</f>
        <v/>
      </c>
      <c r="F283" s="230" t="str">
        <f>IF([1]ev391cutoff!F283="","",[1]ev391cutoff!F283)</f>
        <v/>
      </c>
      <c r="G283" s="228" t="str">
        <f>IF([1]ev391cutoff!G283="","",[1]ev391cutoff!G283)</f>
        <v/>
      </c>
      <c r="H283" s="228" t="str">
        <f>IF([1]ev391cutoff!H283="","",[1]ev391cutoff!H283)</f>
        <v/>
      </c>
      <c r="I283" s="228" t="str">
        <f>IF([1]ev391cutoff!I283="","",[1]ev391cutoff!I283)</f>
        <v/>
      </c>
    </row>
    <row r="284" spans="1:9">
      <c r="A284" s="231" t="str">
        <f>IF([1]ev391cutoff!A284="","",[1]ev391cutoff!A284)</f>
        <v>unit</v>
      </c>
      <c r="B284" s="233" t="str">
        <f>IF([1]ev391cutoff!B284="","",[1]ev391cutoff!B284)</f>
        <v>kilogram</v>
      </c>
      <c r="C284" s="228" t="str">
        <f>IF([1]ev391cutoff!C284="","",[1]ev391cutoff!C284)</f>
        <v/>
      </c>
      <c r="D284" s="228" t="str">
        <f>IF([1]ev391cutoff!D284="","",[1]ev391cutoff!D284)</f>
        <v/>
      </c>
      <c r="E284" s="228" t="str">
        <f>IF([1]ev391cutoff!E284="","",[1]ev391cutoff!E284)</f>
        <v/>
      </c>
      <c r="F284" s="230" t="str">
        <f>IF([1]ev391cutoff!F284="","",[1]ev391cutoff!F284)</f>
        <v/>
      </c>
      <c r="G284" s="228" t="str">
        <f>IF([1]ev391cutoff!G284="","",[1]ev391cutoff!G284)</f>
        <v/>
      </c>
      <c r="H284" s="228" t="str">
        <f>IF([1]ev391cutoff!H284="","",[1]ev391cutoff!H284)</f>
        <v/>
      </c>
      <c r="I284" s="228" t="str">
        <f>IF([1]ev391cutoff!I284="","",[1]ev391cutoff!I284)</f>
        <v/>
      </c>
    </row>
    <row r="285" spans="1:9" ht="15.75">
      <c r="A285" s="234" t="str">
        <f>IF([1]ev391cutoff!A285="","",[1]ev391cutoff!A285)</f>
        <v>Exchanges</v>
      </c>
      <c r="B285" s="227" t="str">
        <f>IF([1]ev391cutoff!B285="","",[1]ev391cutoff!B285)</f>
        <v/>
      </c>
      <c r="C285" s="234" t="str">
        <f>IF([1]ev391cutoff!C285="","",[1]ev391cutoff!C285)</f>
        <v/>
      </c>
      <c r="D285" s="234" t="str">
        <f>IF([1]ev391cutoff!D285="","",[1]ev391cutoff!D285)</f>
        <v/>
      </c>
      <c r="E285" s="234" t="str">
        <f>IF([1]ev391cutoff!E285="","",[1]ev391cutoff!E285)</f>
        <v/>
      </c>
      <c r="F285" s="230" t="str">
        <f>IF([1]ev391cutoff!F285="","",[1]ev391cutoff!F285)</f>
        <v/>
      </c>
      <c r="G285" s="234" t="str">
        <f>IF([1]ev391cutoff!G285="","",[1]ev391cutoff!G285)</f>
        <v/>
      </c>
      <c r="H285" s="234" t="str">
        <f>IF([1]ev391cutoff!H285="","",[1]ev391cutoff!H285)</f>
        <v/>
      </c>
      <c r="I285" s="234" t="str">
        <f>IF([1]ev391cutoff!I285="","",[1]ev391cutoff!I285)</f>
        <v/>
      </c>
    </row>
    <row r="286" spans="1:9" ht="15.75">
      <c r="A286" s="234" t="str">
        <f>IF([1]ev391cutoff!A286="","",[1]ev391cutoff!A286)</f>
        <v>name</v>
      </c>
      <c r="B286" s="227" t="str">
        <f>IF([1]ev391cutoff!B286="","",[1]ev391cutoff!B286)</f>
        <v>amount</v>
      </c>
      <c r="C286" s="234" t="str">
        <f>IF([1]ev391cutoff!C286="","",[1]ev391cutoff!C286)</f>
        <v>reference product</v>
      </c>
      <c r="D286" s="234" t="str">
        <f>IF([1]ev391cutoff!D286="","",[1]ev391cutoff!D286)</f>
        <v>location</v>
      </c>
      <c r="E286" s="234" t="str">
        <f>IF([1]ev391cutoff!E286="","",[1]ev391cutoff!E286)</f>
        <v>unit</v>
      </c>
      <c r="F286" s="235" t="str">
        <f>IF([1]ev391cutoff!F286="","",[1]ev391cutoff!F286)</f>
        <v>categories</v>
      </c>
      <c r="G286" s="234" t="str">
        <f>IF([1]ev391cutoff!G286="","",[1]ev391cutoff!G286)</f>
        <v>type</v>
      </c>
      <c r="H286" s="234" t="str">
        <f>IF([1]ev391cutoff!H286="","",[1]ev391cutoff!H286)</f>
        <v>database</v>
      </c>
      <c r="I286" s="234" t="str">
        <f>IF([1]ev391cutoff!I286="","",[1]ev391cutoff!I286)</f>
        <v>comment</v>
      </c>
    </row>
    <row r="287" spans="1:9">
      <c r="A287" s="236" t="str">
        <f>IF([1]ev391cutoff!A287="","",[1]ev391cutoff!A287)</f>
        <v>usage of vial</v>
      </c>
      <c r="B287" s="237">
        <f>IF([1]ev391cutoff!B287="","",[1]ev391cutoff!B287)</f>
        <v>1</v>
      </c>
      <c r="C287" s="236" t="str">
        <f>IF([1]ev391cutoff!C287="","",[1]ev391cutoff!C287)</f>
        <v>vial</v>
      </c>
      <c r="D287" s="236" t="str">
        <f>IF([1]ev391cutoff!D287="","",[1]ev391cutoff!D287)</f>
        <v>DK</v>
      </c>
      <c r="E287" s="236" t="str">
        <f>IF([1]ev391cutoff!E287="","",[1]ev391cutoff!E287)</f>
        <v>kilogram</v>
      </c>
      <c r="F287" s="230" t="str">
        <f>IF([1]ev391cutoff!F287="","",[1]ev391cutoff!F287)</f>
        <v/>
      </c>
      <c r="G287" s="230" t="str">
        <f>IF([1]ev391cutoff!G287="","",[1]ev391cutoff!G287)</f>
        <v>production</v>
      </c>
      <c r="H287" s="238" t="str">
        <f>IF([1]ev391cutoff!H287="","",[1]ev391cutoff!H287)</f>
        <v>penicillin_cut_off</v>
      </c>
      <c r="I287" s="230" t="str">
        <f>IF([1]ev391cutoff!I287="","",[1]ev391cutoff!I287)</f>
        <v>Scenerio1</v>
      </c>
    </row>
    <row r="288" spans="1:9">
      <c r="A288" s="236" t="str">
        <f>IF([1]ev391cutoff!A288="","",[1]ev391cutoff!A288)</f>
        <v>production of alchohol wipes</v>
      </c>
      <c r="B288" s="230">
        <f>IF([1]ev391cutoff!B288="","",[1]ev391cutoff!B288)</f>
        <v>1</v>
      </c>
      <c r="C288" s="236" t="str">
        <f>IF([1]ev391cutoff!C288="","",[1]ev391cutoff!C288)</f>
        <v>alchohol wipes</v>
      </c>
      <c r="D288" s="236" t="str">
        <f>IF([1]ev391cutoff!D288="","",[1]ev391cutoff!D288)</f>
        <v>DK</v>
      </c>
      <c r="E288" s="236" t="str">
        <f>IF([1]ev391cutoff!E288="","",[1]ev391cutoff!E288)</f>
        <v>unit</v>
      </c>
      <c r="F288" s="230" t="str">
        <f>IF([1]ev391cutoff!F288="","",[1]ev391cutoff!F288)</f>
        <v/>
      </c>
      <c r="G288" s="230" t="str">
        <f>IF([1]ev391cutoff!G288="","",[1]ev391cutoff!G288)</f>
        <v>technosphere</v>
      </c>
      <c r="H288" s="236" t="str">
        <f>IF([1]ev391cutoff!H288="","",[1]ev391cutoff!H288)</f>
        <v>penicillin_cut_off</v>
      </c>
      <c r="I288" s="230" t="str">
        <f>IF([1]ev391cutoff!I288="","",[1]ev391cutoff!I288)</f>
        <v/>
      </c>
    </row>
    <row r="289" spans="1:9">
      <c r="A289" s="236" t="str">
        <f>IF([1]ev391cutoff!A289="","",[1]ev391cutoff!A289)</f>
        <v>full box of vials</v>
      </c>
      <c r="B289" s="230">
        <f>IF([1]ev391cutoff!B289="","",[1]ev391cutoff!B289)</f>
        <v>0.1</v>
      </c>
      <c r="C289" s="236" t="str">
        <f>IF([1]ev391cutoff!C289="","",[1]ev391cutoff!C289)</f>
        <v>full box of vials</v>
      </c>
      <c r="D289" s="236" t="str">
        <f>IF([1]ev391cutoff!D289="","",[1]ev391cutoff!D289)</f>
        <v>NO</v>
      </c>
      <c r="E289" s="236" t="str">
        <f>IF([1]ev391cutoff!E289="","",[1]ev391cutoff!E289)</f>
        <v>unit</v>
      </c>
      <c r="F289" s="230" t="str">
        <f>IF([1]ev391cutoff!F289="","",[1]ev391cutoff!F289)</f>
        <v/>
      </c>
      <c r="G289" s="230" t="str">
        <f>IF([1]ev391cutoff!G289="","",[1]ev391cutoff!G289)</f>
        <v>technosphere</v>
      </c>
      <c r="H289" s="236" t="str">
        <f>IF([1]ev391cutoff!H289="","",[1]ev391cutoff!H289)</f>
        <v>penicillin_cut_off</v>
      </c>
      <c r="I289" s="230" t="str">
        <f>IF([1]ev391cutoff!I289="","",[1]ev391cutoff!I289)</f>
        <v/>
      </c>
    </row>
    <row r="290" spans="1:9">
      <c r="A290" s="236" t="str">
        <f>IF([1]ev391cutoff!A290="","",[1]ev391cutoff!A290)</f>
        <v>production of gloves</v>
      </c>
      <c r="B290" s="230">
        <f>IF([1]ev391cutoff!B290="","",[1]ev391cutoff!B290)</f>
        <v>1</v>
      </c>
      <c r="C290" s="236" t="str">
        <f>IF([1]ev391cutoff!C290="","",[1]ev391cutoff!C290)</f>
        <v>gloves</v>
      </c>
      <c r="D290" s="236" t="str">
        <f>IF([1]ev391cutoff!D290="","",[1]ev391cutoff!D290)</f>
        <v>MY</v>
      </c>
      <c r="E290" s="236" t="str">
        <f>IF([1]ev391cutoff!E290="","",[1]ev391cutoff!E290)</f>
        <v>unit</v>
      </c>
      <c r="F290" s="230" t="str">
        <f>IF([1]ev391cutoff!F290="","",[1]ev391cutoff!F290)</f>
        <v/>
      </c>
      <c r="G290" s="230" t="str">
        <f>IF([1]ev391cutoff!G290="","",[1]ev391cutoff!G290)</f>
        <v>technosphere</v>
      </c>
      <c r="H290" s="236" t="str">
        <f>IF([1]ev391cutoff!H290="","",[1]ev391cutoff!H290)</f>
        <v>penicillin_cut_off</v>
      </c>
      <c r="I290" s="230" t="str">
        <f>IF([1]ev391cutoff!I290="","",[1]ev391cutoff!I290)</f>
        <v/>
      </c>
    </row>
    <row r="291" spans="1:9">
      <c r="A291" s="236" t="str">
        <f>IF([1]ev391cutoff!A291="","",[1]ev391cutoff!A291)</f>
        <v>production of IV sets</v>
      </c>
      <c r="B291" s="230">
        <f>IF([1]ev391cutoff!B291="","",[1]ev391cutoff!B291)</f>
        <v>1</v>
      </c>
      <c r="C291" s="236" t="str">
        <f>IF([1]ev391cutoff!C291="","",[1]ev391cutoff!C291)</f>
        <v>IV sets</v>
      </c>
      <c r="D291" s="236" t="str">
        <f>IF([1]ev391cutoff!D291="","",[1]ev391cutoff!D291)</f>
        <v>RER</v>
      </c>
      <c r="E291" s="236" t="str">
        <f>IF([1]ev391cutoff!E291="","",[1]ev391cutoff!E291)</f>
        <v>unit</v>
      </c>
      <c r="F291" s="230" t="str">
        <f>IF([1]ev391cutoff!F291="","",[1]ev391cutoff!F291)</f>
        <v/>
      </c>
      <c r="G291" s="230" t="str">
        <f>IF([1]ev391cutoff!G291="","",[1]ev391cutoff!G291)</f>
        <v>technosphere</v>
      </c>
      <c r="H291" s="236" t="str">
        <f>IF([1]ev391cutoff!H291="","",[1]ev391cutoff!H291)</f>
        <v>penicillin_cut_off</v>
      </c>
      <c r="I291" s="230" t="str">
        <f>IF([1]ev391cutoff!I291="","",[1]ev391cutoff!I291)</f>
        <v/>
      </c>
    </row>
    <row r="292" spans="1:9">
      <c r="A292" s="236" t="str">
        <f>IF([1]ev391cutoff!A292="","",[1]ev391cutoff!A292)</f>
        <v>medical connector</v>
      </c>
      <c r="B292" s="230">
        <f>IF([1]ev391cutoff!B292="","",[1]ev391cutoff!B292)</f>
        <v>1</v>
      </c>
      <c r="C292" s="236" t="str">
        <f>IF([1]ev391cutoff!C292="","",[1]ev391cutoff!C292)</f>
        <v>medical connector</v>
      </c>
      <c r="D292" s="236" t="str">
        <f>IF([1]ev391cutoff!D292="","",[1]ev391cutoff!D292)</f>
        <v>GLO</v>
      </c>
      <c r="E292" s="236" t="str">
        <f>IF([1]ev391cutoff!E292="","",[1]ev391cutoff!E292)</f>
        <v>unit</v>
      </c>
      <c r="F292" s="230" t="str">
        <f>IF([1]ev391cutoff!F292="","",[1]ev391cutoff!F292)</f>
        <v/>
      </c>
      <c r="G292" s="230" t="str">
        <f>IF([1]ev391cutoff!G292="","",[1]ev391cutoff!G292)</f>
        <v>technosphere</v>
      </c>
      <c r="H292" s="230" t="str">
        <f>IF([1]ev391cutoff!H292="","",[1]ev391cutoff!H292)</f>
        <v>ev391cutoff</v>
      </c>
      <c r="I292" s="230" t="str">
        <f>IF([1]ev391cutoff!I292="","",[1]ev391cutoff!I292)</f>
        <v/>
      </c>
    </row>
    <row r="293" spans="1:9">
      <c r="A293" s="230" t="str">
        <f>IF([1]ev391cutoff!A293="","",[1]ev391cutoff!A293)</f>
        <v>market for sodium chlorate, powder</v>
      </c>
      <c r="B293" s="236">
        <f>IF([1]ev391cutoff!B293="","",[1]ev391cutoff!B293)</f>
        <v>9.0000000000000008E-4</v>
      </c>
      <c r="C293" s="230" t="str">
        <f>IF([1]ev391cutoff!C293="","",[1]ev391cutoff!C293)</f>
        <v>sodium chlorate, powder</v>
      </c>
      <c r="D293" s="230" t="str">
        <f>IF([1]ev391cutoff!D293="","",[1]ev391cutoff!D293)</f>
        <v>RER</v>
      </c>
      <c r="E293" s="230" t="str">
        <f>IF([1]ev391cutoff!E293="","",[1]ev391cutoff!E293)</f>
        <v>kilogram</v>
      </c>
      <c r="F293" s="230" t="str">
        <f>IF([1]ev391cutoff!F293="","",[1]ev391cutoff!F293)</f>
        <v/>
      </c>
      <c r="G293" s="230" t="str">
        <f>IF([1]ev391cutoff!G293="","",[1]ev391cutoff!G293)</f>
        <v>technosphere</v>
      </c>
      <c r="H293" s="230" t="str">
        <f>IF([1]ev391cutoff!H293="","",[1]ev391cutoff!H293)</f>
        <v>ev391cutoff</v>
      </c>
      <c r="I293" s="230" t="str">
        <f>IF([1]ev391cutoff!I293="","",[1]ev391cutoff!I293)</f>
        <v/>
      </c>
    </row>
    <row r="294" spans="1:9">
      <c r="A294" s="236" t="str">
        <f>IF([1]ev391cutoff!A294="","",[1]ev391cutoff!A294)</f>
        <v>stopcock</v>
      </c>
      <c r="B294" s="230">
        <f>IF([1]ev391cutoff!B294="","",[1]ev391cutoff!B294)</f>
        <v>1</v>
      </c>
      <c r="C294" s="236" t="str">
        <f>IF([1]ev391cutoff!C294="","",[1]ev391cutoff!C294)</f>
        <v>stopcock</v>
      </c>
      <c r="D294" s="236" t="str">
        <f>IF([1]ev391cutoff!D294="","",[1]ev391cutoff!D294)</f>
        <v>GLO</v>
      </c>
      <c r="E294" s="236" t="str">
        <f>IF([1]ev391cutoff!E294="","",[1]ev391cutoff!E294)</f>
        <v>unit</v>
      </c>
      <c r="F294" s="230" t="str">
        <f>IF([1]ev391cutoff!F294="","",[1]ev391cutoff!F294)</f>
        <v/>
      </c>
      <c r="G294" s="230" t="str">
        <f>IF([1]ev391cutoff!G294="","",[1]ev391cutoff!G294)</f>
        <v>technosphere</v>
      </c>
      <c r="H294" s="236" t="str">
        <f>IF([1]ev391cutoff!H294="","",[1]ev391cutoff!H294)</f>
        <v>penicillin_cut_off</v>
      </c>
      <c r="I294" s="230" t="str">
        <f>IF([1]ev391cutoff!I294="","",[1]ev391cutoff!I294)</f>
        <v/>
      </c>
    </row>
    <row r="295" spans="1:9">
      <c r="A295" s="230" t="str">
        <f>IF([1]ev391cutoff!A295="","",[1]ev391cutoff!A295)</f>
        <v>market for water, ultrapure</v>
      </c>
      <c r="B295" s="230">
        <f>IF([1]ev391cutoff!B295="","",[1]ev391cutoff!B295)</f>
        <v>0.1</v>
      </c>
      <c r="C295" s="230" t="str">
        <f>IF([1]ev391cutoff!C295="","",[1]ev391cutoff!C295)</f>
        <v>water, ultrapure</v>
      </c>
      <c r="D295" s="230" t="str">
        <f>IF([1]ev391cutoff!D295="","",[1]ev391cutoff!D295)</f>
        <v>RER</v>
      </c>
      <c r="E295" s="230" t="str">
        <f>IF([1]ev391cutoff!E295="","",[1]ev391cutoff!E295)</f>
        <v>kilogram</v>
      </c>
      <c r="F295" s="230" t="str">
        <f>IF([1]ev391cutoff!F295="","",[1]ev391cutoff!F295)</f>
        <v/>
      </c>
      <c r="G295" s="230" t="str">
        <f>IF([1]ev391cutoff!G295="","",[1]ev391cutoff!G295)</f>
        <v>technosphere</v>
      </c>
      <c r="H295" s="230" t="str">
        <f>IF([1]ev391cutoff!H295="","",[1]ev391cutoff!H295)</f>
        <v>ev391cutoff</v>
      </c>
      <c r="I295" s="230" t="str">
        <f>IF([1]ev391cutoff!I295="","",[1]ev391cutoff!I295)</f>
        <v/>
      </c>
    </row>
    <row r="296" spans="1:9">
      <c r="A296" s="3" t="str">
        <f>IF([1]ev391cutoff!A296="","",[1]ev391cutoff!A296)</f>
        <v/>
      </c>
      <c r="B296" s="3" t="str">
        <f>IF([1]ev391cutoff!B296="","",[1]ev391cutoff!B296)</f>
        <v/>
      </c>
      <c r="C296" s="3" t="str">
        <f>IF([1]ev391cutoff!C296="","",[1]ev391cutoff!C296)</f>
        <v/>
      </c>
      <c r="D296" s="3" t="str">
        <f>IF([1]ev391cutoff!D296="","",[1]ev391cutoff!D296)</f>
        <v/>
      </c>
      <c r="E296" s="3" t="str">
        <f>IF([1]ev391cutoff!E296="","",[1]ev391cutoff!E296)</f>
        <v/>
      </c>
      <c r="F296" s="3" t="str">
        <f>IF([1]ev391cutoff!F296="","",[1]ev391cutoff!F296)</f>
        <v/>
      </c>
      <c r="G296" s="3" t="str">
        <f>IF([1]ev391cutoff!G296="","",[1]ev391cutoff!G296)</f>
        <v/>
      </c>
      <c r="H296" s="3" t="str">
        <f>IF([1]ev391cutoff!H296="","",[1]ev391cutoff!H296)</f>
        <v/>
      </c>
      <c r="I296" s="3" t="str">
        <f>IF([1]ev391cutoff!I296="","",[1]ev391cutoff!I296)</f>
        <v/>
      </c>
    </row>
    <row r="297" spans="1:9" ht="15.75">
      <c r="A297" s="239" t="str">
        <f>IF([1]ev391cutoff!A297="","",[1]ev391cutoff!A297)</f>
        <v>Activity</v>
      </c>
      <c r="B297" s="240" t="str">
        <f>IF([1]ev391cutoff!B297="","",[1]ev391cutoff!B297)</f>
        <v>vial sc1</v>
      </c>
      <c r="C297" s="241" t="str">
        <f>IF([1]ev391cutoff!C297="","",[1]ev391cutoff!C297)</f>
        <v/>
      </c>
      <c r="D297" s="242" t="str">
        <f>IF([1]ev391cutoff!D297="","",[1]ev391cutoff!D297)</f>
        <v/>
      </c>
      <c r="E297" s="241" t="str">
        <f>IF([1]ev391cutoff!E297="","",[1]ev391cutoff!E297)</f>
        <v/>
      </c>
      <c r="F297" s="243" t="str">
        <f>IF([1]ev391cutoff!F297="","",[1]ev391cutoff!F297)</f>
        <v/>
      </c>
      <c r="G297" s="241" t="str">
        <f>IF([1]ev391cutoff!G297="","",[1]ev391cutoff!G297)</f>
        <v/>
      </c>
      <c r="H297" s="241" t="str">
        <f>IF([1]ev391cutoff!H297="","",[1]ev391cutoff!H297)</f>
        <v/>
      </c>
      <c r="I297" s="241" t="str">
        <f>IF([1]ev391cutoff!I297="","",[1]ev391cutoff!I297)</f>
        <v/>
      </c>
    </row>
    <row r="298" spans="1:9">
      <c r="A298" s="244" t="str">
        <f>IF([1]ev391cutoff!A298="","",[1]ev391cutoff!A298)</f>
        <v>production amount</v>
      </c>
      <c r="B298" s="245">
        <f>IF([1]ev391cutoff!B298="","",[1]ev391cutoff!B298)</f>
        <v>1</v>
      </c>
      <c r="C298" s="241" t="str">
        <f>IF([1]ev391cutoff!C298="","",[1]ev391cutoff!C298)</f>
        <v/>
      </c>
      <c r="D298" s="241" t="str">
        <f>IF([1]ev391cutoff!D298="","",[1]ev391cutoff!D298)</f>
        <v/>
      </c>
      <c r="E298" s="241" t="str">
        <f>IF([1]ev391cutoff!E298="","",[1]ev391cutoff!E298)</f>
        <v/>
      </c>
      <c r="F298" s="243" t="str">
        <f>IF([1]ev391cutoff!F298="","",[1]ev391cutoff!F298)</f>
        <v/>
      </c>
      <c r="G298" s="241" t="str">
        <f>IF([1]ev391cutoff!G298="","",[1]ev391cutoff!G298)</f>
        <v/>
      </c>
      <c r="H298" s="241" t="str">
        <f>IF([1]ev391cutoff!H298="","",[1]ev391cutoff!H298)</f>
        <v/>
      </c>
      <c r="I298" s="241" t="str">
        <f>IF([1]ev391cutoff!I298="","",[1]ev391cutoff!I298)</f>
        <v/>
      </c>
    </row>
    <row r="299" spans="1:9">
      <c r="A299" s="244" t="str">
        <f>IF([1]ev391cutoff!A299="","",[1]ev391cutoff!A299)</f>
        <v>reference product</v>
      </c>
      <c r="B299" s="246" t="str">
        <f>IF([1]ev391cutoff!B299="","",[1]ev391cutoff!B299)</f>
        <v>vial sc1</v>
      </c>
      <c r="C299" s="241" t="str">
        <f>IF([1]ev391cutoff!C299="","",[1]ev391cutoff!C299)</f>
        <v/>
      </c>
      <c r="D299" s="241" t="str">
        <f>IF([1]ev391cutoff!D299="","",[1]ev391cutoff!D299)</f>
        <v/>
      </c>
      <c r="E299" s="241" t="str">
        <f>IF([1]ev391cutoff!E299="","",[1]ev391cutoff!E299)</f>
        <v/>
      </c>
      <c r="F299" s="243" t="str">
        <f>IF([1]ev391cutoff!F299="","",[1]ev391cutoff!F299)</f>
        <v/>
      </c>
      <c r="G299" s="241" t="str">
        <f>IF([1]ev391cutoff!G299="","",[1]ev391cutoff!G299)</f>
        <v/>
      </c>
      <c r="H299" s="241" t="str">
        <f>IF([1]ev391cutoff!H299="","",[1]ev391cutoff!H299)</f>
        <v/>
      </c>
      <c r="I299" s="241" t="str">
        <f>IF([1]ev391cutoff!I299="","",[1]ev391cutoff!I299)</f>
        <v/>
      </c>
    </row>
    <row r="300" spans="1:9">
      <c r="A300" s="244" t="str">
        <f>IF([1]ev391cutoff!A300="","",[1]ev391cutoff!A300)</f>
        <v>location</v>
      </c>
      <c r="B300" s="245" t="str">
        <f>IF([1]ev391cutoff!B300="","",[1]ev391cutoff!B300)</f>
        <v>DK</v>
      </c>
      <c r="C300" s="241" t="str">
        <f>IF([1]ev391cutoff!C300="","",[1]ev391cutoff!C300)</f>
        <v/>
      </c>
      <c r="D300" s="241" t="str">
        <f>IF([1]ev391cutoff!D300="","",[1]ev391cutoff!D300)</f>
        <v/>
      </c>
      <c r="E300" s="241" t="str">
        <f>IF([1]ev391cutoff!E300="","",[1]ev391cutoff!E300)</f>
        <v/>
      </c>
      <c r="F300" s="243" t="str">
        <f>IF([1]ev391cutoff!F300="","",[1]ev391cutoff!F300)</f>
        <v/>
      </c>
      <c r="G300" s="241" t="str">
        <f>IF([1]ev391cutoff!G300="","",[1]ev391cutoff!G300)</f>
        <v/>
      </c>
      <c r="H300" s="241" t="str">
        <f>IF([1]ev391cutoff!H300="","",[1]ev391cutoff!H300)</f>
        <v/>
      </c>
      <c r="I300" s="241" t="str">
        <f>IF([1]ev391cutoff!I300="","",[1]ev391cutoff!I300)</f>
        <v/>
      </c>
    </row>
    <row r="301" spans="1:9">
      <c r="A301" s="244" t="str">
        <f>IF([1]ev391cutoff!A301="","",[1]ev391cutoff!A301)</f>
        <v>unit</v>
      </c>
      <c r="B301" s="246" t="str">
        <f>IF([1]ev391cutoff!B301="","",[1]ev391cutoff!B301)</f>
        <v>kilogram</v>
      </c>
      <c r="C301" s="241" t="str">
        <f>IF([1]ev391cutoff!C301="","",[1]ev391cutoff!C301)</f>
        <v/>
      </c>
      <c r="D301" s="241" t="str">
        <f>IF([1]ev391cutoff!D301="","",[1]ev391cutoff!D301)</f>
        <v/>
      </c>
      <c r="E301" s="241" t="str">
        <f>IF([1]ev391cutoff!E301="","",[1]ev391cutoff!E301)</f>
        <v/>
      </c>
      <c r="F301" s="243" t="str">
        <f>IF([1]ev391cutoff!F301="","",[1]ev391cutoff!F301)</f>
        <v/>
      </c>
      <c r="G301" s="241" t="str">
        <f>IF([1]ev391cutoff!G301="","",[1]ev391cutoff!G301)</f>
        <v/>
      </c>
      <c r="H301" s="241" t="str">
        <f>IF([1]ev391cutoff!H301="","",[1]ev391cutoff!H301)</f>
        <v/>
      </c>
      <c r="I301" s="241" t="str">
        <f>IF([1]ev391cutoff!I301="","",[1]ev391cutoff!I301)</f>
        <v/>
      </c>
    </row>
    <row r="302" spans="1:9" ht="15.75">
      <c r="A302" s="247" t="str">
        <f>IF([1]ev391cutoff!A302="","",[1]ev391cutoff!A302)</f>
        <v>Exchanges</v>
      </c>
      <c r="B302" s="240" t="str">
        <f>IF([1]ev391cutoff!B302="","",[1]ev391cutoff!B302)</f>
        <v/>
      </c>
      <c r="C302" s="247" t="str">
        <f>IF([1]ev391cutoff!C302="","",[1]ev391cutoff!C302)</f>
        <v/>
      </c>
      <c r="D302" s="247" t="str">
        <f>IF([1]ev391cutoff!D302="","",[1]ev391cutoff!D302)</f>
        <v/>
      </c>
      <c r="E302" s="247" t="str">
        <f>IF([1]ev391cutoff!E302="","",[1]ev391cutoff!E302)</f>
        <v/>
      </c>
      <c r="F302" s="243" t="str">
        <f>IF([1]ev391cutoff!F302="","",[1]ev391cutoff!F302)</f>
        <v/>
      </c>
      <c r="G302" s="247" t="str">
        <f>IF([1]ev391cutoff!G302="","",[1]ev391cutoff!G302)</f>
        <v/>
      </c>
      <c r="H302" s="247" t="str">
        <f>IF([1]ev391cutoff!H302="","",[1]ev391cutoff!H302)</f>
        <v/>
      </c>
      <c r="I302" s="247" t="str">
        <f>IF([1]ev391cutoff!I302="","",[1]ev391cutoff!I302)</f>
        <v/>
      </c>
    </row>
    <row r="303" spans="1:9" ht="15.75">
      <c r="A303" s="247" t="str">
        <f>IF([1]ev391cutoff!A303="","",[1]ev391cutoff!A303)</f>
        <v>name</v>
      </c>
      <c r="B303" s="240" t="str">
        <f>IF([1]ev391cutoff!B303="","",[1]ev391cutoff!B303)</f>
        <v>amount</v>
      </c>
      <c r="C303" s="247" t="str">
        <f>IF([1]ev391cutoff!C303="","",[1]ev391cutoff!C303)</f>
        <v>reference product</v>
      </c>
      <c r="D303" s="247" t="str">
        <f>IF([1]ev391cutoff!D303="","",[1]ev391cutoff!D303)</f>
        <v>location</v>
      </c>
      <c r="E303" s="247" t="str">
        <f>IF([1]ev391cutoff!E303="","",[1]ev391cutoff!E303)</f>
        <v>unit</v>
      </c>
      <c r="F303" s="248" t="str">
        <f>IF([1]ev391cutoff!F303="","",[1]ev391cutoff!F303)</f>
        <v>categories</v>
      </c>
      <c r="G303" s="247" t="str">
        <f>IF([1]ev391cutoff!G303="","",[1]ev391cutoff!G303)</f>
        <v>type</v>
      </c>
      <c r="H303" s="247" t="str">
        <f>IF([1]ev391cutoff!H303="","",[1]ev391cutoff!H303)</f>
        <v>database</v>
      </c>
      <c r="I303" s="247" t="str">
        <f>IF([1]ev391cutoff!I303="","",[1]ev391cutoff!I303)</f>
        <v>comment</v>
      </c>
    </row>
    <row r="304" spans="1:9">
      <c r="A304" s="249" t="str">
        <f>IF([1]ev391cutoff!A304="","",[1]ev391cutoff!A304)</f>
        <v>vial sc1</v>
      </c>
      <c r="B304" s="250">
        <f>IF([1]ev391cutoff!B304="","",[1]ev391cutoff!B304)</f>
        <v>1</v>
      </c>
      <c r="C304" s="249" t="str">
        <f>IF([1]ev391cutoff!C304="","",[1]ev391cutoff!C304)</f>
        <v>vial sc1</v>
      </c>
      <c r="D304" s="249" t="str">
        <f>IF([1]ev391cutoff!D304="","",[1]ev391cutoff!D304)</f>
        <v>DK</v>
      </c>
      <c r="E304" s="249" t="str">
        <f>IF([1]ev391cutoff!E304="","",[1]ev391cutoff!E304)</f>
        <v>kilogram</v>
      </c>
      <c r="F304" s="243" t="str">
        <f>IF([1]ev391cutoff!F304="","",[1]ev391cutoff!F304)</f>
        <v/>
      </c>
      <c r="G304" s="243" t="str">
        <f>IF([1]ev391cutoff!G304="","",[1]ev391cutoff!G304)</f>
        <v>production</v>
      </c>
      <c r="H304" s="251" t="str">
        <f>IF([1]ev391cutoff!H304="","",[1]ev391cutoff!H304)</f>
        <v>penicillin_cut_off</v>
      </c>
      <c r="I304" s="243" t="str">
        <f>IF([1]ev391cutoff!I304="","",[1]ev391cutoff!I304)</f>
        <v>Scenerio1</v>
      </c>
    </row>
    <row r="305" spans="1:9">
      <c r="A305" s="249" t="str">
        <f>IF([1]ev391cutoff!A305="","",[1]ev391cutoff!A305)</f>
        <v>production of alchohol wipes</v>
      </c>
      <c r="B305" s="243">
        <f>IF([1]ev391cutoff!B305="","",[1]ev391cutoff!B305)</f>
        <v>1</v>
      </c>
      <c r="C305" s="249" t="str">
        <f>IF([1]ev391cutoff!C305="","",[1]ev391cutoff!C305)</f>
        <v>alchohol wipes</v>
      </c>
      <c r="D305" s="249" t="str">
        <f>IF([1]ev391cutoff!D305="","",[1]ev391cutoff!D305)</f>
        <v>DK</v>
      </c>
      <c r="E305" s="249" t="str">
        <f>IF([1]ev391cutoff!E305="","",[1]ev391cutoff!E305)</f>
        <v>unit</v>
      </c>
      <c r="F305" s="243" t="str">
        <f>IF([1]ev391cutoff!F305="","",[1]ev391cutoff!F305)</f>
        <v/>
      </c>
      <c r="G305" s="243" t="str">
        <f>IF([1]ev391cutoff!G305="","",[1]ev391cutoff!G305)</f>
        <v>technosphere</v>
      </c>
      <c r="H305" s="249" t="str">
        <f>IF([1]ev391cutoff!H305="","",[1]ev391cutoff!H305)</f>
        <v>penicillin_cut_off</v>
      </c>
      <c r="I305" s="243" t="str">
        <f>IF([1]ev391cutoff!I305="","",[1]ev391cutoff!I305)</f>
        <v/>
      </c>
    </row>
    <row r="306" spans="1:9">
      <c r="A306" s="249" t="str">
        <f>IF([1]ev391cutoff!A306="","",[1]ev391cutoff!A306)</f>
        <v>full box of vials</v>
      </c>
      <c r="B306" s="243">
        <f>IF([1]ev391cutoff!B306="","",[1]ev391cutoff!B306)</f>
        <v>0.1</v>
      </c>
      <c r="C306" s="249" t="str">
        <f>IF([1]ev391cutoff!C306="","",[1]ev391cutoff!C306)</f>
        <v>full box of vials</v>
      </c>
      <c r="D306" s="249" t="str">
        <f>IF([1]ev391cutoff!D306="","",[1]ev391cutoff!D306)</f>
        <v>NO</v>
      </c>
      <c r="E306" s="249" t="str">
        <f>IF([1]ev391cutoff!E306="","",[1]ev391cutoff!E306)</f>
        <v>unit</v>
      </c>
      <c r="F306" s="243" t="str">
        <f>IF([1]ev391cutoff!F306="","",[1]ev391cutoff!F306)</f>
        <v/>
      </c>
      <c r="G306" s="243" t="str">
        <f>IF([1]ev391cutoff!G306="","",[1]ev391cutoff!G306)</f>
        <v>technosphere</v>
      </c>
      <c r="H306" s="249" t="str">
        <f>IF([1]ev391cutoff!H306="","",[1]ev391cutoff!H306)</f>
        <v>penicillin_cut_off</v>
      </c>
      <c r="I306" s="243" t="str">
        <f>IF([1]ev391cutoff!I306="","",[1]ev391cutoff!I306)</f>
        <v/>
      </c>
    </row>
    <row r="307" spans="1:9">
      <c r="A307" s="249" t="str">
        <f>IF([1]ev391cutoff!A307="","",[1]ev391cutoff!A307)</f>
        <v>production of gloves</v>
      </c>
      <c r="B307" s="243">
        <f>IF([1]ev391cutoff!B307="","",[1]ev391cutoff!B307)</f>
        <v>1</v>
      </c>
      <c r="C307" s="249" t="str">
        <f>IF([1]ev391cutoff!C307="","",[1]ev391cutoff!C307)</f>
        <v>gloves</v>
      </c>
      <c r="D307" s="249" t="str">
        <f>IF([1]ev391cutoff!D307="","",[1]ev391cutoff!D307)</f>
        <v>MY</v>
      </c>
      <c r="E307" s="249" t="str">
        <f>IF([1]ev391cutoff!E307="","",[1]ev391cutoff!E307)</f>
        <v>unit</v>
      </c>
      <c r="F307" s="243" t="str">
        <f>IF([1]ev391cutoff!F307="","",[1]ev391cutoff!F307)</f>
        <v/>
      </c>
      <c r="G307" s="243" t="str">
        <f>IF([1]ev391cutoff!G307="","",[1]ev391cutoff!G307)</f>
        <v>technosphere</v>
      </c>
      <c r="H307" s="249" t="str">
        <f>IF([1]ev391cutoff!H307="","",[1]ev391cutoff!H307)</f>
        <v>penicillin_cut_off</v>
      </c>
      <c r="I307" s="243" t="str">
        <f>IF([1]ev391cutoff!I307="","",[1]ev391cutoff!I307)</f>
        <v/>
      </c>
    </row>
    <row r="308" spans="1:9">
      <c r="A308" s="243" t="str">
        <f>IF([1]ev391cutoff!A308="","",[1]ev391cutoff!A308)</f>
        <v>treatment of hazardous waste, hazardous waste incineration, with energy recovery</v>
      </c>
      <c r="B308" s="250">
        <f>IF([1]ev391cutoff!B308="","",[1]ev391cutoff!B308)</f>
        <v>0.13158</v>
      </c>
      <c r="C308" s="243" t="str">
        <f>IF([1]ev391cutoff!C308="","",[1]ev391cutoff!C308)</f>
        <v>hazardous waste, for incineration</v>
      </c>
      <c r="D308" s="243" t="str">
        <f>IF([1]ev391cutoff!D308="","",[1]ev391cutoff!D308)</f>
        <v>CH</v>
      </c>
      <c r="E308" s="243" t="str">
        <f>IF([1]ev391cutoff!E308="","",[1]ev391cutoff!E308)</f>
        <v>kilogram</v>
      </c>
      <c r="F308" s="243" t="str">
        <f>IF([1]ev391cutoff!F308="","",[1]ev391cutoff!F308)</f>
        <v/>
      </c>
      <c r="G308" s="243" t="str">
        <f>IF([1]ev391cutoff!G308="","",[1]ev391cutoff!G308)</f>
        <v>technosphere</v>
      </c>
      <c r="H308" s="243" t="str">
        <f>IF([1]ev391cutoff!H308="","",[1]ev391cutoff!H308)</f>
        <v>ev391cutoff</v>
      </c>
      <c r="I308" s="243" t="str">
        <f>IF([1]ev391cutoff!I308="","",[1]ev391cutoff!I308)</f>
        <v/>
      </c>
    </row>
    <row r="309" spans="1:9">
      <c r="A309" s="249" t="str">
        <f>IF([1]ev391cutoff!A309="","",[1]ev391cutoff!A309)</f>
        <v>production of IV sets</v>
      </c>
      <c r="B309" s="243">
        <f>IF([1]ev391cutoff!B309="","",[1]ev391cutoff!B309)</f>
        <v>1</v>
      </c>
      <c r="C309" s="249" t="str">
        <f>IF([1]ev391cutoff!C309="","",[1]ev391cutoff!C309)</f>
        <v>IV sets</v>
      </c>
      <c r="D309" s="249" t="str">
        <f>IF([1]ev391cutoff!D309="","",[1]ev391cutoff!D309)</f>
        <v>RER</v>
      </c>
      <c r="E309" s="249" t="str">
        <f>IF([1]ev391cutoff!E309="","",[1]ev391cutoff!E309)</f>
        <v>unit</v>
      </c>
      <c r="F309" s="243" t="str">
        <f>IF([1]ev391cutoff!F309="","",[1]ev391cutoff!F309)</f>
        <v/>
      </c>
      <c r="G309" s="243" t="str">
        <f>IF([1]ev391cutoff!G309="","",[1]ev391cutoff!G309)</f>
        <v>technosphere</v>
      </c>
      <c r="H309" s="249" t="str">
        <f>IF([1]ev391cutoff!H309="","",[1]ev391cutoff!H309)</f>
        <v>penicillin_cut_off</v>
      </c>
      <c r="I309" s="243" t="str">
        <f>IF([1]ev391cutoff!I309="","",[1]ev391cutoff!I309)</f>
        <v/>
      </c>
    </row>
    <row r="310" spans="1:9">
      <c r="A310" s="249" t="str">
        <f>IF([1]ev391cutoff!A310="","",[1]ev391cutoff!A310)</f>
        <v>medical connector</v>
      </c>
      <c r="B310" s="243">
        <f>IF([1]ev391cutoff!B310="","",[1]ev391cutoff!B310)</f>
        <v>1</v>
      </c>
      <c r="C310" s="249" t="str">
        <f>IF([1]ev391cutoff!C310="","",[1]ev391cutoff!C310)</f>
        <v>medical connector</v>
      </c>
      <c r="D310" s="249" t="str">
        <f>IF([1]ev391cutoff!D310="","",[1]ev391cutoff!D310)</f>
        <v>GLO</v>
      </c>
      <c r="E310" s="249" t="str">
        <f>IF([1]ev391cutoff!E310="","",[1]ev391cutoff!E310)</f>
        <v>unit</v>
      </c>
      <c r="F310" s="243" t="str">
        <f>IF([1]ev391cutoff!F310="","",[1]ev391cutoff!F310)</f>
        <v/>
      </c>
      <c r="G310" s="243" t="str">
        <f>IF([1]ev391cutoff!G310="","",[1]ev391cutoff!G310)</f>
        <v>technosphere</v>
      </c>
      <c r="H310" s="249" t="str">
        <f>IF([1]ev391cutoff!H310="","",[1]ev391cutoff!H310)</f>
        <v>penicillin_cut_off</v>
      </c>
      <c r="I310" s="243" t="str">
        <f>IF([1]ev391cutoff!I310="","",[1]ev391cutoff!I310)</f>
        <v/>
      </c>
    </row>
    <row r="311" spans="1:9">
      <c r="A311" s="243" t="str">
        <f>IF([1]ev391cutoff!A311="","",[1]ev391cutoff!A311)</f>
        <v>market for sodium chlorate, powder</v>
      </c>
      <c r="B311" s="249">
        <f>IF([1]ev391cutoff!B311="","",[1]ev391cutoff!B311)</f>
        <v>9.0000000000000008E-4</v>
      </c>
      <c r="C311" s="243" t="str">
        <f>IF([1]ev391cutoff!C311="","",[1]ev391cutoff!C311)</f>
        <v>sodium chlorate, powder</v>
      </c>
      <c r="D311" s="243" t="str">
        <f>IF([1]ev391cutoff!D311="","",[1]ev391cutoff!D311)</f>
        <v>RER</v>
      </c>
      <c r="E311" s="243" t="str">
        <f>IF([1]ev391cutoff!E311="","",[1]ev391cutoff!E311)</f>
        <v>kilogram</v>
      </c>
      <c r="F311" s="243" t="str">
        <f>IF([1]ev391cutoff!F311="","",[1]ev391cutoff!F311)</f>
        <v/>
      </c>
      <c r="G311" s="243" t="str">
        <f>IF([1]ev391cutoff!G311="","",[1]ev391cutoff!G311)</f>
        <v>technosphere</v>
      </c>
      <c r="H311" s="243" t="str">
        <f>IF([1]ev391cutoff!H311="","",[1]ev391cutoff!H311)</f>
        <v>ev391cutoff</v>
      </c>
      <c r="I311" s="243" t="str">
        <f>IF([1]ev391cutoff!I311="","",[1]ev391cutoff!I311)</f>
        <v/>
      </c>
    </row>
    <row r="312" spans="1:9">
      <c r="A312" s="249" t="str">
        <f>IF([1]ev391cutoff!A312="","",[1]ev391cutoff!A312)</f>
        <v>stopcock</v>
      </c>
      <c r="B312" s="243">
        <f>IF([1]ev391cutoff!B312="","",[1]ev391cutoff!B312)</f>
        <v>1</v>
      </c>
      <c r="C312" s="249" t="str">
        <f>IF([1]ev391cutoff!C312="","",[1]ev391cutoff!C312)</f>
        <v>stopcock</v>
      </c>
      <c r="D312" s="249" t="str">
        <f>IF([1]ev391cutoff!D312="","",[1]ev391cutoff!D312)</f>
        <v>GLO</v>
      </c>
      <c r="E312" s="249" t="str">
        <f>IF([1]ev391cutoff!E312="","",[1]ev391cutoff!E312)</f>
        <v>unit</v>
      </c>
      <c r="F312" s="243" t="str">
        <f>IF([1]ev391cutoff!F312="","",[1]ev391cutoff!F312)</f>
        <v/>
      </c>
      <c r="G312" s="243" t="str">
        <f>IF([1]ev391cutoff!G312="","",[1]ev391cutoff!G312)</f>
        <v>technosphere</v>
      </c>
      <c r="H312" s="249" t="str">
        <f>IF([1]ev391cutoff!H312="","",[1]ev391cutoff!H312)</f>
        <v>penicillin_cut_off</v>
      </c>
      <c r="I312" s="243" t="str">
        <f>IF([1]ev391cutoff!I312="","",[1]ev391cutoff!I312)</f>
        <v/>
      </c>
    </row>
    <row r="313" spans="1:9">
      <c r="A313" s="243" t="str">
        <f>IF([1]ev391cutoff!A313="","",[1]ev391cutoff!A313)</f>
        <v>market for water, ultrapure</v>
      </c>
      <c r="B313" s="243">
        <f>IF([1]ev391cutoff!B313="","",[1]ev391cutoff!B313)</f>
        <v>0.1</v>
      </c>
      <c r="C313" s="243" t="str">
        <f>IF([1]ev391cutoff!C313="","",[1]ev391cutoff!C313)</f>
        <v>water, ultrapure</v>
      </c>
      <c r="D313" s="243" t="str">
        <f>IF([1]ev391cutoff!D313="","",[1]ev391cutoff!D313)</f>
        <v>RER</v>
      </c>
      <c r="E313" s="243" t="str">
        <f>IF([1]ev391cutoff!E313="","",[1]ev391cutoff!E313)</f>
        <v>kilogram</v>
      </c>
      <c r="F313" s="243" t="str">
        <f>IF([1]ev391cutoff!F313="","",[1]ev391cutoff!F313)</f>
        <v/>
      </c>
      <c r="G313" s="243" t="str">
        <f>IF([1]ev391cutoff!G313="","",[1]ev391cutoff!G313)</f>
        <v>technosphere</v>
      </c>
      <c r="H313" s="243" t="str">
        <f>IF([1]ev391cutoff!H313="","",[1]ev391cutoff!H313)</f>
        <v>ev391cutoff</v>
      </c>
      <c r="I313" s="243" t="str">
        <f>IF([1]ev391cutoff!I313="","",[1]ev391cutoff!I313)</f>
        <v/>
      </c>
    </row>
    <row r="314" spans="1:9">
      <c r="A314" s="243" t="str">
        <f>IF([1]ev391cutoff!A314="","",[1]ev391cutoff!A314)</f>
        <v>waste packaging paper, Recycled Content cut-off</v>
      </c>
      <c r="B314" s="250">
        <f>IF([1]ev391cutoff!B314="","",[1]ev391cutoff!B314)</f>
        <v>2.0203974E-2</v>
      </c>
      <c r="C314" s="243" t="str">
        <f>IF([1]ev391cutoff!C314="","",[1]ev391cutoff!C314)</f>
        <v>waste packaging paper</v>
      </c>
      <c r="D314" s="243" t="str">
        <f>IF([1]ev391cutoff!D314="","",[1]ev391cutoff!D314)</f>
        <v>GLO</v>
      </c>
      <c r="E314" s="243" t="str">
        <f>IF([1]ev391cutoff!E314="","",[1]ev391cutoff!E314)</f>
        <v>kilogram</v>
      </c>
      <c r="F314" s="243" t="str">
        <f>IF([1]ev391cutoff!F314="","",[1]ev391cutoff!F314)</f>
        <v/>
      </c>
      <c r="G314" s="243" t="str">
        <f>IF([1]ev391cutoff!G314="","",[1]ev391cutoff!G314)</f>
        <v>technosphere</v>
      </c>
      <c r="H314" s="243" t="str">
        <f>IF([1]ev391cutoff!H314="","",[1]ev391cutoff!H314)</f>
        <v>ev391cutoff</v>
      </c>
      <c r="I314" s="243" t="str">
        <f>IF([1]ev391cutoff!I314="","",[1]ev391cutoff!I314)</f>
        <v/>
      </c>
    </row>
    <row r="315" spans="1:9">
      <c r="A315" s="243" t="str">
        <f>IF([1]ev391cutoff!A315="","",[1]ev391cutoff!A315)</f>
        <v>Ethanol</v>
      </c>
      <c r="B315" s="249">
        <f>IF([1]ev391cutoff!B315="","",[1]ev391cutoff!B315)</f>
        <v>3.5999999999999997E-4</v>
      </c>
      <c r="C315" s="243" t="str">
        <f>IF([1]ev391cutoff!C315="","",[1]ev391cutoff!C315)</f>
        <v/>
      </c>
      <c r="D315" s="243" t="str">
        <f>IF([1]ev391cutoff!D315="","",[1]ev391cutoff!D315)</f>
        <v/>
      </c>
      <c r="E315" s="243" t="str">
        <f>IF([1]ev391cutoff!E315="","",[1]ev391cutoff!E315)</f>
        <v>kilogram</v>
      </c>
      <c r="F315" s="243" t="str">
        <f>IF([1]ev391cutoff!F315="","",[1]ev391cutoff!F315)</f>
        <v>air</v>
      </c>
      <c r="G315" s="243" t="str">
        <f>IF([1]ev391cutoff!G315="","",[1]ev391cutoff!G315)</f>
        <v>biosphere</v>
      </c>
      <c r="H315" s="243" t="str">
        <f>IF([1]ev391cutoff!H315="","",[1]ev391cutoff!H315)</f>
        <v>biosphere3</v>
      </c>
      <c r="I315" s="243" t="str">
        <f>IF([1]ev391cutoff!I315="","",[1]ev391cutoff!I315)</f>
        <v/>
      </c>
    </row>
    <row r="316" spans="1:9">
      <c r="A316" s="3" t="str">
        <f>IF([1]ev391cutoff!A316="","",[1]ev391cutoff!A316)</f>
        <v/>
      </c>
      <c r="B316" s="3" t="str">
        <f>IF([1]ev391cutoff!B316="","",[1]ev391cutoff!B316)</f>
        <v/>
      </c>
      <c r="C316" s="3" t="str">
        <f>IF([1]ev391cutoff!C316="","",[1]ev391cutoff!C316)</f>
        <v/>
      </c>
      <c r="D316" s="3" t="str">
        <f>IF([1]ev391cutoff!D316="","",[1]ev391cutoff!D316)</f>
        <v/>
      </c>
      <c r="E316" s="3" t="str">
        <f>IF([1]ev391cutoff!E316="","",[1]ev391cutoff!E316)</f>
        <v/>
      </c>
      <c r="F316" s="3" t="str">
        <f>IF([1]ev391cutoff!F316="","",[1]ev391cutoff!F316)</f>
        <v/>
      </c>
      <c r="G316" s="3" t="str">
        <f>IF([1]ev391cutoff!G316="","",[1]ev391cutoff!G316)</f>
        <v/>
      </c>
      <c r="H316" s="3" t="str">
        <f>IF([1]ev391cutoff!H316="","",[1]ev391cutoff!H316)</f>
        <v/>
      </c>
      <c r="I316" s="3" t="str">
        <f>IF([1]ev391cutoff!I316="","",[1]ev391cutoff!I316)</f>
        <v/>
      </c>
    </row>
    <row r="317" spans="1:9" ht="15.75">
      <c r="A317" s="252" t="str">
        <f>IF([1]ev391cutoff!A317="","",[1]ev391cutoff!A317)</f>
        <v>Activity</v>
      </c>
      <c r="B317" s="253" t="str">
        <f>IF([1]ev391cutoff!B317="","",[1]ev391cutoff!B317)</f>
        <v>vial sc2</v>
      </c>
      <c r="C317" s="254" t="str">
        <f>IF([1]ev391cutoff!C317="","",[1]ev391cutoff!C317)</f>
        <v/>
      </c>
      <c r="D317" s="255" t="str">
        <f>IF([1]ev391cutoff!D317="","",[1]ev391cutoff!D317)</f>
        <v/>
      </c>
      <c r="E317" s="254" t="str">
        <f>IF([1]ev391cutoff!E317="","",[1]ev391cutoff!E317)</f>
        <v/>
      </c>
      <c r="F317" s="256" t="str">
        <f>IF([1]ev391cutoff!F317="","",[1]ev391cutoff!F317)</f>
        <v/>
      </c>
      <c r="G317" s="254" t="str">
        <f>IF([1]ev391cutoff!G317="","",[1]ev391cutoff!G317)</f>
        <v/>
      </c>
      <c r="H317" s="254" t="str">
        <f>IF([1]ev391cutoff!H317="","",[1]ev391cutoff!H317)</f>
        <v/>
      </c>
      <c r="I317" s="254" t="str">
        <f>IF([1]ev391cutoff!I317="","",[1]ev391cutoff!I317)</f>
        <v/>
      </c>
    </row>
    <row r="318" spans="1:9">
      <c r="A318" s="257" t="str">
        <f>IF([1]ev391cutoff!A318="","",[1]ev391cutoff!A318)</f>
        <v>production amount</v>
      </c>
      <c r="B318" s="258">
        <f>IF([1]ev391cutoff!B318="","",[1]ev391cutoff!B318)</f>
        <v>1</v>
      </c>
      <c r="C318" s="254" t="str">
        <f>IF([1]ev391cutoff!C318="","",[1]ev391cutoff!C318)</f>
        <v/>
      </c>
      <c r="D318" s="254" t="str">
        <f>IF([1]ev391cutoff!D318="","",[1]ev391cutoff!D318)</f>
        <v/>
      </c>
      <c r="E318" s="254" t="str">
        <f>IF([1]ev391cutoff!E318="","",[1]ev391cutoff!E318)</f>
        <v/>
      </c>
      <c r="F318" s="256" t="str">
        <f>IF([1]ev391cutoff!F318="","",[1]ev391cutoff!F318)</f>
        <v/>
      </c>
      <c r="G318" s="254" t="str">
        <f>IF([1]ev391cutoff!G318="","",[1]ev391cutoff!G318)</f>
        <v/>
      </c>
      <c r="H318" s="254" t="str">
        <f>IF([1]ev391cutoff!H318="","",[1]ev391cutoff!H318)</f>
        <v/>
      </c>
      <c r="I318" s="254" t="str">
        <f>IF([1]ev391cutoff!I318="","",[1]ev391cutoff!I318)</f>
        <v/>
      </c>
    </row>
    <row r="319" spans="1:9">
      <c r="A319" s="257" t="str">
        <f>IF([1]ev391cutoff!A319="","",[1]ev391cutoff!A319)</f>
        <v>reference product</v>
      </c>
      <c r="B319" s="259" t="str">
        <f>IF([1]ev391cutoff!B319="","",[1]ev391cutoff!B319)</f>
        <v>vial sc2</v>
      </c>
      <c r="C319" s="254" t="str">
        <f>IF([1]ev391cutoff!C319="","",[1]ev391cutoff!C319)</f>
        <v/>
      </c>
      <c r="D319" s="254" t="str">
        <f>IF([1]ev391cutoff!D319="","",[1]ev391cutoff!D319)</f>
        <v/>
      </c>
      <c r="E319" s="254" t="str">
        <f>IF([1]ev391cutoff!E319="","",[1]ev391cutoff!E319)</f>
        <v/>
      </c>
      <c r="F319" s="256" t="str">
        <f>IF([1]ev391cutoff!F319="","",[1]ev391cutoff!F319)</f>
        <v/>
      </c>
      <c r="G319" s="254" t="str">
        <f>IF([1]ev391cutoff!G319="","",[1]ev391cutoff!G319)</f>
        <v/>
      </c>
      <c r="H319" s="254" t="str">
        <f>IF([1]ev391cutoff!H319="","",[1]ev391cutoff!H319)</f>
        <v/>
      </c>
      <c r="I319" s="254" t="str">
        <f>IF([1]ev391cutoff!I319="","",[1]ev391cutoff!I319)</f>
        <v/>
      </c>
    </row>
    <row r="320" spans="1:9">
      <c r="A320" s="257" t="str">
        <f>IF([1]ev391cutoff!A320="","",[1]ev391cutoff!A320)</f>
        <v>location</v>
      </c>
      <c r="B320" s="258" t="str">
        <f>IF([1]ev391cutoff!B320="","",[1]ev391cutoff!B320)</f>
        <v>DK</v>
      </c>
      <c r="C320" s="254" t="str">
        <f>IF([1]ev391cutoff!C320="","",[1]ev391cutoff!C320)</f>
        <v/>
      </c>
      <c r="D320" s="254" t="str">
        <f>IF([1]ev391cutoff!D320="","",[1]ev391cutoff!D320)</f>
        <v/>
      </c>
      <c r="E320" s="254" t="str">
        <f>IF([1]ev391cutoff!E320="","",[1]ev391cutoff!E320)</f>
        <v/>
      </c>
      <c r="F320" s="256" t="str">
        <f>IF([1]ev391cutoff!F320="","",[1]ev391cutoff!F320)</f>
        <v/>
      </c>
      <c r="G320" s="254" t="str">
        <f>IF([1]ev391cutoff!G320="","",[1]ev391cutoff!G320)</f>
        <v/>
      </c>
      <c r="H320" s="254" t="str">
        <f>IF([1]ev391cutoff!H320="","",[1]ev391cutoff!H320)</f>
        <v/>
      </c>
      <c r="I320" s="254" t="str">
        <f>IF([1]ev391cutoff!I320="","",[1]ev391cutoff!I320)</f>
        <v/>
      </c>
    </row>
    <row r="321" spans="1:9">
      <c r="A321" s="257" t="str">
        <f>IF([1]ev391cutoff!A321="","",[1]ev391cutoff!A321)</f>
        <v>unit</v>
      </c>
      <c r="B321" s="259" t="str">
        <f>IF([1]ev391cutoff!B321="","",[1]ev391cutoff!B321)</f>
        <v>kilogram</v>
      </c>
      <c r="C321" s="254" t="str">
        <f>IF([1]ev391cutoff!C321="","",[1]ev391cutoff!C321)</f>
        <v/>
      </c>
      <c r="D321" s="254" t="str">
        <f>IF([1]ev391cutoff!D321="","",[1]ev391cutoff!D321)</f>
        <v/>
      </c>
      <c r="E321" s="254" t="str">
        <f>IF([1]ev391cutoff!E321="","",[1]ev391cutoff!E321)</f>
        <v/>
      </c>
      <c r="F321" s="256" t="str">
        <f>IF([1]ev391cutoff!F321="","",[1]ev391cutoff!F321)</f>
        <v/>
      </c>
      <c r="G321" s="254" t="str">
        <f>IF([1]ev391cutoff!G321="","",[1]ev391cutoff!G321)</f>
        <v/>
      </c>
      <c r="H321" s="254" t="str">
        <f>IF([1]ev391cutoff!H321="","",[1]ev391cutoff!H321)</f>
        <v/>
      </c>
      <c r="I321" s="254" t="str">
        <f>IF([1]ev391cutoff!I321="","",[1]ev391cutoff!I321)</f>
        <v/>
      </c>
    </row>
    <row r="322" spans="1:9" ht="15.75">
      <c r="A322" s="260" t="str">
        <f>IF([1]ev391cutoff!A322="","",[1]ev391cutoff!A322)</f>
        <v>Exchanges</v>
      </c>
      <c r="B322" s="253" t="str">
        <f>IF([1]ev391cutoff!B322="","",[1]ev391cutoff!B322)</f>
        <v/>
      </c>
      <c r="C322" s="260" t="str">
        <f>IF([1]ev391cutoff!C322="","",[1]ev391cutoff!C322)</f>
        <v/>
      </c>
      <c r="D322" s="260" t="str">
        <f>IF([1]ev391cutoff!D322="","",[1]ev391cutoff!D322)</f>
        <v/>
      </c>
      <c r="E322" s="260" t="str">
        <f>IF([1]ev391cutoff!E322="","",[1]ev391cutoff!E322)</f>
        <v/>
      </c>
      <c r="F322" s="256" t="str">
        <f>IF([1]ev391cutoff!F322="","",[1]ev391cutoff!F322)</f>
        <v/>
      </c>
      <c r="G322" s="260" t="str">
        <f>IF([1]ev391cutoff!G322="","",[1]ev391cutoff!G322)</f>
        <v/>
      </c>
      <c r="H322" s="260" t="str">
        <f>IF([1]ev391cutoff!H322="","",[1]ev391cutoff!H322)</f>
        <v/>
      </c>
      <c r="I322" s="260" t="str">
        <f>IF([1]ev391cutoff!I322="","",[1]ev391cutoff!I322)</f>
        <v/>
      </c>
    </row>
    <row r="323" spans="1:9" ht="15.75">
      <c r="A323" s="260" t="str">
        <f>IF([1]ev391cutoff!A323="","",[1]ev391cutoff!A323)</f>
        <v>name</v>
      </c>
      <c r="B323" s="253" t="str">
        <f>IF([1]ev391cutoff!B323="","",[1]ev391cutoff!B323)</f>
        <v>amount</v>
      </c>
      <c r="C323" s="260" t="str">
        <f>IF([1]ev391cutoff!C323="","",[1]ev391cutoff!C323)</f>
        <v>reference product</v>
      </c>
      <c r="D323" s="260" t="str">
        <f>IF([1]ev391cutoff!D323="","",[1]ev391cutoff!D323)</f>
        <v>location</v>
      </c>
      <c r="E323" s="260" t="str">
        <f>IF([1]ev391cutoff!E323="","",[1]ev391cutoff!E323)</f>
        <v>unit</v>
      </c>
      <c r="F323" s="261" t="str">
        <f>IF([1]ev391cutoff!F323="","",[1]ev391cutoff!F323)</f>
        <v>categories</v>
      </c>
      <c r="G323" s="260" t="str">
        <f>IF([1]ev391cutoff!G323="","",[1]ev391cutoff!G323)</f>
        <v>type</v>
      </c>
      <c r="H323" s="260" t="str">
        <f>IF([1]ev391cutoff!H323="","",[1]ev391cutoff!H323)</f>
        <v>database</v>
      </c>
      <c r="I323" s="260" t="str">
        <f>IF([1]ev391cutoff!I323="","",[1]ev391cutoff!I323)</f>
        <v>comment</v>
      </c>
    </row>
    <row r="324" spans="1:9">
      <c r="A324" s="262" t="str">
        <f>IF([1]ev391cutoff!A324="","",[1]ev391cutoff!A324)</f>
        <v>vial sc2</v>
      </c>
      <c r="B324" s="263">
        <f>IF([1]ev391cutoff!B324="","",[1]ev391cutoff!B324)</f>
        <v>1</v>
      </c>
      <c r="C324" s="262" t="str">
        <f>IF([1]ev391cutoff!C324="","",[1]ev391cutoff!C324)</f>
        <v>vial sc2</v>
      </c>
      <c r="D324" s="262" t="str">
        <f>IF([1]ev391cutoff!D324="","",[1]ev391cutoff!D324)</f>
        <v>DK</v>
      </c>
      <c r="E324" s="262" t="str">
        <f>IF([1]ev391cutoff!E324="","",[1]ev391cutoff!E324)</f>
        <v>kilogram</v>
      </c>
      <c r="F324" s="256" t="str">
        <f>IF([1]ev391cutoff!F324="","",[1]ev391cutoff!F324)</f>
        <v/>
      </c>
      <c r="G324" s="256" t="str">
        <f>IF([1]ev391cutoff!G324="","",[1]ev391cutoff!G324)</f>
        <v>production</v>
      </c>
      <c r="H324" s="264" t="str">
        <f>IF([1]ev391cutoff!H324="","",[1]ev391cutoff!H324)</f>
        <v>penicillin_cut_off</v>
      </c>
      <c r="I324" s="256" t="str">
        <f>IF([1]ev391cutoff!I324="","",[1]ev391cutoff!I324)</f>
        <v>Scenerio2</v>
      </c>
    </row>
    <row r="325" spans="1:9">
      <c r="A325" s="262" t="str">
        <f>IF([1]ev391cutoff!A325="","",[1]ev391cutoff!A325)</f>
        <v>production of alchohol wipes</v>
      </c>
      <c r="B325" s="256">
        <f>IF([1]ev391cutoff!B325="","",[1]ev391cutoff!B325)</f>
        <v>12</v>
      </c>
      <c r="C325" s="262" t="str">
        <f>IF([1]ev391cutoff!C325="","",[1]ev391cutoff!C325)</f>
        <v>alchohol wipes</v>
      </c>
      <c r="D325" s="262" t="str">
        <f>IF([1]ev391cutoff!D325="","",[1]ev391cutoff!D325)</f>
        <v>DK</v>
      </c>
      <c r="E325" s="262" t="str">
        <f>IF([1]ev391cutoff!E325="","",[1]ev391cutoff!E325)</f>
        <v>unit</v>
      </c>
      <c r="F325" s="256" t="str">
        <f>IF([1]ev391cutoff!F325="","",[1]ev391cutoff!F325)</f>
        <v/>
      </c>
      <c r="G325" s="256" t="str">
        <f>IF([1]ev391cutoff!G325="","",[1]ev391cutoff!G325)</f>
        <v>technosphere</v>
      </c>
      <c r="H325" s="262" t="str">
        <f>IF([1]ev391cutoff!H325="","",[1]ev391cutoff!H325)</f>
        <v>penicillin_cut_off</v>
      </c>
      <c r="I325" s="256" t="str">
        <f>IF([1]ev391cutoff!I325="","",[1]ev391cutoff!I325)</f>
        <v/>
      </c>
    </row>
    <row r="326" spans="1:9">
      <c r="A326" s="262" t="str">
        <f>IF([1]ev391cutoff!A326="","",[1]ev391cutoff!A326)</f>
        <v>full box of vials</v>
      </c>
      <c r="B326" s="256">
        <f>IF([1]ev391cutoff!B326="","",[1]ev391cutoff!B326)</f>
        <v>1.2</v>
      </c>
      <c r="C326" s="262" t="str">
        <f>IF([1]ev391cutoff!C326="","",[1]ev391cutoff!C326)</f>
        <v>full box of vials</v>
      </c>
      <c r="D326" s="262" t="str">
        <f>IF([1]ev391cutoff!D326="","",[1]ev391cutoff!D326)</f>
        <v>NO</v>
      </c>
      <c r="E326" s="262" t="str">
        <f>IF([1]ev391cutoff!E326="","",[1]ev391cutoff!E326)</f>
        <v>unit</v>
      </c>
      <c r="F326" s="256" t="str">
        <f>IF([1]ev391cutoff!F326="","",[1]ev391cutoff!F326)</f>
        <v/>
      </c>
      <c r="G326" s="256" t="str">
        <f>IF([1]ev391cutoff!G326="","",[1]ev391cutoff!G326)</f>
        <v>technosphere</v>
      </c>
      <c r="H326" s="262" t="str">
        <f>IF([1]ev391cutoff!H326="","",[1]ev391cutoff!H326)</f>
        <v>penicillin_cut_off</v>
      </c>
      <c r="I326" s="256" t="str">
        <f>IF([1]ev391cutoff!I326="","",[1]ev391cutoff!I326)</f>
        <v/>
      </c>
    </row>
    <row r="327" spans="1:9">
      <c r="A327" s="262" t="str">
        <f>IF([1]ev391cutoff!A327="","",[1]ev391cutoff!A327)</f>
        <v>production of gloves</v>
      </c>
      <c r="B327" s="256">
        <f>IF([1]ev391cutoff!B327="","",[1]ev391cutoff!B327)</f>
        <v>12</v>
      </c>
      <c r="C327" s="262" t="str">
        <f>IF([1]ev391cutoff!C327="","",[1]ev391cutoff!C327)</f>
        <v>gloves</v>
      </c>
      <c r="D327" s="262" t="str">
        <f>IF([1]ev391cutoff!D327="","",[1]ev391cutoff!D327)</f>
        <v>MY</v>
      </c>
      <c r="E327" s="262" t="str">
        <f>IF([1]ev391cutoff!E327="","",[1]ev391cutoff!E327)</f>
        <v>unit</v>
      </c>
      <c r="F327" s="256" t="str">
        <f>IF([1]ev391cutoff!F327="","",[1]ev391cutoff!F327)</f>
        <v/>
      </c>
      <c r="G327" s="256" t="str">
        <f>IF([1]ev391cutoff!G327="","",[1]ev391cutoff!G327)</f>
        <v>technosphere</v>
      </c>
      <c r="H327" s="262" t="str">
        <f>IF([1]ev391cutoff!H327="","",[1]ev391cutoff!H327)</f>
        <v>penicillin_cut_off</v>
      </c>
      <c r="I327" s="256" t="str">
        <f>IF([1]ev391cutoff!I327="","",[1]ev391cutoff!I327)</f>
        <v/>
      </c>
    </row>
    <row r="328" spans="1:9">
      <c r="A328" s="256" t="str">
        <f>IF([1]ev391cutoff!A328="","",[1]ev391cutoff!A328)</f>
        <v>treatment of hazardous waste, hazardous waste incineration, with energy recovery</v>
      </c>
      <c r="B328" s="263">
        <f>IF([1]ev391cutoff!B328="","",[1]ev391cutoff!B328)</f>
        <v>1.5789600000000001</v>
      </c>
      <c r="C328" s="256" t="str">
        <f>IF([1]ev391cutoff!C328="","",[1]ev391cutoff!C328)</f>
        <v>hazardous waste, for incineration</v>
      </c>
      <c r="D328" s="256" t="str">
        <f>IF([1]ev391cutoff!D328="","",[1]ev391cutoff!D328)</f>
        <v>CH</v>
      </c>
      <c r="E328" s="256" t="str">
        <f>IF([1]ev391cutoff!E328="","",[1]ev391cutoff!E328)</f>
        <v>kilogram</v>
      </c>
      <c r="F328" s="256" t="str">
        <f>IF([1]ev391cutoff!F328="","",[1]ev391cutoff!F328)</f>
        <v/>
      </c>
      <c r="G328" s="256" t="str">
        <f>IF([1]ev391cutoff!G328="","",[1]ev391cutoff!G328)</f>
        <v>technosphere</v>
      </c>
      <c r="H328" s="256" t="str">
        <f>IF([1]ev391cutoff!H328="","",[1]ev391cutoff!H328)</f>
        <v>ev391cutoff</v>
      </c>
      <c r="I328" s="256" t="str">
        <f>IF([1]ev391cutoff!I328="","",[1]ev391cutoff!I328)</f>
        <v/>
      </c>
    </row>
    <row r="329" spans="1:9">
      <c r="A329" s="262" t="str">
        <f>IF([1]ev391cutoff!A329="","",[1]ev391cutoff!A329)</f>
        <v>production of IV sets</v>
      </c>
      <c r="B329" s="256">
        <f>IF([1]ev391cutoff!B329="","",[1]ev391cutoff!B329)</f>
        <v>12</v>
      </c>
      <c r="C329" s="262" t="str">
        <f>IF([1]ev391cutoff!C329="","",[1]ev391cutoff!C329)</f>
        <v>IV sets</v>
      </c>
      <c r="D329" s="262" t="str">
        <f>IF([1]ev391cutoff!D329="","",[1]ev391cutoff!D329)</f>
        <v>RER</v>
      </c>
      <c r="E329" s="262" t="str">
        <f>IF([1]ev391cutoff!E329="","",[1]ev391cutoff!E329)</f>
        <v>unit</v>
      </c>
      <c r="F329" s="256" t="str">
        <f>IF([1]ev391cutoff!F329="","",[1]ev391cutoff!F329)</f>
        <v/>
      </c>
      <c r="G329" s="256" t="str">
        <f>IF([1]ev391cutoff!G329="","",[1]ev391cutoff!G329)</f>
        <v>technosphere</v>
      </c>
      <c r="H329" s="262" t="str">
        <f>IF([1]ev391cutoff!H329="","",[1]ev391cutoff!H329)</f>
        <v>penicillin_cut_off</v>
      </c>
      <c r="I329" s="256" t="str">
        <f>IF([1]ev391cutoff!I329="","",[1]ev391cutoff!I329)</f>
        <v/>
      </c>
    </row>
    <row r="330" spans="1:9">
      <c r="A330" s="262" t="str">
        <f>IF([1]ev391cutoff!A330="","",[1]ev391cutoff!A330)</f>
        <v>medical connector</v>
      </c>
      <c r="B330" s="256">
        <f>IF([1]ev391cutoff!B330="","",[1]ev391cutoff!B330)</f>
        <v>12</v>
      </c>
      <c r="C330" s="262" t="str">
        <f>IF([1]ev391cutoff!C330="","",[1]ev391cutoff!C330)</f>
        <v>medical connector</v>
      </c>
      <c r="D330" s="262" t="str">
        <f>IF([1]ev391cutoff!D330="","",[1]ev391cutoff!D330)</f>
        <v>GLO</v>
      </c>
      <c r="E330" s="262" t="str">
        <f>IF([1]ev391cutoff!E330="","",[1]ev391cutoff!E330)</f>
        <v>unit</v>
      </c>
      <c r="F330" s="256" t="str">
        <f>IF([1]ev391cutoff!F330="","",[1]ev391cutoff!F330)</f>
        <v/>
      </c>
      <c r="G330" s="256" t="str">
        <f>IF([1]ev391cutoff!G330="","",[1]ev391cutoff!G330)</f>
        <v>technosphere</v>
      </c>
      <c r="H330" s="262" t="str">
        <f>IF([1]ev391cutoff!H330="","",[1]ev391cutoff!H330)</f>
        <v>penicillin_cut_off</v>
      </c>
      <c r="I330" s="256" t="str">
        <f>IF([1]ev391cutoff!I330="","",[1]ev391cutoff!I330)</f>
        <v/>
      </c>
    </row>
    <row r="331" spans="1:9">
      <c r="A331" s="256" t="str">
        <f>IF([1]ev391cutoff!A331="","",[1]ev391cutoff!A331)</f>
        <v>market for sodium chlorate, powder</v>
      </c>
      <c r="B331" s="263">
        <f>IF([1]ev391cutoff!B331="","",[1]ev391cutoff!B331)</f>
        <v>1.0800000000000001E-2</v>
      </c>
      <c r="C331" s="256" t="str">
        <f>IF([1]ev391cutoff!C331="","",[1]ev391cutoff!C331)</f>
        <v>sodium chlorate, powder</v>
      </c>
      <c r="D331" s="256" t="str">
        <f>IF([1]ev391cutoff!D331="","",[1]ev391cutoff!D331)</f>
        <v>RER</v>
      </c>
      <c r="E331" s="256" t="str">
        <f>IF([1]ev391cutoff!E331="","",[1]ev391cutoff!E331)</f>
        <v>kilogram</v>
      </c>
      <c r="F331" s="256" t="str">
        <f>IF([1]ev391cutoff!F331="","",[1]ev391cutoff!F331)</f>
        <v/>
      </c>
      <c r="G331" s="256" t="str">
        <f>IF([1]ev391cutoff!G331="","",[1]ev391cutoff!G331)</f>
        <v>technosphere</v>
      </c>
      <c r="H331" s="256" t="str">
        <f>IF([1]ev391cutoff!H331="","",[1]ev391cutoff!H331)</f>
        <v>ev391cutoff</v>
      </c>
      <c r="I331" s="256" t="str">
        <f>IF([1]ev391cutoff!I331="","",[1]ev391cutoff!I331)</f>
        <v/>
      </c>
    </row>
    <row r="332" spans="1:9">
      <c r="A332" s="262" t="str">
        <f>IF([1]ev391cutoff!A332="","",[1]ev391cutoff!A332)</f>
        <v>stopcock</v>
      </c>
      <c r="B332" s="256">
        <f>IF([1]ev391cutoff!B332="","",[1]ev391cutoff!B332)</f>
        <v>12</v>
      </c>
      <c r="C332" s="262" t="str">
        <f>IF([1]ev391cutoff!C332="","",[1]ev391cutoff!C332)</f>
        <v>stopcock</v>
      </c>
      <c r="D332" s="262" t="str">
        <f>IF([1]ev391cutoff!D332="","",[1]ev391cutoff!D332)</f>
        <v>GLO</v>
      </c>
      <c r="E332" s="262" t="str">
        <f>IF([1]ev391cutoff!E332="","",[1]ev391cutoff!E332)</f>
        <v>unit</v>
      </c>
      <c r="F332" s="256" t="str">
        <f>IF([1]ev391cutoff!F332="","",[1]ev391cutoff!F332)</f>
        <v/>
      </c>
      <c r="G332" s="256" t="str">
        <f>IF([1]ev391cutoff!G332="","",[1]ev391cutoff!G332)</f>
        <v>technosphere</v>
      </c>
      <c r="H332" s="262" t="str">
        <f>IF([1]ev391cutoff!H332="","",[1]ev391cutoff!H332)</f>
        <v>penicillin_cut_off</v>
      </c>
      <c r="I332" s="256" t="str">
        <f>IF([1]ev391cutoff!I332="","",[1]ev391cutoff!I332)</f>
        <v/>
      </c>
    </row>
    <row r="333" spans="1:9">
      <c r="A333" s="256" t="str">
        <f>IF([1]ev391cutoff!A333="","",[1]ev391cutoff!A333)</f>
        <v>market for water, ultrapure</v>
      </c>
      <c r="B333" s="256">
        <f>IF([1]ev391cutoff!B333="","",[1]ev391cutoff!B333)</f>
        <v>1200</v>
      </c>
      <c r="C333" s="256" t="str">
        <f>IF([1]ev391cutoff!C333="","",[1]ev391cutoff!C333)</f>
        <v>water, ultrapure</v>
      </c>
      <c r="D333" s="256" t="str">
        <f>IF([1]ev391cutoff!D333="","",[1]ev391cutoff!D333)</f>
        <v>RER</v>
      </c>
      <c r="E333" s="256" t="str">
        <f>IF([1]ev391cutoff!E333="","",[1]ev391cutoff!E333)</f>
        <v>kilogram</v>
      </c>
      <c r="F333" s="256" t="str">
        <f>IF([1]ev391cutoff!F333="","",[1]ev391cutoff!F333)</f>
        <v/>
      </c>
      <c r="G333" s="256" t="str">
        <f>IF([1]ev391cutoff!G333="","",[1]ev391cutoff!G333)</f>
        <v>technosphere</v>
      </c>
      <c r="H333" s="256" t="str">
        <f>IF([1]ev391cutoff!H333="","",[1]ev391cutoff!H333)</f>
        <v>ev391cutoff</v>
      </c>
      <c r="I333" s="256" t="str">
        <f>IF([1]ev391cutoff!I333="","",[1]ev391cutoff!I333)</f>
        <v/>
      </c>
    </row>
    <row r="334" spans="1:9">
      <c r="A334" s="256" t="str">
        <f>IF([1]ev391cutoff!A334="","",[1]ev391cutoff!A334)</f>
        <v>waste packaging paper, Recycled Content cut-off</v>
      </c>
      <c r="B334" s="263">
        <f>IF([1]ev391cutoff!B334="","",[1]ev391cutoff!B334)</f>
        <v>0.24245</v>
      </c>
      <c r="C334" s="256" t="str">
        <f>IF([1]ev391cutoff!C334="","",[1]ev391cutoff!C334)</f>
        <v>waste packaging paper</v>
      </c>
      <c r="D334" s="256" t="str">
        <f>IF([1]ev391cutoff!D334="","",[1]ev391cutoff!D334)</f>
        <v>GLO</v>
      </c>
      <c r="E334" s="256" t="str">
        <f>IF([1]ev391cutoff!E334="","",[1]ev391cutoff!E334)</f>
        <v>kilogram</v>
      </c>
      <c r="F334" s="256" t="str">
        <f>IF([1]ev391cutoff!F334="","",[1]ev391cutoff!F334)</f>
        <v/>
      </c>
      <c r="G334" s="256" t="str">
        <f>IF([1]ev391cutoff!G334="","",[1]ev391cutoff!G334)</f>
        <v>technosphere</v>
      </c>
      <c r="H334" s="256" t="str">
        <f>IF([1]ev391cutoff!H334="","",[1]ev391cutoff!H334)</f>
        <v>ev391cutoff</v>
      </c>
      <c r="I334" s="256" t="str">
        <f>IF([1]ev391cutoff!I334="","",[1]ev391cutoff!I334)</f>
        <v/>
      </c>
    </row>
    <row r="335" spans="1:9">
      <c r="A335" s="256" t="str">
        <f>IF([1]ev391cutoff!A335="","",[1]ev391cutoff!A335)</f>
        <v>Ethanol</v>
      </c>
      <c r="B335" s="262">
        <f>IF([1]ev391cutoff!B335="","",[1]ev391cutoff!B335)</f>
        <v>4.3200000000000001E-3</v>
      </c>
      <c r="C335" s="256" t="str">
        <f>IF([1]ev391cutoff!C335="","",[1]ev391cutoff!C335)</f>
        <v/>
      </c>
      <c r="D335" s="256" t="str">
        <f>IF([1]ev391cutoff!D335="","",[1]ev391cutoff!D335)</f>
        <v/>
      </c>
      <c r="E335" s="256" t="str">
        <f>IF([1]ev391cutoff!E335="","",[1]ev391cutoff!E335)</f>
        <v>kilogram</v>
      </c>
      <c r="F335" s="256" t="str">
        <f>IF([1]ev391cutoff!F335="","",[1]ev391cutoff!F335)</f>
        <v>air</v>
      </c>
      <c r="G335" s="256" t="str">
        <f>IF([1]ev391cutoff!G335="","",[1]ev391cutoff!G335)</f>
        <v>biosphere</v>
      </c>
      <c r="H335" s="256" t="str">
        <f>IF([1]ev391cutoff!H335="","",[1]ev391cutoff!H335)</f>
        <v>biosphere3</v>
      </c>
      <c r="I335" s="256" t="str">
        <f>IF([1]ev391cutoff!I335="","",[1]ev391cutoff!I335)</f>
        <v/>
      </c>
    </row>
    <row r="336" spans="1:9">
      <c r="A336" s="3" t="str">
        <f>IF([1]ev391cutoff!A336="","",[1]ev391cutoff!A336)</f>
        <v/>
      </c>
      <c r="B336" s="3" t="str">
        <f>IF([1]ev391cutoff!B336="","",[1]ev391cutoff!B336)</f>
        <v/>
      </c>
      <c r="C336" s="3" t="str">
        <f>IF([1]ev391cutoff!C336="","",[1]ev391cutoff!C336)</f>
        <v/>
      </c>
      <c r="D336" s="3" t="str">
        <f>IF([1]ev391cutoff!D336="","",[1]ev391cutoff!D336)</f>
        <v/>
      </c>
      <c r="E336" s="3" t="str">
        <f>IF([1]ev391cutoff!E336="","",[1]ev391cutoff!E336)</f>
        <v/>
      </c>
      <c r="F336" s="3" t="str">
        <f>IF([1]ev391cutoff!F336="","",[1]ev391cutoff!F336)</f>
        <v/>
      </c>
      <c r="G336" s="3" t="str">
        <f>IF([1]ev391cutoff!G336="","",[1]ev391cutoff!G336)</f>
        <v/>
      </c>
      <c r="H336" s="3" t="str">
        <f>IF([1]ev391cutoff!H336="","",[1]ev391cutoff!H336)</f>
        <v/>
      </c>
      <c r="I336" s="3" t="str">
        <f>IF([1]ev391cutoff!I336="","",[1]ev391cutoff!I336)</f>
        <v/>
      </c>
    </row>
    <row r="337" spans="1:9" ht="15.75">
      <c r="A337" s="265" t="str">
        <f>IF([1]ev391cutoff!A337="","",[1]ev391cutoff!A337)</f>
        <v>Activity</v>
      </c>
      <c r="B337" s="266" t="str">
        <f>IF([1]ev391cutoff!B337="","",[1]ev391cutoff!B337)</f>
        <v>combined sc3</v>
      </c>
      <c r="C337" s="267" t="str">
        <f>IF([1]ev391cutoff!C337="","",[1]ev391cutoff!C337)</f>
        <v/>
      </c>
      <c r="D337" s="268" t="str">
        <f>IF([1]ev391cutoff!D337="","",[1]ev391cutoff!D337)</f>
        <v/>
      </c>
      <c r="E337" s="267" t="str">
        <f>IF([1]ev391cutoff!E337="","",[1]ev391cutoff!E337)</f>
        <v/>
      </c>
      <c r="F337" s="269" t="str">
        <f>IF([1]ev391cutoff!F337="","",[1]ev391cutoff!F337)</f>
        <v/>
      </c>
      <c r="G337" s="267" t="str">
        <f>IF([1]ev391cutoff!G337="","",[1]ev391cutoff!G337)</f>
        <v/>
      </c>
      <c r="H337" s="267" t="str">
        <f>IF([1]ev391cutoff!H337="","",[1]ev391cutoff!H337)</f>
        <v/>
      </c>
      <c r="I337" s="267" t="str">
        <f>IF([1]ev391cutoff!I337="","",[1]ev391cutoff!I337)</f>
        <v/>
      </c>
    </row>
    <row r="338" spans="1:9">
      <c r="A338" s="270" t="str">
        <f>IF([1]ev391cutoff!A338="","",[1]ev391cutoff!A338)</f>
        <v>production amount</v>
      </c>
      <c r="B338" s="271">
        <f>IF([1]ev391cutoff!B338="","",[1]ev391cutoff!B338)</f>
        <v>1</v>
      </c>
      <c r="C338" s="267" t="str">
        <f>IF([1]ev391cutoff!C338="","",[1]ev391cutoff!C338)</f>
        <v/>
      </c>
      <c r="D338" s="267" t="str">
        <f>IF([1]ev391cutoff!D338="","",[1]ev391cutoff!D338)</f>
        <v/>
      </c>
      <c r="E338" s="267" t="str">
        <f>IF([1]ev391cutoff!E338="","",[1]ev391cutoff!E338)</f>
        <v/>
      </c>
      <c r="F338" s="269" t="str">
        <f>IF([1]ev391cutoff!F338="","",[1]ev391cutoff!F338)</f>
        <v/>
      </c>
      <c r="G338" s="267" t="str">
        <f>IF([1]ev391cutoff!G338="","",[1]ev391cutoff!G338)</f>
        <v/>
      </c>
      <c r="H338" s="267" t="str">
        <f>IF([1]ev391cutoff!H338="","",[1]ev391cutoff!H338)</f>
        <v/>
      </c>
      <c r="I338" s="267" t="str">
        <f>IF([1]ev391cutoff!I338="","",[1]ev391cutoff!I338)</f>
        <v/>
      </c>
    </row>
    <row r="339" spans="1:9">
      <c r="A339" s="270" t="str">
        <f>IF([1]ev391cutoff!A339="","",[1]ev391cutoff!A339)</f>
        <v>reference product</v>
      </c>
      <c r="B339" s="272" t="str">
        <f>IF([1]ev391cutoff!B339="","",[1]ev391cutoff!B339)</f>
        <v>combined sc3</v>
      </c>
      <c r="C339" s="267" t="str">
        <f>IF([1]ev391cutoff!C339="","",[1]ev391cutoff!C339)</f>
        <v/>
      </c>
      <c r="D339" s="267" t="str">
        <f>IF([1]ev391cutoff!D339="","",[1]ev391cutoff!D339)</f>
        <v/>
      </c>
      <c r="E339" s="267" t="str">
        <f>IF([1]ev391cutoff!E339="","",[1]ev391cutoff!E339)</f>
        <v/>
      </c>
      <c r="F339" s="269" t="str">
        <f>IF([1]ev391cutoff!F339="","",[1]ev391cutoff!F339)</f>
        <v/>
      </c>
      <c r="G339" s="267" t="str">
        <f>IF([1]ev391cutoff!G339="","",[1]ev391cutoff!G339)</f>
        <v/>
      </c>
      <c r="H339" s="267" t="str">
        <f>IF([1]ev391cutoff!H339="","",[1]ev391cutoff!H339)</f>
        <v/>
      </c>
      <c r="I339" s="267" t="str">
        <f>IF([1]ev391cutoff!I339="","",[1]ev391cutoff!I339)</f>
        <v/>
      </c>
    </row>
    <row r="340" spans="1:9">
      <c r="A340" s="270" t="str">
        <f>IF([1]ev391cutoff!A340="","",[1]ev391cutoff!A340)</f>
        <v>location</v>
      </c>
      <c r="B340" s="271" t="str">
        <f>IF([1]ev391cutoff!B340="","",[1]ev391cutoff!B340)</f>
        <v>DK</v>
      </c>
      <c r="C340" s="267" t="str">
        <f>IF([1]ev391cutoff!C340="","",[1]ev391cutoff!C340)</f>
        <v/>
      </c>
      <c r="D340" s="267" t="str">
        <f>IF([1]ev391cutoff!D340="","",[1]ev391cutoff!D340)</f>
        <v/>
      </c>
      <c r="E340" s="267" t="str">
        <f>IF([1]ev391cutoff!E340="","",[1]ev391cutoff!E340)</f>
        <v/>
      </c>
      <c r="F340" s="269" t="str">
        <f>IF([1]ev391cutoff!F340="","",[1]ev391cutoff!F340)</f>
        <v/>
      </c>
      <c r="G340" s="267" t="str">
        <f>IF([1]ev391cutoff!G340="","",[1]ev391cutoff!G340)</f>
        <v/>
      </c>
      <c r="H340" s="267" t="str">
        <f>IF([1]ev391cutoff!H340="","",[1]ev391cutoff!H340)</f>
        <v/>
      </c>
      <c r="I340" s="267" t="str">
        <f>IF([1]ev391cutoff!I340="","",[1]ev391cutoff!I340)</f>
        <v/>
      </c>
    </row>
    <row r="341" spans="1:9">
      <c r="A341" s="270" t="str">
        <f>IF([1]ev391cutoff!A341="","",[1]ev391cutoff!A341)</f>
        <v>unit</v>
      </c>
      <c r="B341" s="272" t="str">
        <f>IF([1]ev391cutoff!B341="","",[1]ev391cutoff!B341)</f>
        <v>kilogram</v>
      </c>
      <c r="C341" s="267" t="str">
        <f>IF([1]ev391cutoff!C341="","",[1]ev391cutoff!C341)</f>
        <v/>
      </c>
      <c r="D341" s="267" t="str">
        <f>IF([1]ev391cutoff!D341="","",[1]ev391cutoff!D341)</f>
        <v/>
      </c>
      <c r="E341" s="267" t="str">
        <f>IF([1]ev391cutoff!E341="","",[1]ev391cutoff!E341)</f>
        <v/>
      </c>
      <c r="F341" s="269" t="str">
        <f>IF([1]ev391cutoff!F341="","",[1]ev391cutoff!F341)</f>
        <v/>
      </c>
      <c r="G341" s="267" t="str">
        <f>IF([1]ev391cutoff!G341="","",[1]ev391cutoff!G341)</f>
        <v/>
      </c>
      <c r="H341" s="267" t="str">
        <f>IF([1]ev391cutoff!H341="","",[1]ev391cutoff!H341)</f>
        <v/>
      </c>
      <c r="I341" s="267" t="str">
        <f>IF([1]ev391cutoff!I341="","",[1]ev391cutoff!I341)</f>
        <v/>
      </c>
    </row>
    <row r="342" spans="1:9" ht="15.75">
      <c r="A342" s="273" t="str">
        <f>IF([1]ev391cutoff!A342="","",[1]ev391cutoff!A342)</f>
        <v>Exchanges</v>
      </c>
      <c r="B342" s="266" t="str">
        <f>IF([1]ev391cutoff!B342="","",[1]ev391cutoff!B342)</f>
        <v/>
      </c>
      <c r="C342" s="273" t="str">
        <f>IF([1]ev391cutoff!C342="","",[1]ev391cutoff!C342)</f>
        <v/>
      </c>
      <c r="D342" s="273" t="str">
        <f>IF([1]ev391cutoff!D342="","",[1]ev391cutoff!D342)</f>
        <v/>
      </c>
      <c r="E342" s="273" t="str">
        <f>IF([1]ev391cutoff!E342="","",[1]ev391cutoff!E342)</f>
        <v/>
      </c>
      <c r="F342" s="269" t="str">
        <f>IF([1]ev391cutoff!F342="","",[1]ev391cutoff!F342)</f>
        <v/>
      </c>
      <c r="G342" s="273" t="str">
        <f>IF([1]ev391cutoff!G342="","",[1]ev391cutoff!G342)</f>
        <v/>
      </c>
      <c r="H342" s="273" t="str">
        <f>IF([1]ev391cutoff!H342="","",[1]ev391cutoff!H342)</f>
        <v/>
      </c>
      <c r="I342" s="273" t="str">
        <f>IF([1]ev391cutoff!I342="","",[1]ev391cutoff!I342)</f>
        <v/>
      </c>
    </row>
    <row r="343" spans="1:9" ht="15.75">
      <c r="A343" s="273" t="str">
        <f>IF([1]ev391cutoff!A343="","",[1]ev391cutoff!A343)</f>
        <v>name</v>
      </c>
      <c r="B343" s="266" t="str">
        <f>IF([1]ev391cutoff!B343="","",[1]ev391cutoff!B343)</f>
        <v>amount</v>
      </c>
      <c r="C343" s="273" t="str">
        <f>IF([1]ev391cutoff!C343="","",[1]ev391cutoff!C343)</f>
        <v>reference product</v>
      </c>
      <c r="D343" s="273" t="str">
        <f>IF([1]ev391cutoff!D343="","",[1]ev391cutoff!D343)</f>
        <v>location</v>
      </c>
      <c r="E343" s="273" t="str">
        <f>IF([1]ev391cutoff!E343="","",[1]ev391cutoff!E343)</f>
        <v>unit</v>
      </c>
      <c r="F343" s="274" t="str">
        <f>IF([1]ev391cutoff!F343="","",[1]ev391cutoff!F343)</f>
        <v>categories</v>
      </c>
      <c r="G343" s="273" t="str">
        <f>IF([1]ev391cutoff!G343="","",[1]ev391cutoff!G343)</f>
        <v>type</v>
      </c>
      <c r="H343" s="273" t="str">
        <f>IF([1]ev391cutoff!H343="","",[1]ev391cutoff!H343)</f>
        <v>database</v>
      </c>
      <c r="I343" s="273" t="str">
        <f>IF([1]ev391cutoff!I343="","",[1]ev391cutoff!I343)</f>
        <v>comment</v>
      </c>
    </row>
    <row r="344" spans="1:9">
      <c r="A344" s="275" t="str">
        <f>IF([1]ev391cutoff!A344="","",[1]ev391cutoff!A344)</f>
        <v>combined sc3</v>
      </c>
      <c r="B344" s="276">
        <f>IF([1]ev391cutoff!B344="","",[1]ev391cutoff!B344)</f>
        <v>1</v>
      </c>
      <c r="C344" s="275" t="str">
        <f>IF([1]ev391cutoff!C344="","",[1]ev391cutoff!C344)</f>
        <v>combined sc3</v>
      </c>
      <c r="D344" s="275" t="str">
        <f>IF([1]ev391cutoff!D344="","",[1]ev391cutoff!D344)</f>
        <v>DK</v>
      </c>
      <c r="E344" s="275" t="str">
        <f>IF([1]ev391cutoff!E344="","",[1]ev391cutoff!E344)</f>
        <v>kilogram</v>
      </c>
      <c r="F344" s="269" t="str">
        <f>IF([1]ev391cutoff!F344="","",[1]ev391cutoff!F344)</f>
        <v/>
      </c>
      <c r="G344" s="269" t="str">
        <f>IF([1]ev391cutoff!G344="","",[1]ev391cutoff!G344)</f>
        <v>production</v>
      </c>
      <c r="H344" s="277" t="str">
        <f>IF([1]ev391cutoff!H344="","",[1]ev391cutoff!H344)</f>
        <v>penicillin_cut_off</v>
      </c>
      <c r="I344" s="269" t="str">
        <f>IF([1]ev391cutoff!I344="","",[1]ev391cutoff!I344)</f>
        <v>Scenerio3</v>
      </c>
    </row>
    <row r="345" spans="1:9">
      <c r="A345" s="275" t="str">
        <f>IF([1]ev391cutoff!A345="","",[1]ev391cutoff!A345)</f>
        <v>production of alchohol wipes</v>
      </c>
      <c r="B345" s="269">
        <f>IF([1]ev391cutoff!B345="","",[1]ev391cutoff!B345)</f>
        <v>8</v>
      </c>
      <c r="C345" s="275" t="str">
        <f>IF([1]ev391cutoff!C345="","",[1]ev391cutoff!C345)</f>
        <v>alchohol wipes</v>
      </c>
      <c r="D345" s="275" t="str">
        <f>IF([1]ev391cutoff!D345="","",[1]ev391cutoff!D345)</f>
        <v>DK</v>
      </c>
      <c r="E345" s="275" t="str">
        <f>IF([1]ev391cutoff!E345="","",[1]ev391cutoff!E345)</f>
        <v>unit</v>
      </c>
      <c r="F345" s="269" t="str">
        <f>IF([1]ev391cutoff!F345="","",[1]ev391cutoff!F345)</f>
        <v/>
      </c>
      <c r="G345" s="269" t="str">
        <f>IF([1]ev391cutoff!G345="","",[1]ev391cutoff!G345)</f>
        <v>technosphere</v>
      </c>
      <c r="H345" s="275" t="str">
        <f>IF([1]ev391cutoff!H345="","",[1]ev391cutoff!H345)</f>
        <v>penicillin_cut_off</v>
      </c>
      <c r="I345" s="269" t="str">
        <f>IF([1]ev391cutoff!I345="","",[1]ev391cutoff!I345)</f>
        <v>vial</v>
      </c>
    </row>
    <row r="346" spans="1:9">
      <c r="A346" s="275" t="str">
        <f>IF([1]ev391cutoff!A346="","",[1]ev391cutoff!A346)</f>
        <v>full box of vials</v>
      </c>
      <c r="B346" s="269">
        <f>IF([1]ev391cutoff!B346="","",[1]ev391cutoff!B346)</f>
        <v>0.8</v>
      </c>
      <c r="C346" s="275" t="str">
        <f>IF([1]ev391cutoff!C346="","",[1]ev391cutoff!C346)</f>
        <v>full box of vials</v>
      </c>
      <c r="D346" s="275" t="str">
        <f>IF([1]ev391cutoff!D346="","",[1]ev391cutoff!D346)</f>
        <v>NO</v>
      </c>
      <c r="E346" s="275" t="str">
        <f>IF([1]ev391cutoff!E346="","",[1]ev391cutoff!E346)</f>
        <v>unit</v>
      </c>
      <c r="F346" s="269" t="str">
        <f>IF([1]ev391cutoff!F346="","",[1]ev391cutoff!F346)</f>
        <v/>
      </c>
      <c r="G346" s="269" t="str">
        <f>IF([1]ev391cutoff!G346="","",[1]ev391cutoff!G346)</f>
        <v>technosphere</v>
      </c>
      <c r="H346" s="275" t="str">
        <f>IF([1]ev391cutoff!H346="","",[1]ev391cutoff!H346)</f>
        <v>penicillin_cut_off</v>
      </c>
      <c r="I346" s="269" t="str">
        <f>IF([1]ev391cutoff!I346="","",[1]ev391cutoff!I346)</f>
        <v>vial</v>
      </c>
    </row>
    <row r="347" spans="1:9">
      <c r="A347" s="275" t="str">
        <f>IF([1]ev391cutoff!A347="","",[1]ev391cutoff!A347)</f>
        <v>production of gloves</v>
      </c>
      <c r="B347" s="269">
        <f>IF([1]ev391cutoff!B347="","",[1]ev391cutoff!B347)</f>
        <v>8</v>
      </c>
      <c r="C347" s="275" t="str">
        <f>IF([1]ev391cutoff!C347="","",[1]ev391cutoff!C347)</f>
        <v>gloves</v>
      </c>
      <c r="D347" s="275" t="str">
        <f>IF([1]ev391cutoff!D347="","",[1]ev391cutoff!D347)</f>
        <v>MY</v>
      </c>
      <c r="E347" s="275" t="str">
        <f>IF([1]ev391cutoff!E347="","",[1]ev391cutoff!E347)</f>
        <v>unit</v>
      </c>
      <c r="F347" s="269" t="str">
        <f>IF([1]ev391cutoff!F347="","",[1]ev391cutoff!F347)</f>
        <v/>
      </c>
      <c r="G347" s="269" t="str">
        <f>IF([1]ev391cutoff!G347="","",[1]ev391cutoff!G347)</f>
        <v>technosphere</v>
      </c>
      <c r="H347" s="275" t="str">
        <f>IF([1]ev391cutoff!H347="","",[1]ev391cutoff!H347)</f>
        <v>penicillin_cut_off</v>
      </c>
      <c r="I347" s="269" t="str">
        <f>IF([1]ev391cutoff!I347="","",[1]ev391cutoff!I347)</f>
        <v>vial</v>
      </c>
    </row>
    <row r="348" spans="1:9">
      <c r="A348" s="269" t="str">
        <f>IF([1]ev391cutoff!A348="","",[1]ev391cutoff!A348)</f>
        <v>treatment of hazardous waste, hazardous waste incineration, with energy recovery</v>
      </c>
      <c r="B348" s="276">
        <f>IF([1]ev391cutoff!B348="","",[1]ev391cutoff!B348)</f>
        <v>1.05264</v>
      </c>
      <c r="C348" s="269" t="str">
        <f>IF([1]ev391cutoff!C348="","",[1]ev391cutoff!C348)</f>
        <v>hazardous waste, for incineration</v>
      </c>
      <c r="D348" s="269" t="str">
        <f>IF([1]ev391cutoff!D348="","",[1]ev391cutoff!D348)</f>
        <v>CH</v>
      </c>
      <c r="E348" s="269" t="str">
        <f>IF([1]ev391cutoff!E348="","",[1]ev391cutoff!E348)</f>
        <v>kilogram</v>
      </c>
      <c r="F348" s="269" t="str">
        <f>IF([1]ev391cutoff!F348="","",[1]ev391cutoff!F348)</f>
        <v/>
      </c>
      <c r="G348" s="269" t="str">
        <f>IF([1]ev391cutoff!G348="","",[1]ev391cutoff!G348)</f>
        <v>technosphere</v>
      </c>
      <c r="H348" s="269" t="str">
        <f>IF([1]ev391cutoff!H348="","",[1]ev391cutoff!H348)</f>
        <v>ev391cutoff</v>
      </c>
      <c r="I348" s="269" t="str">
        <f>IF([1]ev391cutoff!I348="","",[1]ev391cutoff!I348)</f>
        <v>vial</v>
      </c>
    </row>
    <row r="349" spans="1:9">
      <c r="A349" s="275" t="str">
        <f>IF([1]ev391cutoff!A349="","",[1]ev391cutoff!A349)</f>
        <v>production of IV sets</v>
      </c>
      <c r="B349" s="269">
        <f>IF([1]ev391cutoff!B349="","",[1]ev391cutoff!B349)</f>
        <v>8</v>
      </c>
      <c r="C349" s="275" t="str">
        <f>IF([1]ev391cutoff!C349="","",[1]ev391cutoff!C349)</f>
        <v>IV sets</v>
      </c>
      <c r="D349" s="275" t="str">
        <f>IF([1]ev391cutoff!D349="","",[1]ev391cutoff!D349)</f>
        <v>RER</v>
      </c>
      <c r="E349" s="275" t="str">
        <f>IF([1]ev391cutoff!E349="","",[1]ev391cutoff!E349)</f>
        <v>unit</v>
      </c>
      <c r="F349" s="269" t="str">
        <f>IF([1]ev391cutoff!F349="","",[1]ev391cutoff!F349)</f>
        <v/>
      </c>
      <c r="G349" s="269" t="str">
        <f>IF([1]ev391cutoff!G349="","",[1]ev391cutoff!G349)</f>
        <v>technosphere</v>
      </c>
      <c r="H349" s="275" t="str">
        <f>IF([1]ev391cutoff!H349="","",[1]ev391cutoff!H349)</f>
        <v>penicillin_cut_off</v>
      </c>
      <c r="I349" s="269" t="str">
        <f>IF([1]ev391cutoff!I349="","",[1]ev391cutoff!I349)</f>
        <v>vial</v>
      </c>
    </row>
    <row r="350" spans="1:9">
      <c r="A350" s="275" t="str">
        <f>IF([1]ev391cutoff!A350="","",[1]ev391cutoff!A350)</f>
        <v>medical connector</v>
      </c>
      <c r="B350" s="269">
        <f>IF([1]ev391cutoff!B350="","",[1]ev391cutoff!B350)</f>
        <v>8</v>
      </c>
      <c r="C350" s="275" t="str">
        <f>IF([1]ev391cutoff!C350="","",[1]ev391cutoff!C350)</f>
        <v>medical connector</v>
      </c>
      <c r="D350" s="275" t="str">
        <f>IF([1]ev391cutoff!D350="","",[1]ev391cutoff!D350)</f>
        <v>GLO</v>
      </c>
      <c r="E350" s="275" t="str">
        <f>IF([1]ev391cutoff!E350="","",[1]ev391cutoff!E350)</f>
        <v>unit</v>
      </c>
      <c r="F350" s="269" t="str">
        <f>IF([1]ev391cutoff!F350="","",[1]ev391cutoff!F350)</f>
        <v/>
      </c>
      <c r="G350" s="269" t="str">
        <f>IF([1]ev391cutoff!G350="","",[1]ev391cutoff!G350)</f>
        <v>technosphere</v>
      </c>
      <c r="H350" s="275" t="str">
        <f>IF([1]ev391cutoff!H350="","",[1]ev391cutoff!H350)</f>
        <v>penicillin_cut_off</v>
      </c>
      <c r="I350" s="269" t="str">
        <f>IF([1]ev391cutoff!I350="","",[1]ev391cutoff!I350)</f>
        <v>vial</v>
      </c>
    </row>
    <row r="351" spans="1:9">
      <c r="A351" s="269" t="str">
        <f>IF([1]ev391cutoff!A351="","",[1]ev391cutoff!A351)</f>
        <v>market for sodium chlorate, powder</v>
      </c>
      <c r="B351" s="275">
        <f>IF([1]ev391cutoff!B351="","",[1]ev391cutoff!B351)</f>
        <v>7.2000000000000007E-3</v>
      </c>
      <c r="C351" s="269" t="str">
        <f>IF([1]ev391cutoff!C351="","",[1]ev391cutoff!C351)</f>
        <v>sodium chlorate, powder</v>
      </c>
      <c r="D351" s="269" t="str">
        <f>IF([1]ev391cutoff!D351="","",[1]ev391cutoff!D351)</f>
        <v>RER</v>
      </c>
      <c r="E351" s="269" t="str">
        <f>IF([1]ev391cutoff!E351="","",[1]ev391cutoff!E351)</f>
        <v>kilogram</v>
      </c>
      <c r="F351" s="269" t="str">
        <f>IF([1]ev391cutoff!F351="","",[1]ev391cutoff!F351)</f>
        <v/>
      </c>
      <c r="G351" s="269" t="str">
        <f>IF([1]ev391cutoff!G351="","",[1]ev391cutoff!G351)</f>
        <v>technosphere</v>
      </c>
      <c r="H351" s="269" t="str">
        <f>IF([1]ev391cutoff!H351="","",[1]ev391cutoff!H351)</f>
        <v>ev391cutoff</v>
      </c>
      <c r="I351" s="269" t="str">
        <f>IF([1]ev391cutoff!I351="","",[1]ev391cutoff!I351)</f>
        <v>vial</v>
      </c>
    </row>
    <row r="352" spans="1:9">
      <c r="A352" s="275" t="str">
        <f>IF([1]ev391cutoff!A352="","",[1]ev391cutoff!A352)</f>
        <v>stopcock</v>
      </c>
      <c r="B352" s="269">
        <f>IF([1]ev391cutoff!B352="","",[1]ev391cutoff!B352)</f>
        <v>8</v>
      </c>
      <c r="C352" s="275" t="str">
        <f>IF([1]ev391cutoff!C352="","",[1]ev391cutoff!C352)</f>
        <v>stopcock</v>
      </c>
      <c r="D352" s="275" t="str">
        <f>IF([1]ev391cutoff!D352="","",[1]ev391cutoff!D352)</f>
        <v>GLO</v>
      </c>
      <c r="E352" s="275" t="str">
        <f>IF([1]ev391cutoff!E352="","",[1]ev391cutoff!E352)</f>
        <v>unit</v>
      </c>
      <c r="F352" s="269" t="str">
        <f>IF([1]ev391cutoff!F352="","",[1]ev391cutoff!F352)</f>
        <v/>
      </c>
      <c r="G352" s="269" t="str">
        <f>IF([1]ev391cutoff!G352="","",[1]ev391cutoff!G352)</f>
        <v>technosphere</v>
      </c>
      <c r="H352" s="275" t="str">
        <f>IF([1]ev391cutoff!H352="","",[1]ev391cutoff!H352)</f>
        <v>penicillin_cut_off</v>
      </c>
      <c r="I352" s="269" t="str">
        <f>IF([1]ev391cutoff!I352="","",[1]ev391cutoff!I352)</f>
        <v>vial</v>
      </c>
    </row>
    <row r="353" spans="1:9">
      <c r="A353" s="269" t="str">
        <f>IF([1]ev391cutoff!A353="","",[1]ev391cutoff!A353)</f>
        <v>market for water, ultrapure</v>
      </c>
      <c r="B353" s="276">
        <f>IF([1]ev391cutoff!B353="","",[1]ev391cutoff!B353)</f>
        <v>0.8</v>
      </c>
      <c r="C353" s="269" t="str">
        <f>IF([1]ev391cutoff!C353="","",[1]ev391cutoff!C353)</f>
        <v>water, ultrapure</v>
      </c>
      <c r="D353" s="269" t="str">
        <f>IF([1]ev391cutoff!D353="","",[1]ev391cutoff!D353)</f>
        <v>RER</v>
      </c>
      <c r="E353" s="269" t="str">
        <f>IF([1]ev391cutoff!E353="","",[1]ev391cutoff!E353)</f>
        <v>kilogram</v>
      </c>
      <c r="F353" s="269" t="str">
        <f>IF([1]ev391cutoff!F353="","",[1]ev391cutoff!F353)</f>
        <v/>
      </c>
      <c r="G353" s="269" t="str">
        <f>IF([1]ev391cutoff!G353="","",[1]ev391cutoff!G353)</f>
        <v>technosphere</v>
      </c>
      <c r="H353" s="269" t="str">
        <f>IF([1]ev391cutoff!H353="","",[1]ev391cutoff!H353)</f>
        <v>ev391cutoff</v>
      </c>
      <c r="I353" s="269" t="str">
        <f>IF([1]ev391cutoff!I353="","",[1]ev391cutoff!I353)</f>
        <v>vial</v>
      </c>
    </row>
    <row r="354" spans="1:9">
      <c r="A354" s="269" t="str">
        <f>IF([1]ev391cutoff!A354="","",[1]ev391cutoff!A354)</f>
        <v>waste packaging paper, Recycled Content cut-off</v>
      </c>
      <c r="B354" s="276">
        <f>IF([1]ev391cutoff!B354="","",[1]ev391cutoff!B354)</f>
        <v>0.161631</v>
      </c>
      <c r="C354" s="269" t="str">
        <f>IF([1]ev391cutoff!C354="","",[1]ev391cutoff!C354)</f>
        <v>waste packaging paper</v>
      </c>
      <c r="D354" s="269" t="str">
        <f>IF([1]ev391cutoff!D354="","",[1]ev391cutoff!D354)</f>
        <v>GLO</v>
      </c>
      <c r="E354" s="269" t="str">
        <f>IF([1]ev391cutoff!E354="","",[1]ev391cutoff!E354)</f>
        <v>kilogram</v>
      </c>
      <c r="F354" s="269" t="str">
        <f>IF([1]ev391cutoff!F354="","",[1]ev391cutoff!F354)</f>
        <v/>
      </c>
      <c r="G354" s="269" t="str">
        <f>IF([1]ev391cutoff!G354="","",[1]ev391cutoff!G354)</f>
        <v>technosphere</v>
      </c>
      <c r="H354" s="269" t="str">
        <f>IF([1]ev391cutoff!H354="","",[1]ev391cutoff!H354)</f>
        <v>ev391cutoff</v>
      </c>
      <c r="I354" s="269" t="str">
        <f>IF([1]ev391cutoff!I354="","",[1]ev391cutoff!I354)</f>
        <v>vial</v>
      </c>
    </row>
    <row r="355" spans="1:9">
      <c r="A355" s="269" t="str">
        <f>IF([1]ev391cutoff!A355="","",[1]ev391cutoff!A355)</f>
        <v>Ethanol</v>
      </c>
      <c r="B355" s="275">
        <f>IF([1]ev391cutoff!B355="","",[1]ev391cutoff!B355)</f>
        <v>2.8799999999999997E-3</v>
      </c>
      <c r="C355" s="269" t="str">
        <f>IF([1]ev391cutoff!C355="","",[1]ev391cutoff!C355)</f>
        <v/>
      </c>
      <c r="D355" s="269" t="str">
        <f>IF([1]ev391cutoff!D355="","",[1]ev391cutoff!D355)</f>
        <v/>
      </c>
      <c r="E355" s="269" t="str">
        <f>IF([1]ev391cutoff!E355="","",[1]ev391cutoff!E355)</f>
        <v>kilogram</v>
      </c>
      <c r="F355" s="269" t="str">
        <f>IF([1]ev391cutoff!F355="","",[1]ev391cutoff!F355)</f>
        <v>air</v>
      </c>
      <c r="G355" s="269" t="str">
        <f>IF([1]ev391cutoff!G355="","",[1]ev391cutoff!G355)</f>
        <v>biosphere</v>
      </c>
      <c r="H355" s="269" t="str">
        <f>IF([1]ev391cutoff!H355="","",[1]ev391cutoff!H355)</f>
        <v>biosphere3</v>
      </c>
      <c r="I355" s="269" t="str">
        <f>IF([1]ev391cutoff!I355="","",[1]ev391cutoff!I355)</f>
        <v>vial</v>
      </c>
    </row>
    <row r="356" spans="1:9">
      <c r="A356" s="269" t="str">
        <f>IF([1]ev391cutoff!A356="","",[1]ev391cutoff!A356)</f>
        <v>treatment of hazardous waste, hazardous waste incineration</v>
      </c>
      <c r="B356" s="275">
        <f>IF([1]ev391cutoff!B356="","",[1]ev391cutoff!B356)</f>
        <v>3.5640000000000003E-3</v>
      </c>
      <c r="C356" s="269" t="str">
        <f>IF([1]ev391cutoff!C356="","",[1]ev391cutoff!C356)</f>
        <v>hazardous waste, for incineration</v>
      </c>
      <c r="D356" s="269" t="str">
        <f>IF([1]ev391cutoff!D356="","",[1]ev391cutoff!D356)</f>
        <v>CH</v>
      </c>
      <c r="E356" s="269" t="str">
        <f>IF([1]ev391cutoff!E356="","",[1]ev391cutoff!E356)</f>
        <v>kilogram</v>
      </c>
      <c r="F356" s="269" t="str">
        <f>IF([1]ev391cutoff!F356="","",[1]ev391cutoff!F356)</f>
        <v/>
      </c>
      <c r="G356" s="269" t="str">
        <f>IF([1]ev391cutoff!G356="","",[1]ev391cutoff!G356)</f>
        <v>technosphere</v>
      </c>
      <c r="H356" s="269" t="str">
        <f>IF([1]ev391cutoff!H356="","",[1]ev391cutoff!H356)</f>
        <v>ev391cutoff</v>
      </c>
      <c r="I356" s="269" t="str">
        <f>IF([1]ev391cutoff!I356="","",[1]ev391cutoff!I356)</f>
        <v>pill</v>
      </c>
    </row>
    <row r="357" spans="1:9">
      <c r="A357" s="269" t="str">
        <f>IF([1]ev391cutoff!A357="","",[1]ev391cutoff!A357)</f>
        <v>packed box of penicillin</v>
      </c>
      <c r="B357" s="275">
        <f>IF([1]ev391cutoff!B357="","",[1]ev391cutoff!B357)</f>
        <v>0.4</v>
      </c>
      <c r="C357" s="269" t="str">
        <f>IF([1]ev391cutoff!C357="","",[1]ev391cutoff!C357)</f>
        <v>box of penicillin</v>
      </c>
      <c r="D357" s="269" t="str">
        <f>IF([1]ev391cutoff!D357="","",[1]ev391cutoff!D357)</f>
        <v>SE</v>
      </c>
      <c r="E357" s="269" t="str">
        <f>IF([1]ev391cutoff!E357="","",[1]ev391cutoff!E357)</f>
        <v>unit</v>
      </c>
      <c r="F357" s="269" t="str">
        <f>IF([1]ev391cutoff!F357="","",[1]ev391cutoff!F357)</f>
        <v/>
      </c>
      <c r="G357" s="269" t="str">
        <f>IF([1]ev391cutoff!G357="","",[1]ev391cutoff!G357)</f>
        <v>technosphere</v>
      </c>
      <c r="H357" s="269" t="str">
        <f>IF([1]ev391cutoff!H357="","",[1]ev391cutoff!H357)</f>
        <v>penicillin_cut_off</v>
      </c>
      <c r="I357" s="269" t="str">
        <f>IF([1]ev391cutoff!I357="","",[1]ev391cutoff!I357)</f>
        <v>pill</v>
      </c>
    </row>
    <row r="358" spans="1:9">
      <c r="A358" s="269" t="str">
        <f>IF([1]ev391cutoff!A358="","",[1]ev391cutoff!A358)</f>
        <v>waste packaging paper, Recycled Content cut-off</v>
      </c>
      <c r="B358" s="275">
        <f>IF([1]ev391cutoff!B358="","",[1]ev391cutoff!B358)</f>
        <v>-3.1584000000000001E-2</v>
      </c>
      <c r="C358" s="269" t="str">
        <f>IF([1]ev391cutoff!C358="","",[1]ev391cutoff!C358)</f>
        <v>waste packaging paper</v>
      </c>
      <c r="D358" s="269" t="str">
        <f>IF([1]ev391cutoff!D358="","",[1]ev391cutoff!D358)</f>
        <v>GLO</v>
      </c>
      <c r="E358" s="269" t="str">
        <f>IF([1]ev391cutoff!E358="","",[1]ev391cutoff!E358)</f>
        <v>kilogram</v>
      </c>
      <c r="F358" s="269" t="str">
        <f>IF([1]ev391cutoff!F358="","",[1]ev391cutoff!F358)</f>
        <v/>
      </c>
      <c r="G358" s="269" t="str">
        <f>IF([1]ev391cutoff!G358="","",[1]ev391cutoff!G358)</f>
        <v>technosphere</v>
      </c>
      <c r="H358" s="269" t="str">
        <f>IF([1]ev391cutoff!H358="","",[1]ev391cutoff!H358)</f>
        <v>ev391cutoff</v>
      </c>
      <c r="I358" s="269" t="str">
        <f>IF([1]ev391cutoff!I358="","",[1]ev391cutoff!I358)</f>
        <v>pill</v>
      </c>
    </row>
    <row r="359" spans="1:9">
      <c r="A359" s="3" t="str">
        <f>IF([1]ev391cutoff!A359="","",[1]ev391cutoff!A359)</f>
        <v/>
      </c>
      <c r="B359" s="3" t="str">
        <f>IF([1]ev391cutoff!B359="","",[1]ev391cutoff!B359)</f>
        <v/>
      </c>
      <c r="C359" s="3" t="str">
        <f>IF([1]ev391cutoff!C359="","",[1]ev391cutoff!C359)</f>
        <v/>
      </c>
      <c r="D359" s="3" t="str">
        <f>IF([1]ev391cutoff!D359="","",[1]ev391cutoff!D359)</f>
        <v/>
      </c>
      <c r="E359" s="3" t="str">
        <f>IF([1]ev391cutoff!E359="","",[1]ev391cutoff!E359)</f>
        <v/>
      </c>
      <c r="F359" s="3" t="str">
        <f>IF([1]ev391cutoff!F359="","",[1]ev391cutoff!F359)</f>
        <v/>
      </c>
      <c r="G359" s="3" t="str">
        <f>IF([1]ev391cutoff!G359="","",[1]ev391cutoff!G359)</f>
        <v/>
      </c>
      <c r="H359" s="3" t="str">
        <f>IF([1]ev391cutoff!H359="","",[1]ev391cutoff!H359)</f>
        <v/>
      </c>
      <c r="I359" s="3" t="str">
        <f>IF([1]ev391cutoff!I359="","",[1]ev391cutoff!I359)</f>
        <v/>
      </c>
    </row>
    <row r="360" spans="1:9" ht="15.75">
      <c r="A360" s="278" t="str">
        <f>IF([1]ev391cutoff!A360="","",[1]ev391cutoff!A360)</f>
        <v>Activity</v>
      </c>
      <c r="B360" s="279" t="str">
        <f>IF([1]ev391cutoff!B360="","",[1]ev391cutoff!B360)</f>
        <v>pill sc1</v>
      </c>
      <c r="C360" s="280" t="str">
        <f>IF([1]ev391cutoff!C360="","",[1]ev391cutoff!C360)</f>
        <v/>
      </c>
      <c r="D360" s="281" t="str">
        <f>IF([1]ev391cutoff!D360="","",[1]ev391cutoff!D360)</f>
        <v/>
      </c>
      <c r="E360" s="280" t="str">
        <f>IF([1]ev391cutoff!E360="","",[1]ev391cutoff!E360)</f>
        <v/>
      </c>
      <c r="F360" s="282" t="str">
        <f>IF([1]ev391cutoff!F360="","",[1]ev391cutoff!F360)</f>
        <v/>
      </c>
      <c r="G360" s="280" t="str">
        <f>IF([1]ev391cutoff!G360="","",[1]ev391cutoff!G360)</f>
        <v/>
      </c>
      <c r="H360" s="280" t="str">
        <f>IF([1]ev391cutoff!H360="","",[1]ev391cutoff!H360)</f>
        <v/>
      </c>
      <c r="I360" s="280" t="str">
        <f>IF([1]ev391cutoff!I360="","",[1]ev391cutoff!I360)</f>
        <v/>
      </c>
    </row>
    <row r="361" spans="1:9">
      <c r="A361" s="283" t="str">
        <f>IF([1]ev391cutoff!A361="","",[1]ev391cutoff!A361)</f>
        <v>production amount</v>
      </c>
      <c r="B361" s="284">
        <f>IF([1]ev391cutoff!B361="","",[1]ev391cutoff!B361)</f>
        <v>1</v>
      </c>
      <c r="C361" s="280" t="str">
        <f>IF([1]ev391cutoff!C361="","",[1]ev391cutoff!C361)</f>
        <v/>
      </c>
      <c r="D361" s="280" t="str">
        <f>IF([1]ev391cutoff!D361="","",[1]ev391cutoff!D361)</f>
        <v/>
      </c>
      <c r="E361" s="280" t="str">
        <f>IF([1]ev391cutoff!E361="","",[1]ev391cutoff!E361)</f>
        <v/>
      </c>
      <c r="F361" s="282" t="str">
        <f>IF([1]ev391cutoff!F361="","",[1]ev391cutoff!F361)</f>
        <v/>
      </c>
      <c r="G361" s="280" t="str">
        <f>IF([1]ev391cutoff!G361="","",[1]ev391cutoff!G361)</f>
        <v/>
      </c>
      <c r="H361" s="280" t="str">
        <f>IF([1]ev391cutoff!H361="","",[1]ev391cutoff!H361)</f>
        <v/>
      </c>
      <c r="I361" s="280" t="str">
        <f>IF([1]ev391cutoff!I361="","",[1]ev391cutoff!I361)</f>
        <v/>
      </c>
    </row>
    <row r="362" spans="1:9">
      <c r="A362" s="283" t="str">
        <f>IF([1]ev391cutoff!A362="","",[1]ev391cutoff!A362)</f>
        <v>reference product</v>
      </c>
      <c r="B362" s="285" t="str">
        <f>IF([1]ev391cutoff!B362="","",[1]ev391cutoff!B362)</f>
        <v>pill sc1</v>
      </c>
      <c r="C362" s="280" t="str">
        <f>IF([1]ev391cutoff!C362="","",[1]ev391cutoff!C362)</f>
        <v/>
      </c>
      <c r="D362" s="280" t="str">
        <f>IF([1]ev391cutoff!D362="","",[1]ev391cutoff!D362)</f>
        <v/>
      </c>
      <c r="E362" s="280" t="str">
        <f>IF([1]ev391cutoff!E362="","",[1]ev391cutoff!E362)</f>
        <v/>
      </c>
      <c r="F362" s="282" t="str">
        <f>IF([1]ev391cutoff!F362="","",[1]ev391cutoff!F362)</f>
        <v/>
      </c>
      <c r="G362" s="280" t="str">
        <f>IF([1]ev391cutoff!G362="","",[1]ev391cutoff!G362)</f>
        <v/>
      </c>
      <c r="H362" s="280" t="str">
        <f>IF([1]ev391cutoff!H362="","",[1]ev391cutoff!H362)</f>
        <v/>
      </c>
      <c r="I362" s="280" t="str">
        <f>IF([1]ev391cutoff!I362="","",[1]ev391cutoff!I362)</f>
        <v/>
      </c>
    </row>
    <row r="363" spans="1:9">
      <c r="A363" s="283" t="str">
        <f>IF([1]ev391cutoff!A363="","",[1]ev391cutoff!A363)</f>
        <v>location</v>
      </c>
      <c r="B363" s="284" t="str">
        <f>IF([1]ev391cutoff!B363="","",[1]ev391cutoff!B363)</f>
        <v>DK</v>
      </c>
      <c r="C363" s="280" t="str">
        <f>IF([1]ev391cutoff!C363="","",[1]ev391cutoff!C363)</f>
        <v/>
      </c>
      <c r="D363" s="280" t="str">
        <f>IF([1]ev391cutoff!D363="","",[1]ev391cutoff!D363)</f>
        <v/>
      </c>
      <c r="E363" s="280" t="str">
        <f>IF([1]ev391cutoff!E363="","",[1]ev391cutoff!E363)</f>
        <v/>
      </c>
      <c r="F363" s="282" t="str">
        <f>IF([1]ev391cutoff!F363="","",[1]ev391cutoff!F363)</f>
        <v/>
      </c>
      <c r="G363" s="280" t="str">
        <f>IF([1]ev391cutoff!G363="","",[1]ev391cutoff!G363)</f>
        <v/>
      </c>
      <c r="H363" s="280" t="str">
        <f>IF([1]ev391cutoff!H363="","",[1]ev391cutoff!H363)</f>
        <v/>
      </c>
      <c r="I363" s="280" t="str">
        <f>IF([1]ev391cutoff!I363="","",[1]ev391cutoff!I363)</f>
        <v/>
      </c>
    </row>
    <row r="364" spans="1:9">
      <c r="A364" s="283" t="str">
        <f>IF([1]ev391cutoff!A364="","",[1]ev391cutoff!A364)</f>
        <v>unit</v>
      </c>
      <c r="B364" s="285" t="str">
        <f>IF([1]ev391cutoff!B364="","",[1]ev391cutoff!B364)</f>
        <v>unit</v>
      </c>
      <c r="C364" s="280" t="str">
        <f>IF([1]ev391cutoff!C364="","",[1]ev391cutoff!C364)</f>
        <v/>
      </c>
      <c r="D364" s="280" t="str">
        <f>IF([1]ev391cutoff!D364="","",[1]ev391cutoff!D364)</f>
        <v/>
      </c>
      <c r="E364" s="280" t="str">
        <f>IF([1]ev391cutoff!E364="","",[1]ev391cutoff!E364)</f>
        <v/>
      </c>
      <c r="F364" s="282" t="str">
        <f>IF([1]ev391cutoff!F364="","",[1]ev391cutoff!F364)</f>
        <v/>
      </c>
      <c r="G364" s="280" t="str">
        <f>IF([1]ev391cutoff!G364="","",[1]ev391cutoff!G364)</f>
        <v/>
      </c>
      <c r="H364" s="280" t="str">
        <f>IF([1]ev391cutoff!H364="","",[1]ev391cutoff!H364)</f>
        <v/>
      </c>
      <c r="I364" s="280" t="str">
        <f>IF([1]ev391cutoff!I364="","",[1]ev391cutoff!I364)</f>
        <v/>
      </c>
    </row>
    <row r="365" spans="1:9" ht="15.75">
      <c r="A365" s="286" t="str">
        <f>IF([1]ev391cutoff!A365="","",[1]ev391cutoff!A365)</f>
        <v>Exchanges</v>
      </c>
      <c r="B365" s="279" t="str">
        <f>IF([1]ev391cutoff!B365="","",[1]ev391cutoff!B365)</f>
        <v/>
      </c>
      <c r="C365" s="286" t="str">
        <f>IF([1]ev391cutoff!C365="","",[1]ev391cutoff!C365)</f>
        <v/>
      </c>
      <c r="D365" s="286" t="str">
        <f>IF([1]ev391cutoff!D365="","",[1]ev391cutoff!D365)</f>
        <v/>
      </c>
      <c r="E365" s="286" t="str">
        <f>IF([1]ev391cutoff!E365="","",[1]ev391cutoff!E365)</f>
        <v/>
      </c>
      <c r="F365" s="282" t="str">
        <f>IF([1]ev391cutoff!F365="","",[1]ev391cutoff!F365)</f>
        <v/>
      </c>
      <c r="G365" s="286" t="str">
        <f>IF([1]ev391cutoff!G365="","",[1]ev391cutoff!G365)</f>
        <v/>
      </c>
      <c r="H365" s="286" t="str">
        <f>IF([1]ev391cutoff!H365="","",[1]ev391cutoff!H365)</f>
        <v/>
      </c>
      <c r="I365" s="286" t="str">
        <f>IF([1]ev391cutoff!I365="","",[1]ev391cutoff!I365)</f>
        <v/>
      </c>
    </row>
    <row r="366" spans="1:9" ht="15.75">
      <c r="A366" s="286" t="str">
        <f>IF([1]ev391cutoff!A366="","",[1]ev391cutoff!A366)</f>
        <v>name</v>
      </c>
      <c r="B366" s="279" t="str">
        <f>IF([1]ev391cutoff!B366="","",[1]ev391cutoff!B366)</f>
        <v>amount</v>
      </c>
      <c r="C366" s="286" t="str">
        <f>IF([1]ev391cutoff!C366="","",[1]ev391cutoff!C366)</f>
        <v>reference product</v>
      </c>
      <c r="D366" s="286" t="str">
        <f>IF([1]ev391cutoff!D366="","",[1]ev391cutoff!D366)</f>
        <v>location</v>
      </c>
      <c r="E366" s="286" t="str">
        <f>IF([1]ev391cutoff!E366="","",[1]ev391cutoff!E366)</f>
        <v>unit</v>
      </c>
      <c r="F366" s="287" t="str">
        <f>IF([1]ev391cutoff!F366="","",[1]ev391cutoff!F366)</f>
        <v>categories</v>
      </c>
      <c r="G366" s="286" t="str">
        <f>IF([1]ev391cutoff!G366="","",[1]ev391cutoff!G366)</f>
        <v>type</v>
      </c>
      <c r="H366" s="286" t="str">
        <f>IF([1]ev391cutoff!H366="","",[1]ev391cutoff!H366)</f>
        <v>database</v>
      </c>
      <c r="I366" s="286" t="str">
        <f>IF([1]ev391cutoff!I366="","",[1]ev391cutoff!I366)</f>
        <v>comment</v>
      </c>
    </row>
    <row r="367" spans="1:9">
      <c r="A367" s="288" t="str">
        <f>IF([1]ev391cutoff!A367="","",[1]ev391cutoff!A367)</f>
        <v>pill sc1</v>
      </c>
      <c r="B367" s="289">
        <f>IF([1]ev391cutoff!B367="","",[1]ev391cutoff!B367)</f>
        <v>1</v>
      </c>
      <c r="C367" s="288" t="str">
        <f>IF([1]ev391cutoff!C367="","",[1]ev391cutoff!C367)</f>
        <v>pill sc1</v>
      </c>
      <c r="D367" s="288" t="str">
        <f>IF([1]ev391cutoff!D367="","",[1]ev391cutoff!D367)</f>
        <v>DK</v>
      </c>
      <c r="E367" s="288" t="str">
        <f>IF([1]ev391cutoff!E367="","",[1]ev391cutoff!E367)</f>
        <v>unit</v>
      </c>
      <c r="F367" s="282" t="str">
        <f>IF([1]ev391cutoff!F367="","",[1]ev391cutoff!F367)</f>
        <v/>
      </c>
      <c r="G367" s="282" t="str">
        <f>IF([1]ev391cutoff!G367="","",[1]ev391cutoff!G367)</f>
        <v>production</v>
      </c>
      <c r="H367" s="290" t="str">
        <f>IF([1]ev391cutoff!H367="","",[1]ev391cutoff!H367)</f>
        <v>penicillin_cut_off</v>
      </c>
      <c r="I367" s="282" t="str">
        <f>IF([1]ev391cutoff!I367="","",[1]ev391cutoff!I367)</f>
        <v>Scenerio3</v>
      </c>
    </row>
    <row r="368" spans="1:9">
      <c r="A368" s="282" t="str">
        <f>IF([1]ev391cutoff!A368="","",[1]ev391cutoff!A368)</f>
        <v>treatment of hazardous waste, hazardous waste incineration</v>
      </c>
      <c r="B368" s="288">
        <f>IF([1]ev391cutoff!B368="","",[1]ev391cutoff!B368)</f>
        <v>2.9700000000000001E-4</v>
      </c>
      <c r="C368" s="282" t="str">
        <f>IF([1]ev391cutoff!C368="","",[1]ev391cutoff!C368)</f>
        <v>hazardous waste, for incineration</v>
      </c>
      <c r="D368" s="282" t="str">
        <f>IF([1]ev391cutoff!D368="","",[1]ev391cutoff!D368)</f>
        <v>CH</v>
      </c>
      <c r="E368" s="282" t="str">
        <f>IF([1]ev391cutoff!E368="","",[1]ev391cutoff!E368)</f>
        <v>kilogram</v>
      </c>
      <c r="F368" s="282" t="str">
        <f>IF([1]ev391cutoff!F368="","",[1]ev391cutoff!F368)</f>
        <v/>
      </c>
      <c r="G368" s="282" t="str">
        <f>IF([1]ev391cutoff!G368="","",[1]ev391cutoff!G368)</f>
        <v>technosphere</v>
      </c>
      <c r="H368" s="282" t="str">
        <f>IF([1]ev391cutoff!H368="","",[1]ev391cutoff!H368)</f>
        <v>ev391cutoff</v>
      </c>
      <c r="I368" s="282" t="str">
        <f>IF([1]ev391cutoff!I368="","",[1]ev391cutoff!I368)</f>
        <v/>
      </c>
    </row>
    <row r="369" spans="1:9">
      <c r="A369" s="288" t="str">
        <f>IF([1]ev391cutoff!A369="","",[1]ev391cutoff!A369)</f>
        <v>packed box of penicillin</v>
      </c>
      <c r="B369" s="289">
        <f>IF([1]ev391cutoff!B369="","",[1]ev391cutoff!B369)</f>
        <v>3.3000000000000002E-2</v>
      </c>
      <c r="C369" s="288" t="str">
        <f>IF([1]ev391cutoff!C369="","",[1]ev391cutoff!C369)</f>
        <v>box of penicillin</v>
      </c>
      <c r="D369" s="288" t="str">
        <f>IF([1]ev391cutoff!D369="","",[1]ev391cutoff!D369)</f>
        <v>SE</v>
      </c>
      <c r="E369" s="288" t="str">
        <f>IF([1]ev391cutoff!E369="","",[1]ev391cutoff!E369)</f>
        <v>unit</v>
      </c>
      <c r="F369" s="282" t="str">
        <f>IF([1]ev391cutoff!F369="","",[1]ev391cutoff!F369)</f>
        <v/>
      </c>
      <c r="G369" s="282" t="str">
        <f>IF([1]ev391cutoff!G369="","",[1]ev391cutoff!G369)</f>
        <v>technosphere</v>
      </c>
      <c r="H369" s="288" t="str">
        <f>IF([1]ev391cutoff!H369="","",[1]ev391cutoff!H369)</f>
        <v>penicillin_cut_off</v>
      </c>
      <c r="I369" s="282" t="str">
        <f>IF([1]ev391cutoff!I369="","",[1]ev391cutoff!I369)</f>
        <v/>
      </c>
    </row>
    <row r="370" spans="1:9">
      <c r="A370" s="282" t="str">
        <f>IF([1]ev391cutoff!A370="","",[1]ev391cutoff!A370)</f>
        <v>waste packaging paper, Recycled Content cut-off</v>
      </c>
      <c r="B370" s="288">
        <f>IF([1]ev391cutoff!B370="","",[1]ev391cutoff!B370)</f>
        <v>-2.6320000000000002E-3</v>
      </c>
      <c r="C370" s="282" t="str">
        <f>IF([1]ev391cutoff!C370="","",[1]ev391cutoff!C370)</f>
        <v>waste packaging paper</v>
      </c>
      <c r="D370" s="282" t="str">
        <f>IF([1]ev391cutoff!D370="","",[1]ev391cutoff!D370)</f>
        <v>GLO</v>
      </c>
      <c r="E370" s="282" t="str">
        <f>IF([1]ev391cutoff!E370="","",[1]ev391cutoff!E370)</f>
        <v>kilogram</v>
      </c>
      <c r="F370" s="282" t="str">
        <f>IF([1]ev391cutoff!F370="","",[1]ev391cutoff!F370)</f>
        <v/>
      </c>
      <c r="G370" s="282" t="str">
        <f>IF([1]ev391cutoff!G370="","",[1]ev391cutoff!G370)</f>
        <v>technosphere</v>
      </c>
      <c r="H370" s="282" t="str">
        <f>IF([1]ev391cutoff!H370="","",[1]ev391cutoff!H370)</f>
        <v>ev391cutoff</v>
      </c>
      <c r="I370" s="282" t="str">
        <f>IF([1]ev391cutoff!I370="","",[1]ev391cutoff!I370)</f>
        <v/>
      </c>
    </row>
    <row r="371" spans="1:9">
      <c r="A371" s="3" t="str">
        <f>IF([1]ev391cutoff!A371="","",[1]ev391cutoff!A371)</f>
        <v/>
      </c>
      <c r="B371" s="3" t="str">
        <f>IF([1]ev391cutoff!B371="","",[1]ev391cutoff!B371)</f>
        <v/>
      </c>
      <c r="C371" s="3" t="str">
        <f>IF([1]ev391cutoff!C371="","",[1]ev391cutoff!C371)</f>
        <v/>
      </c>
      <c r="D371" s="3" t="str">
        <f>IF([1]ev391cutoff!D371="","",[1]ev391cutoff!D371)</f>
        <v/>
      </c>
      <c r="E371" s="3" t="str">
        <f>IF([1]ev391cutoff!E371="","",[1]ev391cutoff!E371)</f>
        <v/>
      </c>
      <c r="F371" s="3" t="str">
        <f>IF([1]ev391cutoff!F371="","",[1]ev391cutoff!F371)</f>
        <v/>
      </c>
      <c r="G371" s="3" t="str">
        <f>IF([1]ev391cutoff!G371="","",[1]ev391cutoff!G371)</f>
        <v/>
      </c>
      <c r="H371" s="3" t="str">
        <f>IF([1]ev391cutoff!H371="","",[1]ev391cutoff!H371)</f>
        <v/>
      </c>
      <c r="I371" s="3" t="str">
        <f>IF([1]ev391cutoff!I371="","",[1]ev391cutoff!I371)</f>
        <v/>
      </c>
    </row>
    <row r="372" spans="1:9" ht="15.75">
      <c r="A372" s="291" t="str">
        <f>IF([1]ev391cutoff!A372="","",[1]ev391cutoff!A372)</f>
        <v>Activity</v>
      </c>
      <c r="B372" s="292" t="str">
        <f>IF([1]ev391cutoff!B372="","",[1]ev391cutoff!B372)</f>
        <v>pill sc2</v>
      </c>
      <c r="C372" s="293" t="str">
        <f>IF([1]ev391cutoff!C372="","",[1]ev391cutoff!C372)</f>
        <v/>
      </c>
      <c r="D372" s="294" t="str">
        <f>IF([1]ev391cutoff!D372="","",[1]ev391cutoff!D372)</f>
        <v/>
      </c>
      <c r="E372" s="293" t="str">
        <f>IF([1]ev391cutoff!E372="","",[1]ev391cutoff!E372)</f>
        <v/>
      </c>
      <c r="F372" s="295" t="str">
        <f>IF([1]ev391cutoff!F372="","",[1]ev391cutoff!F372)</f>
        <v/>
      </c>
      <c r="G372" s="293" t="str">
        <f>IF([1]ev391cutoff!G372="","",[1]ev391cutoff!G372)</f>
        <v/>
      </c>
      <c r="H372" s="293" t="str">
        <f>IF([1]ev391cutoff!H372="","",[1]ev391cutoff!H372)</f>
        <v/>
      </c>
      <c r="I372" s="293" t="str">
        <f>IF([1]ev391cutoff!I372="","",[1]ev391cutoff!I372)</f>
        <v/>
      </c>
    </row>
    <row r="373" spans="1:9">
      <c r="A373" s="296" t="str">
        <f>IF([1]ev391cutoff!A373="","",[1]ev391cutoff!A373)</f>
        <v>production amount</v>
      </c>
      <c r="B373" s="297">
        <f>IF([1]ev391cutoff!B373="","",[1]ev391cutoff!B373)</f>
        <v>1</v>
      </c>
      <c r="C373" s="293" t="str">
        <f>IF([1]ev391cutoff!C373="","",[1]ev391cutoff!C373)</f>
        <v/>
      </c>
      <c r="D373" s="293" t="str">
        <f>IF([1]ev391cutoff!D373="","",[1]ev391cutoff!D373)</f>
        <v/>
      </c>
      <c r="E373" s="293" t="str">
        <f>IF([1]ev391cutoff!E373="","",[1]ev391cutoff!E373)</f>
        <v/>
      </c>
      <c r="F373" s="295" t="str">
        <f>IF([1]ev391cutoff!F373="","",[1]ev391cutoff!F373)</f>
        <v/>
      </c>
      <c r="G373" s="293" t="str">
        <f>IF([1]ev391cutoff!G373="","",[1]ev391cutoff!G373)</f>
        <v/>
      </c>
      <c r="H373" s="293" t="str">
        <f>IF([1]ev391cutoff!H373="","",[1]ev391cutoff!H373)</f>
        <v/>
      </c>
      <c r="I373" s="293" t="str">
        <f>IF([1]ev391cutoff!I373="","",[1]ev391cutoff!I373)</f>
        <v/>
      </c>
    </row>
    <row r="374" spans="1:9">
      <c r="A374" s="296" t="str">
        <f>IF([1]ev391cutoff!A374="","",[1]ev391cutoff!A374)</f>
        <v>reference product</v>
      </c>
      <c r="B374" s="298" t="str">
        <f>IF([1]ev391cutoff!B374="","",[1]ev391cutoff!B374)</f>
        <v>pill sc2</v>
      </c>
      <c r="C374" s="293" t="str">
        <f>IF([1]ev391cutoff!C374="","",[1]ev391cutoff!C374)</f>
        <v/>
      </c>
      <c r="D374" s="293" t="str">
        <f>IF([1]ev391cutoff!D374="","",[1]ev391cutoff!D374)</f>
        <v/>
      </c>
      <c r="E374" s="293" t="str">
        <f>IF([1]ev391cutoff!E374="","",[1]ev391cutoff!E374)</f>
        <v/>
      </c>
      <c r="F374" s="295" t="str">
        <f>IF([1]ev391cutoff!F374="","",[1]ev391cutoff!F374)</f>
        <v/>
      </c>
      <c r="G374" s="293" t="str">
        <f>IF([1]ev391cutoff!G374="","",[1]ev391cutoff!G374)</f>
        <v/>
      </c>
      <c r="H374" s="293" t="str">
        <f>IF([1]ev391cutoff!H374="","",[1]ev391cutoff!H374)</f>
        <v/>
      </c>
      <c r="I374" s="293" t="str">
        <f>IF([1]ev391cutoff!I374="","",[1]ev391cutoff!I374)</f>
        <v/>
      </c>
    </row>
    <row r="375" spans="1:9">
      <c r="A375" s="296" t="str">
        <f>IF([1]ev391cutoff!A375="","",[1]ev391cutoff!A375)</f>
        <v>location</v>
      </c>
      <c r="B375" s="297" t="str">
        <f>IF([1]ev391cutoff!B375="","",[1]ev391cutoff!B375)</f>
        <v>DK</v>
      </c>
      <c r="C375" s="293" t="str">
        <f>IF([1]ev391cutoff!C375="","",[1]ev391cutoff!C375)</f>
        <v/>
      </c>
      <c r="D375" s="293" t="str">
        <f>IF([1]ev391cutoff!D375="","",[1]ev391cutoff!D375)</f>
        <v/>
      </c>
      <c r="E375" s="293" t="str">
        <f>IF([1]ev391cutoff!E375="","",[1]ev391cutoff!E375)</f>
        <v/>
      </c>
      <c r="F375" s="295" t="str">
        <f>IF([1]ev391cutoff!F375="","",[1]ev391cutoff!F375)</f>
        <v/>
      </c>
      <c r="G375" s="293" t="str">
        <f>IF([1]ev391cutoff!G375="","",[1]ev391cutoff!G375)</f>
        <v/>
      </c>
      <c r="H375" s="293" t="str">
        <f>IF([1]ev391cutoff!H375="","",[1]ev391cutoff!H375)</f>
        <v/>
      </c>
      <c r="I375" s="293" t="str">
        <f>IF([1]ev391cutoff!I375="","",[1]ev391cutoff!I375)</f>
        <v/>
      </c>
    </row>
    <row r="376" spans="1:9">
      <c r="A376" s="296" t="str">
        <f>IF([1]ev391cutoff!A376="","",[1]ev391cutoff!A376)</f>
        <v>unit</v>
      </c>
      <c r="B376" s="298" t="str">
        <f>IF([1]ev391cutoff!B376="","",[1]ev391cutoff!B376)</f>
        <v>unit</v>
      </c>
      <c r="C376" s="293" t="str">
        <f>IF([1]ev391cutoff!C376="","",[1]ev391cutoff!C376)</f>
        <v/>
      </c>
      <c r="D376" s="293" t="str">
        <f>IF([1]ev391cutoff!D376="","",[1]ev391cutoff!D376)</f>
        <v/>
      </c>
      <c r="E376" s="293" t="str">
        <f>IF([1]ev391cutoff!E376="","",[1]ev391cutoff!E376)</f>
        <v/>
      </c>
      <c r="F376" s="295" t="str">
        <f>IF([1]ev391cutoff!F376="","",[1]ev391cutoff!F376)</f>
        <v/>
      </c>
      <c r="G376" s="293" t="str">
        <f>IF([1]ev391cutoff!G376="","",[1]ev391cutoff!G376)</f>
        <v/>
      </c>
      <c r="H376" s="293" t="str">
        <f>IF([1]ev391cutoff!H376="","",[1]ev391cutoff!H376)</f>
        <v/>
      </c>
      <c r="I376" s="293" t="str">
        <f>IF([1]ev391cutoff!I376="","",[1]ev391cutoff!I376)</f>
        <v/>
      </c>
    </row>
    <row r="377" spans="1:9" ht="15.75">
      <c r="A377" s="299" t="str">
        <f>IF([1]ev391cutoff!A377="","",[1]ev391cutoff!A377)</f>
        <v>Exchanges</v>
      </c>
      <c r="B377" s="292" t="str">
        <f>IF([1]ev391cutoff!B377="","",[1]ev391cutoff!B377)</f>
        <v/>
      </c>
      <c r="C377" s="299" t="str">
        <f>IF([1]ev391cutoff!C377="","",[1]ev391cutoff!C377)</f>
        <v/>
      </c>
      <c r="D377" s="299" t="str">
        <f>IF([1]ev391cutoff!D377="","",[1]ev391cutoff!D377)</f>
        <v/>
      </c>
      <c r="E377" s="299" t="str">
        <f>IF([1]ev391cutoff!E377="","",[1]ev391cutoff!E377)</f>
        <v/>
      </c>
      <c r="F377" s="295" t="str">
        <f>IF([1]ev391cutoff!F377="","",[1]ev391cutoff!F377)</f>
        <v/>
      </c>
      <c r="G377" s="299" t="str">
        <f>IF([1]ev391cutoff!G377="","",[1]ev391cutoff!G377)</f>
        <v/>
      </c>
      <c r="H377" s="299" t="str">
        <f>IF([1]ev391cutoff!H377="","",[1]ev391cutoff!H377)</f>
        <v/>
      </c>
      <c r="I377" s="299" t="str">
        <f>IF([1]ev391cutoff!I377="","",[1]ev391cutoff!I377)</f>
        <v/>
      </c>
    </row>
    <row r="378" spans="1:9" ht="15.75">
      <c r="A378" s="299" t="str">
        <f>IF([1]ev391cutoff!A378="","",[1]ev391cutoff!A378)</f>
        <v>name</v>
      </c>
      <c r="B378" s="292" t="str">
        <f>IF([1]ev391cutoff!B378="","",[1]ev391cutoff!B378)</f>
        <v>amount</v>
      </c>
      <c r="C378" s="299" t="str">
        <f>IF([1]ev391cutoff!C378="","",[1]ev391cutoff!C378)</f>
        <v>reference product</v>
      </c>
      <c r="D378" s="299" t="str">
        <f>IF([1]ev391cutoff!D378="","",[1]ev391cutoff!D378)</f>
        <v>location</v>
      </c>
      <c r="E378" s="299" t="str">
        <f>IF([1]ev391cutoff!E378="","",[1]ev391cutoff!E378)</f>
        <v>unit</v>
      </c>
      <c r="F378" s="300" t="str">
        <f>IF([1]ev391cutoff!F378="","",[1]ev391cutoff!F378)</f>
        <v>categories</v>
      </c>
      <c r="G378" s="299" t="str">
        <f>IF([1]ev391cutoff!G378="","",[1]ev391cutoff!G378)</f>
        <v>type</v>
      </c>
      <c r="H378" s="299" t="str">
        <f>IF([1]ev391cutoff!H378="","",[1]ev391cutoff!H378)</f>
        <v>database</v>
      </c>
      <c r="I378" s="299" t="str">
        <f>IF([1]ev391cutoff!I378="","",[1]ev391cutoff!I378)</f>
        <v>comment</v>
      </c>
    </row>
    <row r="379" spans="1:9">
      <c r="A379" s="301" t="str">
        <f>IF([1]ev391cutoff!A379="","",[1]ev391cutoff!A379)</f>
        <v>pill sc2</v>
      </c>
      <c r="B379" s="302">
        <f>IF([1]ev391cutoff!B379="","",[1]ev391cutoff!B379)</f>
        <v>1</v>
      </c>
      <c r="C379" s="301" t="str">
        <f>IF([1]ev391cutoff!C379="","",[1]ev391cutoff!C379)</f>
        <v>pill sc2</v>
      </c>
      <c r="D379" s="301" t="str">
        <f>IF([1]ev391cutoff!D379="","",[1]ev391cutoff!D379)</f>
        <v>DK</v>
      </c>
      <c r="E379" s="301" t="str">
        <f>IF([1]ev391cutoff!E379="","",[1]ev391cutoff!E379)</f>
        <v>unit</v>
      </c>
      <c r="F379" s="295" t="str">
        <f>IF([1]ev391cutoff!F379="","",[1]ev391cutoff!F379)</f>
        <v/>
      </c>
      <c r="G379" s="295" t="str">
        <f>IF([1]ev391cutoff!G379="","",[1]ev391cutoff!G379)</f>
        <v>production</v>
      </c>
      <c r="H379" s="303" t="str">
        <f>IF([1]ev391cutoff!H379="","",[1]ev391cutoff!H379)</f>
        <v>penicillin_cut_off</v>
      </c>
      <c r="I379" s="295" t="str">
        <f>IF([1]ev391cutoff!I379="","",[1]ev391cutoff!I379)</f>
        <v>Scenerio3</v>
      </c>
    </row>
    <row r="380" spans="1:9">
      <c r="A380" s="295" t="str">
        <f>IF([1]ev391cutoff!A380="","",[1]ev391cutoff!A380)</f>
        <v>treatment of hazardous waste, hazardous waste incineration</v>
      </c>
      <c r="B380" s="301">
        <f>IF([1]ev391cutoff!B380="","",[1]ev391cutoff!B380)</f>
        <v>5.9400000000000008E-3</v>
      </c>
      <c r="C380" s="295" t="str">
        <f>IF([1]ev391cutoff!C380="","",[1]ev391cutoff!C380)</f>
        <v>hazardous waste, for incineration</v>
      </c>
      <c r="D380" s="295" t="str">
        <f>IF([1]ev391cutoff!D380="","",[1]ev391cutoff!D380)</f>
        <v>CH</v>
      </c>
      <c r="E380" s="295" t="str">
        <f>IF([1]ev391cutoff!E380="","",[1]ev391cutoff!E380)</f>
        <v>kilogram</v>
      </c>
      <c r="F380" s="295" t="str">
        <f>IF([1]ev391cutoff!F380="","",[1]ev391cutoff!F380)</f>
        <v/>
      </c>
      <c r="G380" s="295" t="str">
        <f>IF([1]ev391cutoff!G380="","",[1]ev391cutoff!G380)</f>
        <v>technosphere</v>
      </c>
      <c r="H380" s="295" t="str">
        <f>IF([1]ev391cutoff!H380="","",[1]ev391cutoff!H380)</f>
        <v>ev391cutoff</v>
      </c>
      <c r="I380" s="295" t="str">
        <f>IF([1]ev391cutoff!I380="","",[1]ev391cutoff!I380)</f>
        <v/>
      </c>
    </row>
    <row r="381" spans="1:9">
      <c r="A381" s="301" t="str">
        <f>IF([1]ev391cutoff!A381="","",[1]ev391cutoff!A381)</f>
        <v>packed box of penicillin</v>
      </c>
      <c r="B381" s="302">
        <f>IF([1]ev391cutoff!B381="","",[1]ev391cutoff!B381)</f>
        <v>0.66666666666666663</v>
      </c>
      <c r="C381" s="301" t="str">
        <f>IF([1]ev391cutoff!C381="","",[1]ev391cutoff!C381)</f>
        <v>box of penicillin</v>
      </c>
      <c r="D381" s="301" t="str">
        <f>IF([1]ev391cutoff!D381="","",[1]ev391cutoff!D381)</f>
        <v>SE</v>
      </c>
      <c r="E381" s="301" t="str">
        <f>IF([1]ev391cutoff!E381="","",[1]ev391cutoff!E381)</f>
        <v>unit</v>
      </c>
      <c r="F381" s="295" t="str">
        <f>IF([1]ev391cutoff!F381="","",[1]ev391cutoff!F381)</f>
        <v/>
      </c>
      <c r="G381" s="295" t="str">
        <f>IF([1]ev391cutoff!G381="","",[1]ev391cutoff!G381)</f>
        <v>technosphere</v>
      </c>
      <c r="H381" s="301" t="str">
        <f>IF([1]ev391cutoff!H381="","",[1]ev391cutoff!H381)</f>
        <v>penicillin_cut_off</v>
      </c>
      <c r="I381" s="295" t="str">
        <f>IF([1]ev391cutoff!I381="","",[1]ev391cutoff!I381)</f>
        <v/>
      </c>
    </row>
    <row r="382" spans="1:9">
      <c r="A382" s="295" t="str">
        <f>IF([1]ev391cutoff!A382="","",[1]ev391cutoff!A382)</f>
        <v>waste packaging paper, Recycled Content cut-off</v>
      </c>
      <c r="B382" s="301">
        <f>IF([1]ev391cutoff!B382="","",[1]ev391cutoff!B382)</f>
        <v>-5.2639999999999999E-2</v>
      </c>
      <c r="C382" s="295" t="str">
        <f>IF([1]ev391cutoff!C382="","",[1]ev391cutoff!C382)</f>
        <v>waste packaging paper</v>
      </c>
      <c r="D382" s="295" t="str">
        <f>IF([1]ev391cutoff!D382="","",[1]ev391cutoff!D382)</f>
        <v>GLO</v>
      </c>
      <c r="E382" s="295" t="str">
        <f>IF([1]ev391cutoff!E382="","",[1]ev391cutoff!E382)</f>
        <v>kilogram</v>
      </c>
      <c r="F382" s="295" t="str">
        <f>IF([1]ev391cutoff!F382="","",[1]ev391cutoff!F382)</f>
        <v/>
      </c>
      <c r="G382" s="295" t="str">
        <f>IF([1]ev391cutoff!G382="","",[1]ev391cutoff!G382)</f>
        <v>technosphere</v>
      </c>
      <c r="H382" s="295" t="str">
        <f>IF([1]ev391cutoff!H382="","",[1]ev391cutoff!H382)</f>
        <v>ev391cutoff</v>
      </c>
      <c r="I382" s="295" t="str">
        <f>IF([1]ev391cutoff!I382="","",[1]ev391cutoff!I382)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2025-03-20T14:41:40Z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