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"/>
    </mc:Choice>
  </mc:AlternateContent>
  <xr:revisionPtr revIDLastSave="0" documentId="13_ncr:1_{82A0D7B3-E5B2-49AA-9AB2-353BAA3DC26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B4" i="2"/>
  <c r="P14" i="2"/>
  <c r="T8" i="2"/>
  <c r="S8" i="2"/>
  <c r="R8" i="2"/>
  <c r="Q8" i="2"/>
  <c r="P8" i="2"/>
  <c r="O8" i="2"/>
  <c r="B3" i="2" s="1"/>
  <c r="B1" i="3"/>
  <c r="P7" i="2" s="1"/>
  <c r="N11" i="2" s="1"/>
  <c r="P11" i="2" l="1"/>
  <c r="P15" i="2" s="1"/>
  <c r="P12" i="2"/>
  <c r="P13" i="2"/>
  <c r="N14" i="2"/>
  <c r="N13" i="2"/>
  <c r="B6" i="2" l="1"/>
  <c r="B14" i="2" s="1"/>
  <c r="B7" i="2" l="1"/>
  <c r="H11" i="1"/>
  <c r="A2" i="1" l="1"/>
  <c r="C4" i="3"/>
  <c r="A4" i="1"/>
  <c r="A3" i="1"/>
  <c r="D1" i="3" l="1"/>
  <c r="R7" i="2" s="1"/>
  <c r="E1" i="3"/>
  <c r="F1" i="3"/>
  <c r="T7" i="2" s="1"/>
  <c r="G1" i="3"/>
  <c r="H1" i="3"/>
  <c r="I1" i="3"/>
  <c r="J1" i="3"/>
  <c r="K1" i="3"/>
  <c r="C1" i="3"/>
  <c r="Q7" i="2" s="1"/>
  <c r="K4" i="3"/>
  <c r="J4" i="3"/>
  <c r="I4" i="3"/>
  <c r="H4" i="3"/>
  <c r="G4" i="3"/>
  <c r="F4" i="3"/>
  <c r="E4" i="3"/>
  <c r="D4" i="3"/>
  <c r="K5" i="3"/>
  <c r="J5" i="3"/>
  <c r="I5" i="3"/>
  <c r="H5" i="3"/>
  <c r="G5" i="3"/>
  <c r="F5" i="3"/>
  <c r="E5" i="3"/>
  <c r="D5" i="3"/>
  <c r="C5" i="3"/>
  <c r="B4" i="3"/>
  <c r="S7" i="2" l="1"/>
  <c r="B2" i="3"/>
  <c r="B5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I4" i="12"/>
  <c r="T3" i="6"/>
  <c r="P10" i="6" s="1"/>
  <c r="I3" i="12"/>
  <c r="T4" i="6" l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3" i="1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B8" i="2"/>
  <c r="B18" i="3" l="1"/>
  <c r="J15" i="2"/>
  <c r="G15" i="2"/>
  <c r="F15" i="2"/>
  <c r="I15" i="2"/>
  <c r="C15" i="2"/>
  <c r="K15" i="2"/>
  <c r="H15" i="2"/>
  <c r="B15" i="2"/>
  <c r="D14" i="2"/>
  <c r="L14" i="2" s="1"/>
  <c r="L15" i="2" s="1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Z8" i="6"/>
  <c r="E34" i="4"/>
  <c r="B9" i="4"/>
  <c r="B27" i="4"/>
  <c r="B34" i="4" s="1"/>
  <c r="B22" i="4"/>
  <c r="B24" i="4" s="1"/>
  <c r="E16" i="4"/>
  <c r="E12" i="4"/>
  <c r="E27" i="4"/>
  <c r="E36" i="4" l="1"/>
  <c r="P20" i="6"/>
  <c r="J8" i="4"/>
  <c r="B2" i="6" s="1"/>
  <c r="B5" i="6" s="1"/>
  <c r="E18" i="4"/>
  <c r="J9" i="4" l="1"/>
  <c r="B1" i="6" s="1"/>
  <c r="C14" i="6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<sst xmlns="http://schemas.openxmlformats.org/spreadsheetml/2006/main" count="439" uniqueCount="323">
  <si>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</si>
  <si>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</si>
  <si>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</si>
  <si>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</si>
  <si>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</si>
  <si>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</si>
  <si>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</si>
  <si>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</si>
  <si>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</si>
  <si>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</si>
  <si>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</si>
  <si>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</si>
  <si>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</si>
  <si>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</si>
  <si>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</si>
  <si>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</si>
  <si>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</si>
  <si>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</si>
  <si>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</si>
  <si>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</si>
  <si>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</si>
  <si>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</si>
  <si>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</si>
  <si>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</si>
  <si>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</si>
  <si>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</si>
  <si>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</si>
  <si>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</si>
  <si>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</si>
  <si>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</si>
  <si>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</si>
  <si>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</si>
  <si>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</si>
  <si>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</si>
  <si>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</si>
  <si>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</si>
  <si>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</si>
  <si>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</si>
  <si>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</si>
  <si>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</si>
  <si>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</si>
  <si>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</si>
  <si>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</si>
  <si>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</si>
  <si>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</si>
  <si>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</si>
  <si>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</si>
  <si>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</si>
  <si>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</si>
  <si>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</si>
  <si>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</si>
  <si>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</si>
  <si>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</si>
  <si>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</si>
  <si>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</si>
  <si>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</si>
  <si>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</si>
  <si>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</si>
  <si>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</si>
  <si>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</si>
  <si>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</si>
  <si>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</si>
  <si>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</si>
  <si>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</si>
  <si>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</si>
  <si>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</si>
  <si>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</si>
  <si>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</si>
  <si>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</si>
  <si>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</si>
  <si>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</si>
  <si>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</si>
  <si>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</si>
  <si>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</si>
  <si>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</si>
  <si>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</si>
  <si>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</si>
  <si>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</si>
  <si>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</si>
  <si>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</si>
  <si>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</si>
  <si>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</si>
  <si>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</si>
  <si>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</si>
  <si>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</si>
  <si>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</si>
  <si>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</si>
  <si>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</si>
  <si>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</si>
  <si>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</si>
  <si>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</si>
  <si>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</si>
  <si>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</si>
  <si>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</si>
  <si>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</si>
  <si>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</si>
  <si>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</si>
  <si>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</si>
  <si>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</si>
  <si>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</si>
  <si>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</si>
  <si>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</si>
  <si>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</si>
  <si>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</si>
  <si>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</si>
  <si>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</si>
  <si>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</si>
  <si>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</si>
  <si>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</si>
  <si>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</si>
  <si>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</si>
  <si>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</si>
  <si>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</si>
  <si>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</si>
  <si>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</si>
  <si>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</si>
  <si>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</si>
  <si>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</si>
  <si>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</si>
  <si>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</si>
  <si>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</si>
  <si>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</si>
  <si>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</si>
  <si>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</si>
  <si>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</si>
  <si>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</si>
  <si>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</si>
  <si>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</si>
  <si>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</si>
  <si>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</si>
  <si>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</si>
  <si>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</si>
  <si>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</si>
  <si>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</si>
  <si>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</si>
  <si>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</si>
  <si>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</si>
  <si>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</si>
  <si>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</si>
  <si>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</si>
  <si>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</si>
  <si>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</si>
  <si>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</si>
  <si>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</si>
  <si>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</si>
  <si>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</si>
  <si>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</si>
  <si>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</si>
  <si>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</si>
  <si>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</si>
  <si>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</si>
  <si>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</si>
  <si>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</si>
  <si>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</si>
  <si>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</si>
  <si>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</si>
  <si>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</si>
  <si>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</si>
  <si>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</si>
  <si>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</si>
  <si>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</si>
  <si>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</si>
  <si>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</si>
  <si>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</si>
  <si>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</si>
  <si>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</si>
  <si>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</si>
  <si>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</si>
  <si>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</si>
  <si>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</si>
  <si>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</si>
  <si>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</si>
  <si>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</si>
  <si>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</si>
  <si>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</si>
  <si>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</si>
  <si>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</si>
  <si>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</si>
  <si>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</si>
  <si>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</si>
  <si>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</si>
  <si>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</si>
  <si>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</si>
  <si>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</si>
  <si>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</si>
  <si>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</si>
  <si>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</si>
  <si>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</si>
  <si>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</si>
  <si>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</si>
  <si>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</si>
  <si>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</si>
  <si>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</si>
  <si>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</si>
  <si>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</si>
  <si>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</si>
  <si>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</si>
  <si>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</si>
  <si>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</si>
  <si>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</si>
  <si>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</si>
  <si>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</si>
  <si>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</si>
  <si>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</si>
  <si>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</si>
  <si>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</si>
  <si>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</si>
  <si>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</si>
  <si>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</si>
  <si>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</si>
  <si>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</si>
  <si>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</si>
  <si>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</si>
  <si>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</si>
  <si>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</si>
  <si>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</si>
  <si>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</si>
  <si>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</si>
  <si>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</si>
  <si>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</si>
  <si>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</si>
  <si>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</si>
  <si>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</si>
  <si>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</si>
  <si>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</si>
  <si>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</si>
  <si>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</si>
  <si>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</si>
  <si>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</si>
  <si>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</si>
  <si>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</si>
  <si>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</si>
  <si>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</si>
  <si>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</si>
  <si>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</si>
  <si>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</si>
  <si>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</si>
  <si>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</si>
  <si>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</si>
  <si>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</si>
  <si>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</si>
  <si>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</si>
  <si>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</si>
  <si>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</si>
  <si>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</si>
  <si>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</si>
  <si>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</si>
  <si>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</si>
  <si>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</si>
  <si>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</si>
  <si>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</si>
  <si>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</si>
  <si>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</si>
  <si>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</si>
  <si>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</si>
  <si>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</si>
  <si>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</si>
  <si>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</si>
  <si>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</si>
  <si>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</si>
  <si>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</si>
  <si>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</si>
  <si>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</si>
  <si>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</si>
  <si>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</si>
  <si>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</si>
  <si>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</si>
  <si>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</si>
  <si>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</si>
  <si>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</si>
  <si>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</si>
  <si>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</si>
  <si>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</si>
  <si>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</si>
  <si>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</si>
  <si>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</si>
  <si>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</si>
  <si>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</si>
  <si>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</si>
  <si>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</si>
  <si>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</si>
  <si>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</si>
  <si>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</si>
  <si>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</si>
  <si>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</si>
  <si>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</si>
  <si>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</si>
  <si>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</si>
  <si>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</si>
  <si>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</si>
  <si>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</si>
  <si>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</si>
  <si>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</si>
  <si>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</si>
  <si>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</si>
  <si>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</si>
  <si>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</si>
  <si>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</si>
  <si>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</si>
  <si>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</si>
  <si>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</si>
  <si>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</si>
  <si>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</si>
  <si>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</si>
  <si>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</si>
  <si>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</si>
  <si>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</si>
  <si>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</si>
  <si>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</si>
  <si>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</si>
  <si>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</si>
  <si>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</si>
  <si>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</si>
  <si>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</si>
  <si>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</si>
  <si>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</si>
  <si>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</si>
  <si>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</si>
  <si>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EV</t>
  </si>
  <si>
    <t>Compunded Annual Growth Rate</t>
  </si>
  <si>
    <t>5-Yr CAGR</t>
  </si>
  <si>
    <t>4--Yr CAGR</t>
  </si>
  <si>
    <t>3-Yr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</si>
</sst>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91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opLeftCell="D1" workbookViewId="0">
      <selection activeCell="C21" sqref="C21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7" t="s">
        <v>92</v>
      </c>
      <c r="T3" s="4">
        <f>SUM('Debt Template'!B3:B628)</f>
        <v>0</v>
      </c>
      <c r="Y3" s="64" t="s">
        <v>310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7" t="s">
        <v>93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7" t="s">
        <v>94</v>
      </c>
      <c r="T5" s="66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65" t="e">
        <f>Z7*(1-P14)</f>
        <v>#DIV/0!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72" t="s">
        <v>124</v>
      </c>
      <c r="I24" s="72"/>
      <c r="J24" s="72"/>
      <c r="K24" s="72"/>
      <c r="L24" s="72"/>
      <c r="M24" s="72"/>
      <c r="N24" s="72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71" t="s">
        <v>122</v>
      </c>
      <c r="I25" s="71"/>
      <c r="J25" s="71"/>
      <c r="K25" s="71"/>
      <c r="L25" s="71"/>
      <c r="M25" s="71"/>
      <c r="N25" s="71"/>
    </row>
    <row r="26" spans="1:16" ht="15" customHeight="1" x14ac:dyDescent="0.3">
      <c r="A26" s="33" t="s">
        <v>119</v>
      </c>
      <c r="B26" s="43">
        <f>Multiples!A8</f>
        <v>0</v>
      </c>
      <c r="C26" s="45" t="e">
        <f>B26/P12-1</f>
        <v>#DIV/0!</v>
      </c>
      <c r="D26" s="46">
        <v>0.2</v>
      </c>
      <c r="F26" s="73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73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3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73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73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73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73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73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73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16"/>
  <sheetViews>
    <sheetView workbookViewId="0">
      <selection activeCell="H12" sqref="H12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0</f>
        <v>0</v>
      </c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>
        <f>2.66 * 0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  <row r="10" spans="1:8" x14ac:dyDescent="0.3">
      <c r="G10" s="70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318</v>
      </c>
    </row>
    <row r="16" spans="1:8" x14ac:dyDescent="0.3">
      <c r="G16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tabSelected="1" topLeftCell="C1" workbookViewId="0">
      <selection activeCell="E5" sqref="E5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5"/>
      <c r="R5" s="75"/>
      <c r="S5" s="75"/>
      <c r="T5" s="75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6" t="s">
        <v>126</v>
      </c>
      <c r="P7" s="77">
        <f ca="1">'Growth Rates'!B1</f>
        <v>2019</v>
      </c>
      <c r="Q7" s="77">
        <f ca="1">'Growth Rates'!C1</f>
        <v>2018</v>
      </c>
      <c r="R7" s="77">
        <f ca="1">'Growth Rates'!D1</f>
        <v>2017</v>
      </c>
      <c r="S7" s="77">
        <f ca="1">'Growth Rates'!E1</f>
        <v>2016</v>
      </c>
      <c r="T7" s="78">
        <f ca="1">'Growth Rates'!F1</f>
        <v>2015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90">
        <f>VLOOKUP("Dividends USD",'Key Ratios'!$1:$1048576,2,FALSE)</f>
        <v>0</v>
      </c>
      <c r="P8" s="79">
        <f>VLOOKUP("Dividends USD",'Key Ratios'!$1:$1048576,3,FALSE)</f>
        <v>0</v>
      </c>
      <c r="Q8" s="79">
        <f>VLOOKUP("Dividends USD",'Key Ratios'!$1:$1048576,4,FALSE)</f>
        <v>0</v>
      </c>
      <c r="R8" s="79">
        <f>VLOOKUP("Dividends USD",'Key Ratios'!$1:$1048576,5,FALSE)</f>
        <v>0</v>
      </c>
      <c r="S8" s="79">
        <f>VLOOKUP("Dividends USD",'Key Ratios'!$1:$1048576,6,FALSE)</f>
        <v>0</v>
      </c>
      <c r="T8" s="80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81" t="s">
        <v>319</v>
      </c>
      <c r="O10" s="82"/>
      <c r="P10" s="83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84">
        <f ca="1">P7</f>
        <v>2019</v>
      </c>
      <c r="O11" t="s">
        <v>320</v>
      </c>
      <c r="P11" s="85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86" t="s">
        <v>126</v>
      </c>
      <c r="O12" t="s">
        <v>320</v>
      </c>
      <c r="P12" s="85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84">
        <f ca="1">P7</f>
        <v>2019</v>
      </c>
      <c r="O13" t="s">
        <v>321</v>
      </c>
      <c r="P13" s="85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84">
        <f ca="1">P7</f>
        <v>2019</v>
      </c>
      <c r="O14" t="s">
        <v>322</v>
      </c>
      <c r="P14" s="85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87"/>
      <c r="O15" s="88" t="s">
        <v>48</v>
      </c>
      <c r="P15" s="89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topLeftCell="A13" workbookViewId="0">
      <selection activeCell="B12" sqref="B1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4" t="s">
        <v>53</v>
      </c>
      <c r="B1" s="74"/>
      <c r="D1" s="74" t="s">
        <v>54</v>
      </c>
      <c r="E1" s="74"/>
      <c r="I1" t="s">
        <v>61</v>
      </c>
      <c r="J1" s="23">
        <f>VLOOKUP("Tax Rate %", 'Key Ratios'!1:1048576,2,FALSE)/100</f>
        <v>0</v>
      </c>
    </row>
    <row r="3" spans="1:10" x14ac:dyDescent="0.3">
      <c r="A3" s="74" t="s">
        <v>55</v>
      </c>
      <c r="B3" s="74"/>
      <c r="D3" s="74" t="s">
        <v>55</v>
      </c>
      <c r="E3" s="74"/>
      <c r="I3" t="s">
        <v>63</v>
      </c>
      <c r="J3" s="12">
        <f>VLOOKUP("Debt Issued",'Cash Flow Statement'!1:1048576,2,FALSE)</f>
        <v>0</v>
      </c>
    </row>
    <row r="4" spans="1:10" x14ac:dyDescent="0.3">
      <c r="A4" t="s">
        <v>56</v>
      </c>
      <c r="B4" s="22">
        <f>VLOOKUP("Net income available to common shareholders",'Income Statement'!A2:AE36,2,FALSE)</f>
        <v>0</v>
      </c>
      <c r="D4" t="s">
        <v>56</v>
      </c>
      <c r="E4">
        <f>B4</f>
        <v>0</v>
      </c>
      <c r="I4" t="s">
        <v>64</v>
      </c>
      <c r="J4" s="12">
        <f>VLOOKUP("Debt Repayment",'Cash Flow Statement'!1:1048576,2,FALSE)</f>
        <v>0</v>
      </c>
    </row>
    <row r="5" spans="1:10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0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0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0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62">
        <f>MIN(B9,B16,B24,B34)</f>
        <v>0</v>
      </c>
    </row>
    <row r="9" spans="1:10" ht="16.2" thickBot="1" x14ac:dyDescent="0.35">
      <c r="A9" s="24" t="s">
        <v>53</v>
      </c>
      <c r="B9" s="25">
        <f>SUM(B4:B8)</f>
        <v>0</v>
      </c>
      <c r="D9" s="24" t="s">
        <v>54</v>
      </c>
      <c r="E9" s="24">
        <f>SUM(E4:E8)</f>
        <v>0</v>
      </c>
      <c r="I9" s="61" t="s">
        <v>308</v>
      </c>
      <c r="J9" s="62">
        <f>MIN(E9,E18,E24,E36)</f>
        <v>0</v>
      </c>
    </row>
    <row r="10" spans="1:10" ht="15" thickTop="1" x14ac:dyDescent="0.3"/>
    <row r="11" spans="1:10" x14ac:dyDescent="0.3">
      <c r="A11" s="74" t="s">
        <v>65</v>
      </c>
      <c r="B11" s="74"/>
      <c r="D11" s="74" t="s">
        <v>65</v>
      </c>
      <c r="E11" s="74"/>
    </row>
    <row r="12" spans="1:10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0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0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0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0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74" t="s">
        <v>68</v>
      </c>
      <c r="B20" s="74"/>
      <c r="D20" s="74" t="s">
        <v>68</v>
      </c>
      <c r="E20" s="74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74" t="s">
        <v>69</v>
      </c>
      <c r="B26" s="74"/>
      <c r="D26" s="74" t="s">
        <v>69</v>
      </c>
      <c r="E26" s="74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B1" sqref="B1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I29" sqref="I29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76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77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5"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B9" sqref="B9:E9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2020-05-15T18:09:09Z</dcterms:modified>
</cp:coreProperties>
</file>