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yamPC\Documents\auto-valuation--master\"/>
    </mc:Choice>
  </mc:AlternateContent>
  <xr:revisionPtr revIDLastSave="0" documentId="13_ncr:1_{0F48B37C-0983-4744-8D67-97C2678784BF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DCF" sheetId="6" r:id="rId1"/>
    <sheet name="Multiples" sheetId="1" r:id="rId2"/>
    <sheet name="DDM" sheetId="2" r:id="rId3"/>
    <sheet name="FCFF &amp; FCFE" sheetId="4" r:id="rId4"/>
    <sheet name="Growth Rates" sheetId="3" r:id="rId5"/>
    <sheet name="Change WC" sheetId="5" r:id="rId6"/>
    <sheet name="Income Statement" sheetId="8" r:id="rId7"/>
    <sheet name="Balance Sheet (Annual)" sheetId="9" r:id="rId8"/>
    <sheet name="Cash Flow Statement" sheetId="10" r:id="rId9"/>
    <sheet name="Key Ratios" sheetId="11" r:id="rId10"/>
    <sheet name="Debt Template" sheetId="12" r:id="rId11"/>
    <sheet name="Sheet4" sheetId="16" r:id="rId12"/>
  </sheets>
  <definedNames>
    <definedName name="ExternalData_1" localSheetId="10">'Debt Template'!$A$1:$C$21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" i="3" l="1"/>
  <c r="E1" i="3"/>
  <c r="F1" i="3"/>
  <c r="G1" i="3"/>
  <c r="H1" i="3"/>
  <c r="I1" i="3"/>
  <c r="J1" i="3"/>
  <c r="K1" i="3"/>
  <c r="C1" i="3"/>
  <c r="B1" i="3"/>
  <c r="B12" i="6"/>
  <c r="B6" i="6"/>
  <c r="K4" i="3"/>
  <c r="J4" i="3"/>
  <c r="I4" i="3"/>
  <c r="H4" i="3"/>
  <c r="G4" i="3"/>
  <c r="F4" i="3"/>
  <c r="E4" i="3"/>
  <c r="D4" i="3"/>
  <c r="C4" i="3"/>
  <c r="K5" i="3"/>
  <c r="J5" i="3"/>
  <c r="I5" i="3"/>
  <c r="H5" i="3"/>
  <c r="G5" i="3"/>
  <c r="F5" i="3"/>
  <c r="E5" i="3"/>
  <c r="D5" i="3"/>
  <c r="C5" i="3"/>
  <c r="B4" i="3"/>
  <c r="B2" i="3" l="1"/>
  <c r="B5" i="3"/>
  <c r="B3" i="3"/>
  <c r="D3" i="3"/>
  <c r="C3" i="3"/>
  <c r="K3" i="3"/>
  <c r="J3" i="3"/>
  <c r="I3" i="3"/>
  <c r="H3" i="3"/>
  <c r="G3" i="3"/>
  <c r="F3" i="3"/>
  <c r="E3" i="3"/>
  <c r="C2" i="3"/>
  <c r="K2" i="3"/>
  <c r="J2" i="3"/>
  <c r="I2" i="3"/>
  <c r="H2" i="3"/>
  <c r="G2" i="3"/>
  <c r="F2" i="3"/>
  <c r="E2" i="3"/>
  <c r="D2" i="3"/>
  <c r="P11" i="6"/>
  <c r="H4" i="1" l="1"/>
  <c r="B5" i="2" l="1"/>
  <c r="P10" i="6"/>
  <c r="C11" i="5" l="1"/>
  <c r="B11" i="5"/>
  <c r="J1" i="4" l="1"/>
  <c r="D28" i="12" l="1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100" i="12"/>
  <c r="D101" i="12"/>
  <c r="D102" i="12"/>
  <c r="D103" i="12"/>
  <c r="D104" i="12"/>
  <c r="D105" i="12"/>
  <c r="D106" i="12"/>
  <c r="D107" i="12"/>
  <c r="D108" i="12"/>
  <c r="D109" i="12"/>
  <c r="D110" i="12"/>
  <c r="D111" i="12"/>
  <c r="D112" i="12"/>
  <c r="D113" i="12"/>
  <c r="D114" i="12"/>
  <c r="D115" i="12"/>
  <c r="D116" i="12"/>
  <c r="D117" i="12"/>
  <c r="D118" i="12"/>
  <c r="D119" i="12"/>
  <c r="D120" i="12"/>
  <c r="D121" i="12"/>
  <c r="D122" i="12"/>
  <c r="D123" i="12"/>
  <c r="D124" i="12"/>
  <c r="D125" i="12"/>
  <c r="D126" i="12"/>
  <c r="D127" i="12"/>
  <c r="D128" i="12"/>
  <c r="D129" i="12"/>
  <c r="D130" i="12"/>
  <c r="D131" i="12"/>
  <c r="D132" i="12"/>
  <c r="D133" i="12"/>
  <c r="D134" i="12"/>
  <c r="D135" i="12"/>
  <c r="D136" i="12"/>
  <c r="D137" i="12"/>
  <c r="D138" i="12"/>
  <c r="D139" i="12"/>
  <c r="D140" i="12"/>
  <c r="D141" i="12"/>
  <c r="D142" i="12"/>
  <c r="D143" i="12"/>
  <c r="D144" i="12"/>
  <c r="D145" i="12"/>
  <c r="D146" i="12"/>
  <c r="D147" i="12"/>
  <c r="D148" i="12"/>
  <c r="D149" i="12"/>
  <c r="D150" i="12"/>
  <c r="D151" i="12"/>
  <c r="D152" i="12"/>
  <c r="D153" i="12"/>
  <c r="D154" i="12"/>
  <c r="D155" i="12"/>
  <c r="D156" i="12"/>
  <c r="D157" i="12"/>
  <c r="D158" i="12"/>
  <c r="D159" i="12"/>
  <c r="D160" i="12"/>
  <c r="D161" i="12"/>
  <c r="D162" i="12"/>
  <c r="D163" i="12"/>
  <c r="D164" i="12"/>
  <c r="D165" i="12"/>
  <c r="D166" i="12"/>
  <c r="D167" i="12"/>
  <c r="D168" i="12"/>
  <c r="D169" i="12"/>
  <c r="D170" i="12"/>
  <c r="D171" i="12"/>
  <c r="D172" i="12"/>
  <c r="D173" i="12"/>
  <c r="D174" i="12"/>
  <c r="D175" i="12"/>
  <c r="D176" i="12"/>
  <c r="D177" i="12"/>
  <c r="D178" i="12"/>
  <c r="D179" i="12"/>
  <c r="D180" i="12"/>
  <c r="D181" i="12"/>
  <c r="D182" i="12"/>
  <c r="D183" i="12"/>
  <c r="D184" i="12"/>
  <c r="D185" i="12"/>
  <c r="D186" i="12"/>
  <c r="D187" i="12"/>
  <c r="D188" i="12"/>
  <c r="D189" i="12"/>
  <c r="D190" i="12"/>
  <c r="D191" i="12"/>
  <c r="D192" i="12"/>
  <c r="D193" i="12"/>
  <c r="D194" i="12"/>
  <c r="D195" i="12"/>
  <c r="D196" i="12"/>
  <c r="D197" i="12"/>
  <c r="D198" i="12"/>
  <c r="D199" i="12"/>
  <c r="D200" i="12"/>
  <c r="D201" i="12"/>
  <c r="D202" i="12"/>
  <c r="D203" i="12"/>
  <c r="D204" i="12"/>
  <c r="D205" i="12"/>
  <c r="D206" i="12"/>
  <c r="D207" i="12"/>
  <c r="D208" i="12"/>
  <c r="D209" i="12"/>
  <c r="D210" i="12"/>
  <c r="D211" i="12"/>
  <c r="D212" i="12"/>
  <c r="D213" i="12"/>
  <c r="D214" i="12"/>
  <c r="D215" i="12"/>
  <c r="D216" i="12"/>
  <c r="D217" i="12"/>
  <c r="D218" i="12"/>
  <c r="D219" i="12"/>
  <c r="D220" i="12"/>
  <c r="D221" i="12"/>
  <c r="D222" i="12"/>
  <c r="D223" i="12"/>
  <c r="D224" i="12"/>
  <c r="D225" i="12"/>
  <c r="D226" i="12"/>
  <c r="D227" i="12"/>
  <c r="D228" i="12"/>
  <c r="D229" i="12"/>
  <c r="D230" i="12"/>
  <c r="D231" i="12"/>
  <c r="D232" i="12"/>
  <c r="D233" i="12"/>
  <c r="D234" i="12"/>
  <c r="D235" i="12"/>
  <c r="D236" i="12"/>
  <c r="D237" i="12"/>
  <c r="D238" i="12"/>
  <c r="D239" i="12"/>
  <c r="D240" i="12"/>
  <c r="D241" i="12"/>
  <c r="D242" i="12"/>
  <c r="D243" i="12"/>
  <c r="D244" i="12"/>
  <c r="D245" i="12"/>
  <c r="D246" i="12"/>
  <c r="D247" i="12"/>
  <c r="D248" i="12"/>
  <c r="D249" i="12"/>
  <c r="D250" i="12"/>
  <c r="D251" i="12"/>
  <c r="D252" i="12"/>
  <c r="D253" i="12"/>
  <c r="D254" i="12"/>
  <c r="D255" i="12"/>
  <c r="D256" i="12"/>
  <c r="D257" i="12"/>
  <c r="D258" i="12"/>
  <c r="D259" i="12"/>
  <c r="D260" i="12"/>
  <c r="D261" i="12"/>
  <c r="D262" i="12"/>
  <c r="D263" i="12"/>
  <c r="D264" i="12"/>
  <c r="D265" i="12"/>
  <c r="D266" i="12"/>
  <c r="D267" i="12"/>
  <c r="D268" i="12"/>
  <c r="D269" i="12"/>
  <c r="D270" i="12"/>
  <c r="D271" i="12"/>
  <c r="D272" i="12"/>
  <c r="D273" i="12"/>
  <c r="D274" i="12"/>
  <c r="D275" i="12"/>
  <c r="D276" i="12"/>
  <c r="D277" i="12"/>
  <c r="D278" i="12"/>
  <c r="D279" i="12"/>
  <c r="D280" i="12"/>
  <c r="D281" i="12"/>
  <c r="D282" i="12"/>
  <c r="D283" i="12"/>
  <c r="D284" i="12"/>
  <c r="D285" i="12"/>
  <c r="D286" i="12"/>
  <c r="D287" i="12"/>
  <c r="D288" i="12"/>
  <c r="D289" i="12"/>
  <c r="D290" i="12"/>
  <c r="D291" i="12"/>
  <c r="D292" i="12"/>
  <c r="D293" i="12"/>
  <c r="D294" i="12"/>
  <c r="D295" i="12"/>
  <c r="D296" i="12"/>
  <c r="D297" i="12"/>
  <c r="D298" i="12"/>
  <c r="D299" i="12"/>
  <c r="D300" i="12"/>
  <c r="D301" i="12"/>
  <c r="D302" i="12"/>
  <c r="D303" i="12"/>
  <c r="D304" i="12"/>
  <c r="D305" i="12"/>
  <c r="D306" i="12"/>
  <c r="D307" i="12"/>
  <c r="D308" i="12"/>
  <c r="D309" i="12"/>
  <c r="D310" i="12"/>
  <c r="D311" i="12"/>
  <c r="D312" i="12"/>
  <c r="D313" i="12"/>
  <c r="D314" i="12"/>
  <c r="D315" i="12"/>
  <c r="D316" i="12"/>
  <c r="D317" i="12"/>
  <c r="D318" i="12"/>
  <c r="D319" i="12"/>
  <c r="D320" i="12"/>
  <c r="D321" i="12"/>
  <c r="D322" i="12"/>
  <c r="D323" i="12"/>
  <c r="D324" i="12"/>
  <c r="D325" i="12"/>
  <c r="D326" i="12"/>
  <c r="D327" i="12"/>
  <c r="D328" i="12"/>
  <c r="D329" i="12"/>
  <c r="D330" i="12"/>
  <c r="D331" i="12"/>
  <c r="D332" i="12"/>
  <c r="D333" i="12"/>
  <c r="D334" i="12"/>
  <c r="D335" i="12"/>
  <c r="D336" i="12"/>
  <c r="D337" i="12"/>
  <c r="D338" i="12"/>
  <c r="D339" i="12"/>
  <c r="D340" i="12"/>
  <c r="D341" i="12"/>
  <c r="D342" i="12"/>
  <c r="D343" i="12"/>
  <c r="D344" i="12"/>
  <c r="D345" i="12"/>
  <c r="D346" i="12"/>
  <c r="D347" i="12"/>
  <c r="D348" i="12"/>
  <c r="D349" i="12"/>
  <c r="D350" i="12"/>
  <c r="D351" i="12"/>
  <c r="D352" i="12"/>
  <c r="D353" i="12"/>
  <c r="D354" i="12"/>
  <c r="D355" i="12"/>
  <c r="D356" i="12"/>
  <c r="D357" i="12"/>
  <c r="D358" i="12"/>
  <c r="D359" i="12"/>
  <c r="D360" i="12"/>
  <c r="D361" i="12"/>
  <c r="D362" i="12"/>
  <c r="D363" i="12"/>
  <c r="D364" i="12"/>
  <c r="D365" i="12"/>
  <c r="D366" i="12"/>
  <c r="D367" i="12"/>
  <c r="D368" i="12"/>
  <c r="D369" i="12"/>
  <c r="D370" i="12"/>
  <c r="D371" i="12"/>
  <c r="D372" i="12"/>
  <c r="D373" i="12"/>
  <c r="D374" i="12"/>
  <c r="D375" i="12"/>
  <c r="D376" i="12"/>
  <c r="D377" i="12"/>
  <c r="D378" i="12"/>
  <c r="D379" i="12"/>
  <c r="D380" i="12"/>
  <c r="D381" i="12"/>
  <c r="D382" i="12"/>
  <c r="D383" i="12"/>
  <c r="D384" i="12"/>
  <c r="D385" i="12"/>
  <c r="D386" i="12"/>
  <c r="D387" i="12"/>
  <c r="D388" i="12"/>
  <c r="D389" i="12"/>
  <c r="D390" i="12"/>
  <c r="D391" i="12"/>
  <c r="D392" i="12"/>
  <c r="D393" i="12"/>
  <c r="D394" i="12"/>
  <c r="D395" i="12"/>
  <c r="D396" i="12"/>
  <c r="D397" i="12"/>
  <c r="D398" i="12"/>
  <c r="D399" i="12"/>
  <c r="D400" i="12"/>
  <c r="D401" i="12"/>
  <c r="D402" i="12"/>
  <c r="D403" i="12"/>
  <c r="D404" i="12"/>
  <c r="D405" i="12"/>
  <c r="D406" i="12"/>
  <c r="D407" i="12"/>
  <c r="D408" i="12"/>
  <c r="D409" i="12"/>
  <c r="D410" i="12"/>
  <c r="D411" i="12"/>
  <c r="D412" i="12"/>
  <c r="D413" i="12"/>
  <c r="D414" i="12"/>
  <c r="D415" i="12"/>
  <c r="D416" i="12"/>
  <c r="D417" i="12"/>
  <c r="D418" i="12"/>
  <c r="D419" i="12"/>
  <c r="D420" i="12"/>
  <c r="D421" i="12"/>
  <c r="D422" i="12"/>
  <c r="D423" i="12"/>
  <c r="D424" i="12"/>
  <c r="D425" i="12"/>
  <c r="D426" i="12"/>
  <c r="D427" i="12"/>
  <c r="D428" i="12"/>
  <c r="D429" i="12"/>
  <c r="D430" i="12"/>
  <c r="D431" i="12"/>
  <c r="D432" i="12"/>
  <c r="D433" i="12"/>
  <c r="D434" i="12"/>
  <c r="D435" i="12"/>
  <c r="D436" i="12"/>
  <c r="D437" i="12"/>
  <c r="D438" i="12"/>
  <c r="D439" i="12"/>
  <c r="D440" i="12"/>
  <c r="D441" i="12"/>
  <c r="D442" i="12"/>
  <c r="D443" i="12"/>
  <c r="D444" i="12"/>
  <c r="D445" i="12"/>
  <c r="D446" i="12"/>
  <c r="D447" i="12"/>
  <c r="D448" i="12"/>
  <c r="D449" i="12"/>
  <c r="D450" i="12"/>
  <c r="D451" i="12"/>
  <c r="D452" i="12"/>
  <c r="D453" i="12"/>
  <c r="D454" i="12"/>
  <c r="D455" i="12"/>
  <c r="D456" i="12"/>
  <c r="D457" i="12"/>
  <c r="D458" i="12"/>
  <c r="D459" i="12"/>
  <c r="D460" i="12"/>
  <c r="D461" i="12"/>
  <c r="D462" i="12"/>
  <c r="D463" i="12"/>
  <c r="D464" i="12"/>
  <c r="D465" i="12"/>
  <c r="D466" i="12"/>
  <c r="D467" i="12"/>
  <c r="D468" i="12"/>
  <c r="D469" i="12"/>
  <c r="D470" i="12"/>
  <c r="D471" i="12"/>
  <c r="D472" i="12"/>
  <c r="D473" i="12"/>
  <c r="D474" i="12"/>
  <c r="D475" i="12"/>
  <c r="D476" i="12"/>
  <c r="D477" i="12"/>
  <c r="D478" i="12"/>
  <c r="D479" i="12"/>
  <c r="D480" i="12"/>
  <c r="D481" i="12"/>
  <c r="D482" i="12"/>
  <c r="D483" i="12"/>
  <c r="D484" i="12"/>
  <c r="D485" i="12"/>
  <c r="D486" i="12"/>
  <c r="D487" i="12"/>
  <c r="D488" i="12"/>
  <c r="D489" i="12"/>
  <c r="D490" i="12"/>
  <c r="D491" i="12"/>
  <c r="D492" i="12"/>
  <c r="D493" i="12"/>
  <c r="D494" i="12"/>
  <c r="D495" i="12"/>
  <c r="D496" i="12"/>
  <c r="D497" i="12"/>
  <c r="D498" i="12"/>
  <c r="D499" i="12"/>
  <c r="D500" i="12"/>
  <c r="D501" i="12"/>
  <c r="D502" i="12"/>
  <c r="D503" i="12"/>
  <c r="D504" i="12"/>
  <c r="D505" i="12"/>
  <c r="D506" i="12"/>
  <c r="D507" i="12"/>
  <c r="D508" i="12"/>
  <c r="D509" i="12"/>
  <c r="D510" i="12"/>
  <c r="D511" i="12"/>
  <c r="D512" i="12"/>
  <c r="D513" i="12"/>
  <c r="D514" i="12"/>
  <c r="D515" i="12"/>
  <c r="D516" i="12"/>
  <c r="D517" i="12"/>
  <c r="D518" i="12"/>
  <c r="D519" i="12"/>
  <c r="D520" i="12"/>
  <c r="D521" i="12"/>
  <c r="D522" i="12"/>
  <c r="D523" i="12"/>
  <c r="D524" i="12"/>
  <c r="D525" i="12"/>
  <c r="D526" i="12"/>
  <c r="D527" i="12"/>
  <c r="D528" i="12"/>
  <c r="D529" i="12"/>
  <c r="D530" i="12"/>
  <c r="D531" i="12"/>
  <c r="D532" i="12"/>
  <c r="D533" i="12"/>
  <c r="D534" i="12"/>
  <c r="D535" i="12"/>
  <c r="D536" i="12"/>
  <c r="D537" i="12"/>
  <c r="D538" i="12"/>
  <c r="D539" i="12"/>
  <c r="D540" i="12"/>
  <c r="D541" i="12"/>
  <c r="D542" i="12"/>
  <c r="D543" i="12"/>
  <c r="D544" i="12"/>
  <c r="D545" i="12"/>
  <c r="D546" i="12"/>
  <c r="D547" i="12"/>
  <c r="D548" i="12"/>
  <c r="D549" i="12"/>
  <c r="D550" i="12"/>
  <c r="D551" i="12"/>
  <c r="D552" i="12"/>
  <c r="D553" i="12"/>
  <c r="D554" i="12"/>
  <c r="D555" i="12"/>
  <c r="D556" i="12"/>
  <c r="D557" i="12"/>
  <c r="D558" i="12"/>
  <c r="D559" i="12"/>
  <c r="D560" i="12"/>
  <c r="D561" i="12"/>
  <c r="D562" i="12"/>
  <c r="D563" i="12"/>
  <c r="D564" i="12"/>
  <c r="D565" i="12"/>
  <c r="D566" i="12"/>
  <c r="D567" i="12"/>
  <c r="D568" i="12"/>
  <c r="D569" i="12"/>
  <c r="D570" i="12"/>
  <c r="D571" i="12"/>
  <c r="D572" i="12"/>
  <c r="D573" i="12"/>
  <c r="D574" i="12"/>
  <c r="D575" i="12"/>
  <c r="D576" i="12"/>
  <c r="D577" i="12"/>
  <c r="D578" i="12"/>
  <c r="D579" i="12"/>
  <c r="D580" i="12"/>
  <c r="D581" i="12"/>
  <c r="D582" i="12"/>
  <c r="D583" i="12"/>
  <c r="D584" i="12"/>
  <c r="D585" i="12"/>
  <c r="D586" i="12"/>
  <c r="D587" i="12"/>
  <c r="D588" i="12"/>
  <c r="D589" i="12"/>
  <c r="D590" i="12"/>
  <c r="D591" i="12"/>
  <c r="D592" i="12"/>
  <c r="D593" i="12"/>
  <c r="D594" i="12"/>
  <c r="D595" i="12"/>
  <c r="D596" i="12"/>
  <c r="D597" i="12"/>
  <c r="D598" i="12"/>
  <c r="D599" i="12"/>
  <c r="D600" i="12"/>
  <c r="D601" i="12"/>
  <c r="D602" i="12"/>
  <c r="D603" i="12"/>
  <c r="D604" i="12"/>
  <c r="D605" i="12"/>
  <c r="D606" i="12"/>
  <c r="D607" i="12"/>
  <c r="D608" i="12"/>
  <c r="D609" i="12"/>
  <c r="D610" i="12"/>
  <c r="D611" i="12"/>
  <c r="D612" i="12"/>
  <c r="D613" i="12"/>
  <c r="D614" i="12"/>
  <c r="D615" i="12"/>
  <c r="D616" i="12"/>
  <c r="D617" i="12"/>
  <c r="D618" i="12"/>
  <c r="D619" i="12"/>
  <c r="D620" i="12"/>
  <c r="D621" i="12"/>
  <c r="D622" i="12"/>
  <c r="D623" i="12"/>
  <c r="D624" i="12"/>
  <c r="D625" i="12"/>
  <c r="D626" i="12"/>
  <c r="D627" i="12"/>
  <c r="D628" i="12"/>
  <c r="D629" i="12"/>
  <c r="D630" i="12"/>
  <c r="D631" i="12"/>
  <c r="D632" i="12"/>
  <c r="D633" i="12"/>
  <c r="D634" i="12"/>
  <c r="D635" i="12"/>
  <c r="D636" i="12"/>
  <c r="D637" i="12"/>
  <c r="D638" i="12"/>
  <c r="D639" i="12"/>
  <c r="D640" i="12"/>
  <c r="D641" i="12"/>
  <c r="D642" i="12"/>
  <c r="D643" i="12"/>
  <c r="D644" i="12"/>
  <c r="D645" i="12"/>
  <c r="D646" i="12"/>
  <c r="D647" i="12"/>
  <c r="D648" i="12"/>
  <c r="D649" i="12"/>
  <c r="D650" i="12"/>
  <c r="D651" i="12"/>
  <c r="D652" i="12"/>
  <c r="D653" i="12"/>
  <c r="D654" i="12"/>
  <c r="D655" i="12"/>
  <c r="D656" i="12"/>
  <c r="D657" i="12"/>
  <c r="D658" i="12"/>
  <c r="D659" i="12"/>
  <c r="D660" i="12"/>
  <c r="D661" i="12"/>
  <c r="D662" i="12"/>
  <c r="D663" i="12"/>
  <c r="D664" i="12"/>
  <c r="D665" i="12"/>
  <c r="D666" i="12"/>
  <c r="D667" i="12"/>
  <c r="D668" i="12"/>
  <c r="D669" i="12"/>
  <c r="D670" i="12"/>
  <c r="D671" i="12"/>
  <c r="D672" i="12"/>
  <c r="D673" i="12"/>
  <c r="D674" i="12"/>
  <c r="D675" i="12"/>
  <c r="D676" i="12"/>
  <c r="D677" i="12"/>
  <c r="D678" i="12"/>
  <c r="D679" i="12"/>
  <c r="D680" i="12"/>
  <c r="D681" i="12"/>
  <c r="D682" i="12"/>
  <c r="D683" i="12"/>
  <c r="D684" i="12"/>
  <c r="D685" i="12"/>
  <c r="D686" i="12"/>
  <c r="D687" i="12"/>
  <c r="D688" i="12"/>
  <c r="D689" i="12"/>
  <c r="D690" i="12"/>
  <c r="D691" i="12"/>
  <c r="D692" i="12"/>
  <c r="D693" i="12"/>
  <c r="D694" i="12"/>
  <c r="D695" i="12"/>
  <c r="D696" i="12"/>
  <c r="D697" i="12"/>
  <c r="D698" i="12"/>
  <c r="D699" i="12"/>
  <c r="D700" i="12"/>
  <c r="D701" i="12"/>
  <c r="D702" i="12"/>
  <c r="D703" i="12"/>
  <c r="D704" i="12"/>
  <c r="D705" i="12"/>
  <c r="D706" i="12"/>
  <c r="D707" i="12"/>
  <c r="D708" i="12"/>
  <c r="D709" i="12"/>
  <c r="D710" i="12"/>
  <c r="D711" i="12"/>
  <c r="D712" i="12"/>
  <c r="D713" i="12"/>
  <c r="D714" i="12"/>
  <c r="D715" i="12"/>
  <c r="D716" i="12"/>
  <c r="D717" i="12"/>
  <c r="D718" i="12"/>
  <c r="D719" i="12"/>
  <c r="D720" i="12"/>
  <c r="D721" i="12"/>
  <c r="D722" i="12"/>
  <c r="D723" i="12"/>
  <c r="D724" i="12"/>
  <c r="D725" i="12"/>
  <c r="D726" i="12"/>
  <c r="D727" i="12"/>
  <c r="D728" i="12"/>
  <c r="D729" i="12"/>
  <c r="D730" i="12"/>
  <c r="D731" i="12"/>
  <c r="D732" i="12"/>
  <c r="D733" i="12"/>
  <c r="D734" i="12"/>
  <c r="D735" i="12"/>
  <c r="D736" i="12"/>
  <c r="D737" i="12"/>
  <c r="D738" i="12"/>
  <c r="D739" i="12"/>
  <c r="D740" i="12"/>
  <c r="D741" i="12"/>
  <c r="D742" i="12"/>
  <c r="D743" i="12"/>
  <c r="D744" i="12"/>
  <c r="D745" i="12"/>
  <c r="D746" i="12"/>
  <c r="D747" i="12"/>
  <c r="D748" i="12"/>
  <c r="D749" i="12"/>
  <c r="D750" i="12"/>
  <c r="D751" i="12"/>
  <c r="D752" i="12"/>
  <c r="D753" i="12"/>
  <c r="D754" i="12"/>
  <c r="D755" i="12"/>
  <c r="D756" i="12"/>
  <c r="D757" i="12"/>
  <c r="D758" i="12"/>
  <c r="D759" i="12"/>
  <c r="D760" i="12"/>
  <c r="D761" i="12"/>
  <c r="D762" i="12"/>
  <c r="D763" i="12"/>
  <c r="D764" i="12"/>
  <c r="D765" i="12"/>
  <c r="D766" i="12"/>
  <c r="D767" i="12"/>
  <c r="D768" i="12"/>
  <c r="D769" i="12"/>
  <c r="D770" i="12"/>
  <c r="D771" i="12"/>
  <c r="D772" i="12"/>
  <c r="D773" i="12"/>
  <c r="D774" i="12"/>
  <c r="D775" i="12"/>
  <c r="D776" i="12"/>
  <c r="D777" i="12"/>
  <c r="D778" i="12"/>
  <c r="D779" i="12"/>
  <c r="D780" i="12"/>
  <c r="D781" i="12"/>
  <c r="D782" i="12"/>
  <c r="D783" i="12"/>
  <c r="D784" i="12"/>
  <c r="D785" i="12"/>
  <c r="D786" i="12"/>
  <c r="D787" i="12"/>
  <c r="D788" i="12"/>
  <c r="D789" i="12"/>
  <c r="D790" i="12"/>
  <c r="D791" i="12"/>
  <c r="D792" i="12"/>
  <c r="D793" i="12"/>
  <c r="D794" i="12"/>
  <c r="D795" i="12"/>
  <c r="D796" i="12"/>
  <c r="D797" i="12"/>
  <c r="D798" i="12"/>
  <c r="D799" i="12"/>
  <c r="D800" i="12"/>
  <c r="D801" i="12"/>
  <c r="D802" i="12"/>
  <c r="D803" i="12"/>
  <c r="D804" i="12"/>
  <c r="D805" i="12"/>
  <c r="D806" i="12"/>
  <c r="D807" i="12"/>
  <c r="D808" i="12"/>
  <c r="D809" i="12"/>
  <c r="D810" i="12"/>
  <c r="D811" i="12"/>
  <c r="D812" i="12"/>
  <c r="D813" i="12"/>
  <c r="D814" i="12"/>
  <c r="D815" i="12"/>
  <c r="D816" i="12"/>
  <c r="D817" i="12"/>
  <c r="D818" i="12"/>
  <c r="D819" i="12"/>
  <c r="D820" i="12"/>
  <c r="D821" i="12"/>
  <c r="D822" i="12"/>
  <c r="D823" i="12"/>
  <c r="D824" i="12"/>
  <c r="D825" i="12"/>
  <c r="D826" i="12"/>
  <c r="D827" i="12"/>
  <c r="D828" i="12"/>
  <c r="D829" i="12"/>
  <c r="D830" i="12"/>
  <c r="D831" i="12"/>
  <c r="D832" i="12"/>
  <c r="D833" i="12"/>
  <c r="D834" i="12"/>
  <c r="D835" i="12"/>
  <c r="D836" i="12"/>
  <c r="D837" i="12"/>
  <c r="D838" i="12"/>
  <c r="D839" i="12"/>
  <c r="D840" i="12"/>
  <c r="D841" i="12"/>
  <c r="D842" i="12"/>
  <c r="D843" i="12"/>
  <c r="D844" i="12"/>
  <c r="D845" i="12"/>
  <c r="D846" i="12"/>
  <c r="D847" i="12"/>
  <c r="D848" i="12"/>
  <c r="D849" i="12"/>
  <c r="D850" i="12"/>
  <c r="D851" i="12"/>
  <c r="D852" i="12"/>
  <c r="D853" i="12"/>
  <c r="D854" i="12"/>
  <c r="D855" i="12"/>
  <c r="D856" i="12"/>
  <c r="D857" i="12"/>
  <c r="D858" i="12"/>
  <c r="D859" i="12"/>
  <c r="D860" i="12"/>
  <c r="D861" i="12"/>
  <c r="D862" i="12"/>
  <c r="D863" i="12"/>
  <c r="D864" i="12"/>
  <c r="D865" i="12"/>
  <c r="D866" i="12"/>
  <c r="D867" i="12"/>
  <c r="D868" i="12"/>
  <c r="D869" i="12"/>
  <c r="D870" i="12"/>
  <c r="D871" i="12"/>
  <c r="D872" i="12"/>
  <c r="D873" i="12"/>
  <c r="D874" i="12"/>
  <c r="D875" i="12"/>
  <c r="D876" i="12"/>
  <c r="D877" i="12"/>
  <c r="D878" i="12"/>
  <c r="D879" i="12"/>
  <c r="D880" i="12"/>
  <c r="D881" i="12"/>
  <c r="D882" i="12"/>
  <c r="D883" i="12"/>
  <c r="D884" i="12"/>
  <c r="D885" i="12"/>
  <c r="D886" i="12"/>
  <c r="D887" i="12"/>
  <c r="D888" i="12"/>
  <c r="D889" i="12"/>
  <c r="D890" i="12"/>
  <c r="D891" i="12"/>
  <c r="D892" i="12"/>
  <c r="D893" i="12"/>
  <c r="D894" i="12"/>
  <c r="D895" i="12"/>
  <c r="D896" i="12"/>
  <c r="D897" i="12"/>
  <c r="D898" i="12"/>
  <c r="D899" i="12"/>
  <c r="D900" i="12"/>
  <c r="D901" i="12"/>
  <c r="D902" i="12"/>
  <c r="D903" i="12"/>
  <c r="D904" i="12"/>
  <c r="D905" i="12"/>
  <c r="D906" i="12"/>
  <c r="D907" i="12"/>
  <c r="D908" i="12"/>
  <c r="D909" i="12"/>
  <c r="D910" i="12"/>
  <c r="D911" i="12"/>
  <c r="D912" i="12"/>
  <c r="D913" i="12"/>
  <c r="D914" i="12"/>
  <c r="D915" i="12"/>
  <c r="D916" i="12"/>
  <c r="D917" i="12"/>
  <c r="D918" i="12"/>
  <c r="D919" i="12"/>
  <c r="D920" i="12"/>
  <c r="D921" i="12"/>
  <c r="D922" i="12"/>
  <c r="D923" i="12"/>
  <c r="D924" i="12"/>
  <c r="D925" i="12"/>
  <c r="D926" i="12"/>
  <c r="D927" i="12"/>
  <c r="D928" i="12"/>
  <c r="D929" i="12"/>
  <c r="D930" i="12"/>
  <c r="D931" i="12"/>
  <c r="D932" i="12"/>
  <c r="D933" i="12"/>
  <c r="D934" i="12"/>
  <c r="D935" i="12"/>
  <c r="D936" i="12"/>
  <c r="D937" i="12"/>
  <c r="D938" i="12"/>
  <c r="D939" i="12"/>
  <c r="D940" i="12"/>
  <c r="D941" i="12"/>
  <c r="D942" i="12"/>
  <c r="D943" i="12"/>
  <c r="D944" i="12"/>
  <c r="D945" i="12"/>
  <c r="D946" i="12"/>
  <c r="D947" i="12"/>
  <c r="D948" i="12"/>
  <c r="D949" i="12"/>
  <c r="D950" i="12"/>
  <c r="D951" i="12"/>
  <c r="D952" i="12"/>
  <c r="D953" i="12"/>
  <c r="D954" i="12"/>
  <c r="D955" i="12"/>
  <c r="D956" i="12"/>
  <c r="D957" i="12"/>
  <c r="D958" i="12"/>
  <c r="D959" i="12"/>
  <c r="D960" i="12"/>
  <c r="D961" i="12"/>
  <c r="D962" i="12"/>
  <c r="D963" i="12"/>
  <c r="D964" i="12"/>
  <c r="D965" i="12"/>
  <c r="D966" i="12"/>
  <c r="D967" i="12"/>
  <c r="D968" i="12"/>
  <c r="D969" i="12"/>
  <c r="D970" i="12"/>
  <c r="D971" i="12"/>
  <c r="D972" i="12"/>
  <c r="D973" i="12"/>
  <c r="D974" i="12"/>
  <c r="D975" i="12"/>
  <c r="D976" i="12"/>
  <c r="D977" i="12"/>
  <c r="D978" i="12"/>
  <c r="D979" i="12"/>
  <c r="D980" i="12"/>
  <c r="D981" i="12"/>
  <c r="D982" i="12"/>
  <c r="D983" i="12"/>
  <c r="D984" i="12"/>
  <c r="D985" i="12"/>
  <c r="D986" i="12"/>
  <c r="D987" i="12"/>
  <c r="D988" i="12"/>
  <c r="D989" i="12"/>
  <c r="D990" i="12"/>
  <c r="D991" i="12"/>
  <c r="D992" i="12"/>
  <c r="D993" i="12"/>
  <c r="D994" i="12"/>
  <c r="D995" i="12"/>
  <c r="D996" i="12"/>
  <c r="D997" i="12"/>
  <c r="D998" i="12"/>
  <c r="D999" i="12"/>
  <c r="D1000" i="12"/>
  <c r="D1001" i="12"/>
  <c r="D1002" i="12"/>
  <c r="D1003" i="12"/>
  <c r="D1004" i="12"/>
  <c r="D1005" i="12"/>
  <c r="D1006" i="12"/>
  <c r="D1007" i="12"/>
  <c r="D1008" i="12"/>
  <c r="D1009" i="12"/>
  <c r="D1010" i="12"/>
  <c r="D1011" i="12"/>
  <c r="D1012" i="12"/>
  <c r="D1013" i="12"/>
  <c r="D1014" i="12"/>
  <c r="D1015" i="12"/>
  <c r="D1016" i="12"/>
  <c r="D1017" i="12"/>
  <c r="D1018" i="12"/>
  <c r="D1019" i="12"/>
  <c r="D1020" i="12"/>
  <c r="D1021" i="12"/>
  <c r="D1022" i="12"/>
  <c r="D1023" i="12"/>
  <c r="D1024" i="12"/>
  <c r="D1025" i="12"/>
  <c r="D1026" i="12"/>
  <c r="D1027" i="12"/>
  <c r="D1028" i="12"/>
  <c r="D1029" i="12"/>
  <c r="D1030" i="12"/>
  <c r="D1031" i="12"/>
  <c r="D1032" i="12"/>
  <c r="D1033" i="12"/>
  <c r="D1034" i="12"/>
  <c r="D1035" i="12"/>
  <c r="D1036" i="12"/>
  <c r="D1037" i="12"/>
  <c r="D1038" i="12"/>
  <c r="D1039" i="12"/>
  <c r="D1040" i="12"/>
  <c r="D1041" i="12"/>
  <c r="D1042" i="12"/>
  <c r="D1043" i="12"/>
  <c r="D1044" i="12"/>
  <c r="D1045" i="12"/>
  <c r="D1046" i="12"/>
  <c r="D1047" i="12"/>
  <c r="D1048" i="12"/>
  <c r="D1049" i="12"/>
  <c r="D1050" i="12"/>
  <c r="D1051" i="12"/>
  <c r="D1052" i="12"/>
  <c r="D1053" i="12"/>
  <c r="D1054" i="12"/>
  <c r="D1055" i="12"/>
  <c r="D1056" i="12"/>
  <c r="D1057" i="12"/>
  <c r="D1058" i="12"/>
  <c r="D1059" i="12"/>
  <c r="D1060" i="12"/>
  <c r="D1061" i="12"/>
  <c r="D1062" i="12"/>
  <c r="D1063" i="12"/>
  <c r="D1064" i="12"/>
  <c r="D1065" i="12"/>
  <c r="D1066" i="12"/>
  <c r="D1067" i="12"/>
  <c r="D1068" i="12"/>
  <c r="D1069" i="12"/>
  <c r="D1070" i="12"/>
  <c r="D1071" i="12"/>
  <c r="D1072" i="12"/>
  <c r="D1073" i="12"/>
  <c r="D1074" i="12"/>
  <c r="D1075" i="12"/>
  <c r="D1076" i="12"/>
  <c r="D1077" i="12"/>
  <c r="D1078" i="12"/>
  <c r="D1079" i="12"/>
  <c r="D1080" i="12"/>
  <c r="D1081" i="12"/>
  <c r="D1082" i="12"/>
  <c r="D1083" i="12"/>
  <c r="D1084" i="12"/>
  <c r="D1085" i="12"/>
  <c r="D1086" i="12"/>
  <c r="D1087" i="12"/>
  <c r="D1088" i="12"/>
  <c r="D1089" i="12"/>
  <c r="D1090" i="12"/>
  <c r="D1091" i="12"/>
  <c r="D1092" i="12"/>
  <c r="D1093" i="12"/>
  <c r="D1094" i="12"/>
  <c r="D1095" i="12"/>
  <c r="D1096" i="12"/>
  <c r="D1097" i="12"/>
  <c r="D1098" i="12"/>
  <c r="D1099" i="12"/>
  <c r="D1100" i="12"/>
  <c r="D1101" i="12"/>
  <c r="D1102" i="12"/>
  <c r="D1103" i="12"/>
  <c r="D1104" i="12"/>
  <c r="D1105" i="12"/>
  <c r="D1106" i="12"/>
  <c r="D1107" i="12"/>
  <c r="D1108" i="12"/>
  <c r="D1109" i="12"/>
  <c r="D1110" i="12"/>
  <c r="D1111" i="12"/>
  <c r="D1112" i="12"/>
  <c r="D1113" i="12"/>
  <c r="D1114" i="12"/>
  <c r="D1115" i="12"/>
  <c r="D1116" i="12"/>
  <c r="D1117" i="12"/>
  <c r="D1118" i="12"/>
  <c r="D1119" i="12"/>
  <c r="D1120" i="12"/>
  <c r="D1121" i="12"/>
  <c r="D1122" i="12"/>
  <c r="D1123" i="12"/>
  <c r="D1124" i="12"/>
  <c r="D1125" i="12"/>
  <c r="D1126" i="12"/>
  <c r="D1127" i="12"/>
  <c r="D1128" i="12"/>
  <c r="D1129" i="12"/>
  <c r="D1130" i="12"/>
  <c r="D1131" i="12"/>
  <c r="D1132" i="12"/>
  <c r="D1133" i="12"/>
  <c r="D1134" i="12"/>
  <c r="D1135" i="12"/>
  <c r="D1136" i="12"/>
  <c r="D1137" i="12"/>
  <c r="D1138" i="12"/>
  <c r="D1139" i="12"/>
  <c r="D1140" i="12"/>
  <c r="D1141" i="12"/>
  <c r="D1142" i="12"/>
  <c r="D1143" i="12"/>
  <c r="D1144" i="12"/>
  <c r="D1145" i="12"/>
  <c r="D1146" i="12"/>
  <c r="D1147" i="12"/>
  <c r="D1148" i="12"/>
  <c r="D1149" i="12"/>
  <c r="D1150" i="12"/>
  <c r="D1151" i="12"/>
  <c r="D1152" i="12"/>
  <c r="D1153" i="12"/>
  <c r="D1154" i="12"/>
  <c r="D1155" i="12"/>
  <c r="D1156" i="12"/>
  <c r="D1157" i="12"/>
  <c r="D1158" i="12"/>
  <c r="D1159" i="12"/>
  <c r="D1160" i="12"/>
  <c r="D1161" i="12"/>
  <c r="D1162" i="12"/>
  <c r="D1163" i="12"/>
  <c r="D1164" i="12"/>
  <c r="D1165" i="12"/>
  <c r="D1166" i="12"/>
  <c r="D1167" i="12"/>
  <c r="D1168" i="12"/>
  <c r="D1169" i="12"/>
  <c r="D1170" i="12"/>
  <c r="D1171" i="12"/>
  <c r="D1172" i="12"/>
  <c r="D1173" i="12"/>
  <c r="D1174" i="12"/>
  <c r="D1175" i="12"/>
  <c r="D1176" i="12"/>
  <c r="D1177" i="12"/>
  <c r="D1178" i="12"/>
  <c r="D1179" i="12"/>
  <c r="D1180" i="12"/>
  <c r="D1181" i="12"/>
  <c r="D1182" i="12"/>
  <c r="D1183" i="12"/>
  <c r="D1184" i="12"/>
  <c r="D1185" i="12"/>
  <c r="D1186" i="12"/>
  <c r="D1187" i="12"/>
  <c r="D1188" i="12"/>
  <c r="D1189" i="12"/>
  <c r="D1190" i="12"/>
  <c r="D1191" i="12"/>
  <c r="D1192" i="12"/>
  <c r="D1193" i="12"/>
  <c r="D1194" i="12"/>
  <c r="D1195" i="12"/>
  <c r="D1196" i="12"/>
  <c r="D1197" i="12"/>
  <c r="D1198" i="12"/>
  <c r="D1199" i="12"/>
  <c r="D1200" i="12"/>
  <c r="D1201" i="12"/>
  <c r="D1202" i="12"/>
  <c r="D1203" i="12"/>
  <c r="D1204" i="12"/>
  <c r="D1205" i="12"/>
  <c r="D1206" i="12"/>
  <c r="D1207" i="12"/>
  <c r="D1208" i="12"/>
  <c r="D1209" i="12"/>
  <c r="D1210" i="12"/>
  <c r="D1211" i="12"/>
  <c r="D1212" i="12"/>
  <c r="D1213" i="12"/>
  <c r="D1214" i="12"/>
  <c r="D1215" i="12"/>
  <c r="D1216" i="12"/>
  <c r="D1217" i="12"/>
  <c r="D1218" i="12"/>
  <c r="D1219" i="12"/>
  <c r="D1220" i="12"/>
  <c r="D1221" i="12"/>
  <c r="D1222" i="12"/>
  <c r="D1223" i="12"/>
  <c r="D1224" i="12"/>
  <c r="D1225" i="12"/>
  <c r="D1226" i="12"/>
  <c r="D1227" i="12"/>
  <c r="D1228" i="12"/>
  <c r="D1229" i="12"/>
  <c r="D1230" i="12"/>
  <c r="D1231" i="12"/>
  <c r="D1232" i="12"/>
  <c r="D1233" i="12"/>
  <c r="D1234" i="12"/>
  <c r="D1235" i="12"/>
  <c r="D1236" i="12"/>
  <c r="D1237" i="12"/>
  <c r="D1238" i="12"/>
  <c r="D1239" i="12"/>
  <c r="D1240" i="12"/>
  <c r="D1241" i="12"/>
  <c r="D1242" i="12"/>
  <c r="D1243" i="12"/>
  <c r="D1244" i="12"/>
  <c r="D1245" i="12"/>
  <c r="D1246" i="12"/>
  <c r="D1247" i="12"/>
  <c r="D1248" i="12"/>
  <c r="D1249" i="12"/>
  <c r="D1250" i="12"/>
  <c r="D1251" i="12"/>
  <c r="D1252" i="12"/>
  <c r="D1253" i="12"/>
  <c r="D1254" i="12"/>
  <c r="D1255" i="12"/>
  <c r="D1256" i="12"/>
  <c r="D1257" i="12"/>
  <c r="D1258" i="12"/>
  <c r="D1259" i="12"/>
  <c r="D1260" i="12"/>
  <c r="D1261" i="12"/>
  <c r="D1262" i="12"/>
  <c r="D1263" i="12"/>
  <c r="D1264" i="12"/>
  <c r="D1265" i="12"/>
  <c r="D1266" i="12"/>
  <c r="D1267" i="12"/>
  <c r="D1268" i="12"/>
  <c r="D1269" i="12"/>
  <c r="D1270" i="12"/>
  <c r="D1271" i="12"/>
  <c r="D1272" i="12"/>
  <c r="D1273" i="12"/>
  <c r="D1274" i="12"/>
  <c r="D1275" i="12"/>
  <c r="D1276" i="12"/>
  <c r="D1277" i="12"/>
  <c r="D1278" i="12"/>
  <c r="D1279" i="12"/>
  <c r="D1280" i="12"/>
  <c r="D1281" i="12"/>
  <c r="D1282" i="12"/>
  <c r="D1283" i="12"/>
  <c r="D1284" i="12"/>
  <c r="D1285" i="12"/>
  <c r="D1286" i="12"/>
  <c r="D1287" i="12"/>
  <c r="D1288" i="12"/>
  <c r="D1289" i="12"/>
  <c r="D1290" i="12"/>
  <c r="D1291" i="12"/>
  <c r="D1292" i="12"/>
  <c r="D1293" i="12"/>
  <c r="D1294" i="12"/>
  <c r="D1295" i="12"/>
  <c r="D1296" i="12"/>
  <c r="D1297" i="12"/>
  <c r="D1298" i="12"/>
  <c r="D1299" i="12"/>
  <c r="D1300" i="12"/>
  <c r="D1301" i="12"/>
  <c r="D1302" i="12"/>
  <c r="D1303" i="12"/>
  <c r="D1304" i="12"/>
  <c r="D1305" i="12"/>
  <c r="D1306" i="12"/>
  <c r="D1307" i="12"/>
  <c r="D1308" i="12"/>
  <c r="D1309" i="12"/>
  <c r="D1310" i="12"/>
  <c r="D1311" i="12"/>
  <c r="D1312" i="12"/>
  <c r="D1313" i="12"/>
  <c r="D1314" i="12"/>
  <c r="D1315" i="12"/>
  <c r="D1316" i="12"/>
  <c r="D1317" i="12"/>
  <c r="D1318" i="12"/>
  <c r="D1319" i="12"/>
  <c r="D1320" i="12"/>
  <c r="D1321" i="12"/>
  <c r="D1322" i="12"/>
  <c r="D1323" i="12"/>
  <c r="D1324" i="12"/>
  <c r="D1325" i="12"/>
  <c r="D1326" i="12"/>
  <c r="D1327" i="12"/>
  <c r="D1328" i="12"/>
  <c r="D1329" i="12"/>
  <c r="D1330" i="12"/>
  <c r="D1331" i="12"/>
  <c r="D1332" i="12"/>
  <c r="D1333" i="12"/>
  <c r="D1334" i="12"/>
  <c r="D1335" i="12"/>
  <c r="D1336" i="12"/>
  <c r="D1337" i="12"/>
  <c r="D1338" i="12"/>
  <c r="D1339" i="12"/>
  <c r="D1340" i="12"/>
  <c r="D1341" i="12"/>
  <c r="D1342" i="12"/>
  <c r="D1343" i="12"/>
  <c r="D1344" i="12"/>
  <c r="D1345" i="12"/>
  <c r="D1346" i="12"/>
  <c r="D1347" i="12"/>
  <c r="D1348" i="12"/>
  <c r="D1349" i="12"/>
  <c r="D1350" i="12"/>
  <c r="D1351" i="12"/>
  <c r="D1352" i="12"/>
  <c r="D1353" i="12"/>
  <c r="D1354" i="12"/>
  <c r="D1355" i="12"/>
  <c r="D1356" i="12"/>
  <c r="D1357" i="12"/>
  <c r="D1358" i="12"/>
  <c r="D1359" i="12"/>
  <c r="D1360" i="12"/>
  <c r="D1361" i="12"/>
  <c r="D1362" i="12"/>
  <c r="D1363" i="12"/>
  <c r="D1364" i="12"/>
  <c r="D1365" i="12"/>
  <c r="D1366" i="12"/>
  <c r="D1367" i="12"/>
  <c r="D1368" i="12"/>
  <c r="D1369" i="12"/>
  <c r="D1370" i="12"/>
  <c r="D1371" i="12"/>
  <c r="D1372" i="12"/>
  <c r="D1373" i="12"/>
  <c r="D1374" i="12"/>
  <c r="D1375" i="12"/>
  <c r="D1376" i="12"/>
  <c r="D1377" i="12"/>
  <c r="D1378" i="12"/>
  <c r="D1379" i="12"/>
  <c r="D1380" i="12"/>
  <c r="D1381" i="12"/>
  <c r="D1382" i="12"/>
  <c r="D1383" i="12"/>
  <c r="D1384" i="12"/>
  <c r="D1385" i="12"/>
  <c r="D1386" i="12"/>
  <c r="D1387" i="12"/>
  <c r="D1388" i="12"/>
  <c r="D1389" i="12"/>
  <c r="D1390" i="12"/>
  <c r="D1391" i="12"/>
  <c r="D1392" i="12"/>
  <c r="D1393" i="12"/>
  <c r="D1394" i="12"/>
  <c r="D1395" i="12"/>
  <c r="D1396" i="12"/>
  <c r="D1397" i="12"/>
  <c r="D1398" i="12"/>
  <c r="D1399" i="12"/>
  <c r="D1400" i="12"/>
  <c r="D1401" i="12"/>
  <c r="D1402" i="12"/>
  <c r="D1403" i="12"/>
  <c r="D1404" i="12"/>
  <c r="D1405" i="12"/>
  <c r="D1406" i="12"/>
  <c r="D1407" i="12"/>
  <c r="D1408" i="12"/>
  <c r="D1409" i="12"/>
  <c r="D1410" i="12"/>
  <c r="D1411" i="12"/>
  <c r="D1412" i="12"/>
  <c r="D1413" i="12"/>
  <c r="D1414" i="12"/>
  <c r="D1415" i="12"/>
  <c r="D1416" i="12"/>
  <c r="D1417" i="12"/>
  <c r="D1418" i="12"/>
  <c r="D1419" i="12"/>
  <c r="D1420" i="12"/>
  <c r="D1421" i="12"/>
  <c r="D1422" i="12"/>
  <c r="D1423" i="12"/>
  <c r="D1424" i="12"/>
  <c r="D1425" i="12"/>
  <c r="D1426" i="12"/>
  <c r="D1427" i="12"/>
  <c r="D1428" i="12"/>
  <c r="D1429" i="12"/>
  <c r="D1430" i="12"/>
  <c r="D1431" i="12"/>
  <c r="D1432" i="12"/>
  <c r="D1433" i="12"/>
  <c r="D1434" i="12"/>
  <c r="D1435" i="12"/>
  <c r="D1436" i="12"/>
  <c r="D1437" i="12"/>
  <c r="D1438" i="12"/>
  <c r="D1439" i="12"/>
  <c r="D1440" i="12"/>
  <c r="D1441" i="12"/>
  <c r="D1442" i="12"/>
  <c r="D1443" i="12"/>
  <c r="D1444" i="12"/>
  <c r="D1445" i="12"/>
  <c r="D1446" i="12"/>
  <c r="D1447" i="12"/>
  <c r="D1448" i="12"/>
  <c r="D1449" i="12"/>
  <c r="D1450" i="12"/>
  <c r="D1451" i="12"/>
  <c r="D1452" i="12"/>
  <c r="D1453" i="12"/>
  <c r="D1454" i="12"/>
  <c r="D1455" i="12"/>
  <c r="D1456" i="12"/>
  <c r="D1457" i="12"/>
  <c r="D1458" i="12"/>
  <c r="D1459" i="12"/>
  <c r="D1460" i="12"/>
  <c r="D1461" i="12"/>
  <c r="D1462" i="12"/>
  <c r="D1463" i="12"/>
  <c r="D1464" i="12"/>
  <c r="D1465" i="12"/>
  <c r="D1466" i="12"/>
  <c r="D1467" i="12"/>
  <c r="D1468" i="12"/>
  <c r="D1469" i="12"/>
  <c r="D1470" i="12"/>
  <c r="D1471" i="12"/>
  <c r="D1472" i="12"/>
  <c r="D1473" i="12"/>
  <c r="D1474" i="12"/>
  <c r="D1475" i="12"/>
  <c r="D1476" i="12"/>
  <c r="D1477" i="12"/>
  <c r="D1478" i="12"/>
  <c r="D1479" i="12"/>
  <c r="D1480" i="12"/>
  <c r="D1481" i="12"/>
  <c r="D1482" i="12"/>
  <c r="D1483" i="12"/>
  <c r="D1484" i="12"/>
  <c r="D1485" i="12"/>
  <c r="D1486" i="12"/>
  <c r="D1487" i="12"/>
  <c r="D1488" i="12"/>
  <c r="D1489" i="12"/>
  <c r="D1490" i="12"/>
  <c r="D1491" i="12"/>
  <c r="D1492" i="12"/>
  <c r="D1493" i="12"/>
  <c r="D1494" i="12"/>
  <c r="D1495" i="12"/>
  <c r="D1496" i="12"/>
  <c r="D1497" i="12"/>
  <c r="D1498" i="12"/>
  <c r="D1499" i="12"/>
  <c r="D1500" i="12"/>
  <c r="D1501" i="12"/>
  <c r="D1502" i="12"/>
  <c r="D1503" i="12"/>
  <c r="D1504" i="12"/>
  <c r="D1505" i="12"/>
  <c r="D1506" i="12"/>
  <c r="D1507" i="12"/>
  <c r="D1508" i="12"/>
  <c r="D1509" i="12"/>
  <c r="D1510" i="12"/>
  <c r="D1511" i="12"/>
  <c r="D1512" i="12"/>
  <c r="D1513" i="12"/>
  <c r="D1514" i="12"/>
  <c r="D1515" i="12"/>
  <c r="D1516" i="12"/>
  <c r="D1517" i="12"/>
  <c r="D1518" i="12"/>
  <c r="D1519" i="12"/>
  <c r="D1520" i="12"/>
  <c r="D1521" i="12"/>
  <c r="D1522" i="12"/>
  <c r="D1523" i="12"/>
  <c r="D1524" i="12"/>
  <c r="D1525" i="12"/>
  <c r="D1526" i="12"/>
  <c r="D1527" i="12"/>
  <c r="D1528" i="12"/>
  <c r="D1529" i="12"/>
  <c r="D1530" i="12"/>
  <c r="D1531" i="12"/>
  <c r="D1532" i="12"/>
  <c r="D1533" i="12"/>
  <c r="D1534" i="12"/>
  <c r="D1535" i="12"/>
  <c r="D1536" i="12"/>
  <c r="D1537" i="12"/>
  <c r="D1538" i="12"/>
  <c r="D1539" i="12"/>
  <c r="D1540" i="12"/>
  <c r="D1541" i="12"/>
  <c r="D1542" i="12"/>
  <c r="D1543" i="12"/>
  <c r="D1544" i="12"/>
  <c r="D1545" i="12"/>
  <c r="D1546" i="12"/>
  <c r="D1547" i="12"/>
  <c r="D1548" i="12"/>
  <c r="D1549" i="12"/>
  <c r="D1550" i="12"/>
  <c r="D1551" i="12"/>
  <c r="D1552" i="12"/>
  <c r="D1553" i="12"/>
  <c r="D1554" i="12"/>
  <c r="D1555" i="12"/>
  <c r="D1556" i="12"/>
  <c r="D1557" i="12"/>
  <c r="D1558" i="12"/>
  <c r="D1559" i="12"/>
  <c r="D1560" i="12"/>
  <c r="D1561" i="12"/>
  <c r="D1562" i="12"/>
  <c r="D1563" i="12"/>
  <c r="D1564" i="12"/>
  <c r="D1565" i="12"/>
  <c r="D1566" i="12"/>
  <c r="D1567" i="12"/>
  <c r="D1568" i="12"/>
  <c r="D1569" i="12"/>
  <c r="D1570" i="12"/>
  <c r="D1571" i="12"/>
  <c r="D1572" i="12"/>
  <c r="D1573" i="12"/>
  <c r="D1574" i="12"/>
  <c r="D1575" i="12"/>
  <c r="D1576" i="12"/>
  <c r="D1577" i="12"/>
  <c r="D1578" i="12"/>
  <c r="D1579" i="12"/>
  <c r="D1580" i="12"/>
  <c r="D1581" i="12"/>
  <c r="D1582" i="12"/>
  <c r="D1583" i="12"/>
  <c r="D1584" i="12"/>
  <c r="D1585" i="12"/>
  <c r="D1586" i="12"/>
  <c r="D1587" i="12"/>
  <c r="D1588" i="12"/>
  <c r="D1589" i="12"/>
  <c r="D1590" i="12"/>
  <c r="D1591" i="12"/>
  <c r="D1592" i="12"/>
  <c r="T4" i="6"/>
  <c r="I4" i="12"/>
  <c r="T3" i="6"/>
  <c r="I3" i="12"/>
  <c r="D3" i="12" l="1"/>
  <c r="D4" i="12"/>
  <c r="D5" i="12"/>
  <c r="D6" i="12"/>
  <c r="D7" i="12"/>
  <c r="D8" i="12"/>
  <c r="D9" i="12"/>
  <c r="AD5" i="6"/>
  <c r="AC5" i="6"/>
  <c r="AB5" i="6"/>
  <c r="AA5" i="6"/>
  <c r="Z5" i="6"/>
  <c r="AD4" i="6"/>
  <c r="AC4" i="6"/>
  <c r="AB4" i="6"/>
  <c r="AA4" i="6"/>
  <c r="Z2" i="6"/>
  <c r="Z4" i="6"/>
  <c r="AD3" i="6"/>
  <c r="AC3" i="6"/>
  <c r="AB3" i="6"/>
  <c r="AA3" i="6"/>
  <c r="Z3" i="6"/>
  <c r="AB2" i="6"/>
  <c r="AC2" i="6"/>
  <c r="AD2" i="6"/>
  <c r="AA2" i="6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C14" i="5"/>
  <c r="C13" i="5"/>
  <c r="C10" i="5"/>
  <c r="B14" i="5"/>
  <c r="B13" i="5"/>
  <c r="B12" i="5"/>
  <c r="C12" i="5" s="1"/>
  <c r="B10" i="5"/>
  <c r="C6" i="5"/>
  <c r="B6" i="5"/>
  <c r="C5" i="5"/>
  <c r="B5" i="5"/>
  <c r="C4" i="5"/>
  <c r="B4" i="5"/>
  <c r="C3" i="5"/>
  <c r="B3" i="5"/>
  <c r="AB6" i="6" l="1"/>
  <c r="Z6" i="6"/>
  <c r="Z7" i="6" s="1"/>
  <c r="AC6" i="6"/>
  <c r="AD6" i="6"/>
  <c r="AA6" i="6"/>
  <c r="C12" i="6"/>
  <c r="D12" i="6"/>
  <c r="E12" i="6"/>
  <c r="F12" i="6"/>
  <c r="G12" i="6"/>
  <c r="H12" i="6"/>
  <c r="I12" i="6"/>
  <c r="J12" i="6"/>
  <c r="K12" i="6"/>
  <c r="H5" i="1"/>
  <c r="H3" i="1"/>
  <c r="J4" i="4" l="1"/>
  <c r="J3" i="4"/>
  <c r="B7" i="4"/>
  <c r="B31" i="4"/>
  <c r="B30" i="4"/>
  <c r="B29" i="4"/>
  <c r="B21" i="4"/>
  <c r="B4" i="4"/>
  <c r="B5" i="4"/>
  <c r="B12" i="4" l="1"/>
  <c r="B8" i="4"/>
  <c r="G29" i="6"/>
  <c r="G30" i="6" s="1"/>
  <c r="G31" i="6" s="1"/>
  <c r="G32" i="6" s="1"/>
  <c r="G33" i="6" s="1"/>
  <c r="D28" i="6" l="1"/>
  <c r="B26" i="6"/>
  <c r="C26" i="6" s="1"/>
  <c r="L12" i="6"/>
  <c r="G13" i="6"/>
  <c r="H13" i="6"/>
  <c r="I13" i="6"/>
  <c r="J13" i="6"/>
  <c r="K13" i="6"/>
  <c r="P13" i="6"/>
  <c r="P5" i="6"/>
  <c r="P8" i="6" s="1"/>
  <c r="P19" i="6" s="1"/>
  <c r="A6" i="6" l="1"/>
  <c r="C15" i="5"/>
  <c r="B15" i="5"/>
  <c r="C7" i="5"/>
  <c r="B7" i="5"/>
  <c r="E33" i="4"/>
  <c r="E31" i="4"/>
  <c r="E30" i="4"/>
  <c r="E29" i="4"/>
  <c r="E28" i="4"/>
  <c r="B33" i="4"/>
  <c r="B28" i="4"/>
  <c r="E22" i="4"/>
  <c r="E21" i="4"/>
  <c r="B23" i="4"/>
  <c r="E15" i="4"/>
  <c r="E13" i="4"/>
  <c r="B15" i="4"/>
  <c r="B13" i="4"/>
  <c r="J5" i="4"/>
  <c r="E8" i="4" s="1"/>
  <c r="E17" i="4" s="1"/>
  <c r="E7" i="4"/>
  <c r="E5" i="4"/>
  <c r="E4" i="4"/>
  <c r="C17" i="5" l="1"/>
  <c r="B17" i="5"/>
  <c r="E23" i="4"/>
  <c r="E24" i="4" s="1"/>
  <c r="P15" i="6"/>
  <c r="P16" i="6" s="1"/>
  <c r="E35" i="4"/>
  <c r="C10" i="3"/>
  <c r="D10" i="3"/>
  <c r="E10" i="3"/>
  <c r="F10" i="3"/>
  <c r="G10" i="3"/>
  <c r="H10" i="3"/>
  <c r="I10" i="3"/>
  <c r="J10" i="3"/>
  <c r="K10" i="3"/>
  <c r="B10" i="3"/>
  <c r="C9" i="3"/>
  <c r="D9" i="3"/>
  <c r="E9" i="3"/>
  <c r="F9" i="3"/>
  <c r="G9" i="3"/>
  <c r="H9" i="3"/>
  <c r="I9" i="3"/>
  <c r="J9" i="3"/>
  <c r="K9" i="3"/>
  <c r="B9" i="3"/>
  <c r="C8" i="3"/>
  <c r="D8" i="3"/>
  <c r="E8" i="3"/>
  <c r="F8" i="3"/>
  <c r="G8" i="3"/>
  <c r="H8" i="3"/>
  <c r="I8" i="3"/>
  <c r="J8" i="3"/>
  <c r="K8" i="3"/>
  <c r="B8" i="3"/>
  <c r="B7" i="3"/>
  <c r="C7" i="3"/>
  <c r="D7" i="3"/>
  <c r="E7" i="3"/>
  <c r="F7" i="3"/>
  <c r="G7" i="3"/>
  <c r="H7" i="3"/>
  <c r="I7" i="3"/>
  <c r="J7" i="3"/>
  <c r="K7" i="3"/>
  <c r="E12" i="3" l="1"/>
  <c r="C13" i="3"/>
  <c r="F12" i="3"/>
  <c r="F13" i="3"/>
  <c r="K13" i="3"/>
  <c r="G13" i="3"/>
  <c r="B13" i="3"/>
  <c r="I14" i="3"/>
  <c r="E14" i="3"/>
  <c r="I12" i="3"/>
  <c r="B12" i="3"/>
  <c r="B18" i="5"/>
  <c r="B6" i="4" s="1"/>
  <c r="J14" i="3"/>
  <c r="H14" i="3"/>
  <c r="K12" i="3"/>
  <c r="C12" i="3"/>
  <c r="E13" i="3"/>
  <c r="G14" i="3"/>
  <c r="J12" i="3"/>
  <c r="F14" i="3"/>
  <c r="J13" i="3"/>
  <c r="B14" i="3"/>
  <c r="D12" i="3"/>
  <c r="G12" i="3"/>
  <c r="I13" i="3"/>
  <c r="K14" i="3"/>
  <c r="C14" i="3"/>
  <c r="H13" i="3"/>
  <c r="D13" i="3"/>
  <c r="H12" i="3"/>
  <c r="D14" i="3"/>
  <c r="E6" i="4" l="1"/>
  <c r="E9" i="4" s="1"/>
  <c r="M13" i="3"/>
  <c r="M14" i="3"/>
  <c r="M12" i="3"/>
  <c r="E32" i="4"/>
  <c r="B32" i="4"/>
  <c r="B14" i="4"/>
  <c r="E14" i="4"/>
  <c r="B13" i="2"/>
  <c r="C13" i="2"/>
  <c r="D13" i="2"/>
  <c r="E13" i="2"/>
  <c r="F13" i="2"/>
  <c r="G13" i="2"/>
  <c r="H13" i="2"/>
  <c r="I13" i="2"/>
  <c r="J13" i="2"/>
  <c r="K13" i="2"/>
  <c r="L13" i="2"/>
  <c r="B14" i="2"/>
  <c r="C14" i="2" s="1"/>
  <c r="F14" i="2"/>
  <c r="G14" i="2"/>
  <c r="H14" i="2"/>
  <c r="I14" i="2"/>
  <c r="J14" i="2"/>
  <c r="K14" i="2"/>
  <c r="B4" i="2"/>
  <c r="B8" i="2" s="1"/>
  <c r="B18" i="3" l="1"/>
  <c r="J15" i="2"/>
  <c r="L14" i="2"/>
  <c r="L15" i="2" s="1"/>
  <c r="G15" i="2"/>
  <c r="F15" i="2"/>
  <c r="I15" i="2"/>
  <c r="C15" i="2"/>
  <c r="K15" i="2"/>
  <c r="H15" i="2"/>
  <c r="B15" i="2"/>
  <c r="D14" i="2"/>
  <c r="H6" i="1"/>
  <c r="B18" i="6" s="1"/>
  <c r="D15" i="2" l="1"/>
  <c r="E14" i="2"/>
  <c r="E15" i="2" l="1"/>
  <c r="B18" i="2" s="1"/>
  <c r="B27" i="6" s="1"/>
  <c r="C27" i="6" l="1"/>
  <c r="B13" i="6" l="1"/>
  <c r="C13" i="6"/>
  <c r="D13" i="6"/>
  <c r="E13" i="6"/>
  <c r="F13" i="6"/>
  <c r="P14" i="6"/>
  <c r="B16" i="4"/>
  <c r="I5" i="12" l="1"/>
  <c r="T5" i="6"/>
  <c r="P18" i="6" s="1"/>
  <c r="Z8" i="6"/>
  <c r="E34" i="4"/>
  <c r="B9" i="4"/>
  <c r="B27" i="4"/>
  <c r="B34" i="4" s="1"/>
  <c r="B22" i="4"/>
  <c r="B24" i="4" s="1"/>
  <c r="E16" i="4"/>
  <c r="E12" i="4"/>
  <c r="E27" i="4"/>
  <c r="E36" i="4" s="1"/>
  <c r="P20" i="6" l="1"/>
  <c r="J8" i="4"/>
  <c r="B2" i="6" s="1"/>
  <c r="B5" i="6" s="1"/>
  <c r="E18" i="4"/>
  <c r="J9" i="4" s="1"/>
  <c r="B1" i="6" s="1"/>
  <c r="C14" i="6" l="1"/>
  <c r="B14" i="6"/>
  <c r="B17" i="6" s="1"/>
  <c r="B19" i="6" s="1"/>
  <c r="B21" i="6" s="1"/>
  <c r="C21" i="6" s="1"/>
  <c r="C25" i="6" s="1"/>
  <c r="L13" i="6"/>
  <c r="L14" i="6" s="1"/>
  <c r="G14" i="6"/>
  <c r="E14" i="6"/>
  <c r="I14" i="6"/>
  <c r="F14" i="6"/>
  <c r="K14" i="6"/>
  <c r="D14" i="6"/>
  <c r="J14" i="6"/>
  <c r="H14" i="6"/>
  <c r="B25" i="6" l="1"/>
  <c r="B28" i="6" s="1"/>
  <c r="G26" i="6" s="1"/>
  <c r="C28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 Kannan</author>
  </authors>
  <commentList>
    <comment ref="S2" authorId="0" shapeId="0" xr:uid="{B6AEBFF6-6D40-460C-9D8A-FD304BFC436B}">
      <text>
        <r>
          <rPr>
            <b/>
            <sz val="9"/>
            <color indexed="81"/>
            <rFont val="Tahoma"/>
            <family val="2"/>
          </rPr>
          <t>Shyam Kannan:</t>
        </r>
        <r>
          <rPr>
            <sz val="9"/>
            <color indexed="81"/>
            <rFont val="Tahoma"/>
            <family val="2"/>
          </rPr>
          <t xml:space="preserve">
Debt Analysis can be found in Debt Template tab. It will be moved to this tab in a later version.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 Kannan</author>
  </authors>
  <commentList>
    <comment ref="C1" authorId="0" shapeId="0" xr:uid="{4E3CC0E8-6075-4C09-9E39-FC9EF3900767}">
      <text>
        <r>
          <rPr>
            <b/>
            <sz val="9"/>
            <color indexed="81"/>
            <rFont val="Tahoma"/>
            <family val="2"/>
          </rPr>
          <t>Shyam Kannan:</t>
        </r>
        <r>
          <rPr>
            <sz val="9"/>
            <color indexed="81"/>
            <rFont val="Tahoma"/>
            <family val="2"/>
          </rPr>
          <t xml:space="preserve">
Multiples will available
in a later update.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DA324D-C689-4ECA-8F01-B87DFC2A66AF}" name="Connection" type="4" refreshedVersion="6" background="1" saveData="1">
    <webPr sourceData="1" parsePre="1" consecutive="1" xl2000="1" url="https://markets.businessinsider.com/bonds/finder?borrower=41909&amp;maturity=&amp;yield=&amp;bondtype=&amp;coupon=&amp;currency=&amp;rating=&amp;country=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<sst xmlns="http://schemas.openxmlformats.org/spreadsheetml/2006/main" count="428" uniqueCount="319">
  <si>
    <t>EPS</t>
  </si>
  <si>
    <t>EPS*Forward P/E</t>
  </si>
  <si>
    <t>2020 Forward P/E Multiple</t>
  </si>
  <si>
    <t>Price Target</t>
  </si>
  <si>
    <t>Multiple</t>
  </si>
  <si>
    <t>Formula</t>
  </si>
  <si>
    <t>2020 Mean USD*Forward P/E</t>
  </si>
  <si>
    <t>2019 Forward P/E Multiple</t>
  </si>
  <si>
    <t>2019 Mean USD*Forward P/E</t>
  </si>
  <si>
    <t>P/B Multiple</t>
  </si>
  <si>
    <t>(P/B*Total Stockholder's Equity)/Number of Shares Outstanding</t>
  </si>
  <si>
    <t>P/S Multiple</t>
  </si>
  <si>
    <t>(P/S*Revenue)/Number of Shares Outstanding</t>
  </si>
  <si>
    <t>EV/EBITDA Multiple</t>
  </si>
  <si>
    <t>((EV/EBITDA*EBITDA)-Net Debt)/Number of Shares Outstanding</t>
  </si>
  <si>
    <t>Net Debt</t>
  </si>
  <si>
    <t>Long-Term Debt</t>
  </si>
  <si>
    <t>(-) Cash</t>
  </si>
  <si>
    <t>(-) Short-Term Investments</t>
  </si>
  <si>
    <t>EV/FCF Multiple</t>
  </si>
  <si>
    <t>((EV/FCF*FCF)-Net Debt)/Number of Shares Outstanding</t>
  </si>
  <si>
    <t>Dividend Discount Model</t>
  </si>
  <si>
    <t>TTM Dividend</t>
  </si>
  <si>
    <t>Cost of Equity</t>
  </si>
  <si>
    <t>Beta</t>
  </si>
  <si>
    <t>Sources</t>
  </si>
  <si>
    <t>http://pages.stern.nyu.edu/~adamodar/</t>
  </si>
  <si>
    <t>https://finance.yahoo.com/quote/UNP/</t>
  </si>
  <si>
    <t>https://www.cnbc.com/quotes/?symbol=US10Y</t>
  </si>
  <si>
    <t>Years of High Growth</t>
  </si>
  <si>
    <t>Terminal Growth Rate</t>
  </si>
  <si>
    <t>High Growth Rate</t>
  </si>
  <si>
    <t>Cost of Equity - Terminal Growth</t>
  </si>
  <si>
    <t>Constant High Growth</t>
  </si>
  <si>
    <t>Projected Years</t>
  </si>
  <si>
    <t>Projected Growth</t>
  </si>
  <si>
    <t>2019-2020</t>
  </si>
  <si>
    <t>2020-2021</t>
  </si>
  <si>
    <t>2021-2022</t>
  </si>
  <si>
    <t>Projected Dividends</t>
  </si>
  <si>
    <t>Discounted Dividends</t>
  </si>
  <si>
    <t>Terminal</t>
  </si>
  <si>
    <t>Price Per Share</t>
  </si>
  <si>
    <t>Payout Ratio</t>
  </si>
  <si>
    <t>Years</t>
  </si>
  <si>
    <t>ROA</t>
  </si>
  <si>
    <t>ROE</t>
  </si>
  <si>
    <t>ROIC</t>
  </si>
  <si>
    <t>Source: Morningstar Direct (Key Ratios)</t>
  </si>
  <si>
    <t>Source: https://www.morningstar.com/stocks/xnys/unp/performance</t>
  </si>
  <si>
    <t>Plowback Ratio</t>
  </si>
  <si>
    <t>Internal Growth Rate</t>
  </si>
  <si>
    <t>Average</t>
  </si>
  <si>
    <t>Sustainable Growth Rate</t>
  </si>
  <si>
    <t>Return on Invested Capital</t>
  </si>
  <si>
    <t>Compound Annual Growth Rate</t>
  </si>
  <si>
    <t>Source: Morningstar Direct -&gt; Cash Flows -&gt; Free Cash Flow</t>
  </si>
  <si>
    <t>FCFF</t>
  </si>
  <si>
    <t>FCFE</t>
  </si>
  <si>
    <t>NI</t>
  </si>
  <si>
    <t>Net Income</t>
  </si>
  <si>
    <t>Depr &amp; Amort</t>
  </si>
  <si>
    <t>Change WC</t>
  </si>
  <si>
    <t>CapEx</t>
  </si>
  <si>
    <t>Interest Expense (1-t)</t>
  </si>
  <si>
    <t>Taxes</t>
  </si>
  <si>
    <t>Net Borrowing</t>
  </si>
  <si>
    <t>Debt Issued</t>
  </si>
  <si>
    <t>(Debt Repayment)</t>
  </si>
  <si>
    <t>EBIT</t>
  </si>
  <si>
    <t>Change in WC</t>
  </si>
  <si>
    <t>Interest Expense</t>
  </si>
  <si>
    <t>OCF</t>
  </si>
  <si>
    <t>EBIT Revised</t>
  </si>
  <si>
    <t>Operating Income (1-t)</t>
  </si>
  <si>
    <t>Stock Compensation</t>
  </si>
  <si>
    <t>Other Non-Cash Items</t>
  </si>
  <si>
    <t>Deferred Income Tax</t>
  </si>
  <si>
    <t>Non-Cash Working Capital Calculation</t>
  </si>
  <si>
    <t>Receivables</t>
  </si>
  <si>
    <t>Inventories</t>
  </si>
  <si>
    <t>Other current assets</t>
  </si>
  <si>
    <t>Total current assets</t>
  </si>
  <si>
    <t>Current Assets</t>
  </si>
  <si>
    <t>Current Liabilities</t>
  </si>
  <si>
    <t>Accounts payable</t>
  </si>
  <si>
    <t>Taxes payable</t>
  </si>
  <si>
    <t>Accrued liabilities</t>
  </si>
  <si>
    <t>Other current liabilities</t>
  </si>
  <si>
    <t>Total current liabilities</t>
  </si>
  <si>
    <t>Working capital</t>
  </si>
  <si>
    <t>Change in working capital</t>
  </si>
  <si>
    <t>Debt Analysis</t>
  </si>
  <si>
    <t>Maturity Year</t>
  </si>
  <si>
    <t>Value</t>
  </si>
  <si>
    <t>Rate</t>
  </si>
  <si>
    <t>Book Value of Debt</t>
  </si>
  <si>
    <t>Weighted-Average Cost of Debt</t>
  </si>
  <si>
    <t>After-Tax Cost of Debt</t>
  </si>
  <si>
    <t>Average Beta</t>
  </si>
  <si>
    <t>WACC Calculations</t>
  </si>
  <si>
    <t>MRP or ERP</t>
  </si>
  <si>
    <t>MV of Debt</t>
  </si>
  <si>
    <t>Shares Outstanding</t>
  </si>
  <si>
    <t>Share Price</t>
  </si>
  <si>
    <t>Market Cap</t>
  </si>
  <si>
    <t>Tax Rate</t>
  </si>
  <si>
    <t>Percent Equity</t>
  </si>
  <si>
    <t>Percent Debt</t>
  </si>
  <si>
    <t>Risk-Free Rate</t>
  </si>
  <si>
    <t>Cost of Debt</t>
  </si>
  <si>
    <t xml:space="preserve">WACC </t>
  </si>
  <si>
    <t>Type of Valuation</t>
  </si>
  <si>
    <t>Initial Amount</t>
  </si>
  <si>
    <t>Years of High/Low Growth</t>
  </si>
  <si>
    <t>Enterprise Value</t>
  </si>
  <si>
    <t>Equity Value</t>
  </si>
  <si>
    <t>Model</t>
  </si>
  <si>
    <t>Intrinsic Value</t>
  </si>
  <si>
    <t>Upside</t>
  </si>
  <si>
    <t>Weight</t>
  </si>
  <si>
    <t>DCF</t>
  </si>
  <si>
    <t>DDM</t>
  </si>
  <si>
    <t>Multiples</t>
  </si>
  <si>
    <t>Projected FCF</t>
  </si>
  <si>
    <t>Discounted FCF</t>
  </si>
  <si>
    <t>Growth Rate</t>
  </si>
  <si>
    <t>Discount Rate</t>
  </si>
  <si>
    <t>Sensitivity Table</t>
  </si>
  <si>
    <t>=</t>
  </si>
  <si>
    <t>TTM</t>
  </si>
  <si>
    <t>Revenue</t>
  </si>
  <si>
    <t>Cost of revenue</t>
  </si>
  <si>
    <t>Gross profit</t>
  </si>
  <si>
    <t>Operating expenses</t>
  </si>
  <si>
    <t>Research and development</t>
  </si>
  <si>
    <t>Sales, General and administrative</t>
  </si>
  <si>
    <t>Restructuring, merger and acquisition</t>
  </si>
  <si>
    <t>Other operating expenses</t>
  </si>
  <si>
    <t>Total operating expenses</t>
  </si>
  <si>
    <t>Operating income</t>
  </si>
  <si>
    <t>Other income (expense)</t>
  </si>
  <si>
    <t>Income before taxes</t>
  </si>
  <si>
    <t>Provision for income taxes</t>
  </si>
  <si>
    <t>Net income from continuing operations</t>
  </si>
  <si>
    <t>Net income</t>
  </si>
  <si>
    <t>Net income available to common shareholders</t>
  </si>
  <si>
    <t>Earnings per share</t>
  </si>
  <si>
    <t>Basic</t>
  </si>
  <si>
    <t>Diluted</t>
  </si>
  <si>
    <t>Weighted average shares outstanding</t>
  </si>
  <si>
    <t>EBITDA</t>
  </si>
  <si>
    <t>Assets</t>
  </si>
  <si>
    <t>Current assets</t>
  </si>
  <si>
    <t>Cash</t>
  </si>
  <si>
    <t>Cash and cash equivalents</t>
  </si>
  <si>
    <t>Short-term investments</t>
  </si>
  <si>
    <t>Total cash</t>
  </si>
  <si>
    <t>Deferred income taxes</t>
  </si>
  <si>
    <t>Non-current assets</t>
  </si>
  <si>
    <t>Property, plant and equipment</t>
  </si>
  <si>
    <t>Gross property, plant and equipment</t>
  </si>
  <si>
    <t>Accumulated Depreciation</t>
  </si>
  <si>
    <t>Net property, plant and equipment</t>
  </si>
  <si>
    <t>Equity and other investments</t>
  </si>
  <si>
    <t>Goodwill</t>
  </si>
  <si>
    <t>Intangible assets</t>
  </si>
  <si>
    <t>Other long-term assets</t>
  </si>
  <si>
    <t>Total non-current assets</t>
  </si>
  <si>
    <t>Total assets</t>
  </si>
  <si>
    <t>Liabilities and stockholders' equity</t>
  </si>
  <si>
    <t>Liabilities</t>
  </si>
  <si>
    <t>Current liabilities</t>
  </si>
  <si>
    <t>Short-term debt</t>
  </si>
  <si>
    <t>Deferred revenues</t>
  </si>
  <si>
    <t>Non-current liabilities</t>
  </si>
  <si>
    <t>Long-term debt</t>
  </si>
  <si>
    <t>Capital leases</t>
  </si>
  <si>
    <t>Deferred taxes liabilities</t>
  </si>
  <si>
    <t>Other long-term liabilities</t>
  </si>
  <si>
    <t>Total non-current liabilities</t>
  </si>
  <si>
    <t>Total liabilities</t>
  </si>
  <si>
    <t>Stockholders' equity</t>
  </si>
  <si>
    <t>Common stock</t>
  </si>
  <si>
    <t>Retained earnings</t>
  </si>
  <si>
    <t>Accumulated other comprehensive income</t>
  </si>
  <si>
    <t>Total stockholders' equity</t>
  </si>
  <si>
    <t>Total liabilities and stockholders' equity</t>
  </si>
  <si>
    <t>Fiscal year ends in June. USD in millions except per share data.</t>
  </si>
  <si>
    <t>Cash Flows From Operating Activities</t>
  </si>
  <si>
    <t>Depreciation &amp; amortization</t>
  </si>
  <si>
    <t>Investment/asset impairment charges</t>
  </si>
  <si>
    <t>Investments losses (gains)</t>
  </si>
  <si>
    <t>Stock based compensation</t>
  </si>
  <si>
    <t>Accounts receivable</t>
  </si>
  <si>
    <t>Inventory</t>
  </si>
  <si>
    <t>Other working capital</t>
  </si>
  <si>
    <t>Other non-cash items</t>
  </si>
  <si>
    <t>Net cash provided by operating activities</t>
  </si>
  <si>
    <t>Cash Flows From Investing Activities</t>
  </si>
  <si>
    <t>Investments in property, plant, and equipment</t>
  </si>
  <si>
    <t>Acquisitions, net</t>
  </si>
  <si>
    <t>Purchases of investments</t>
  </si>
  <si>
    <t>Sales/Maturities of investments</t>
  </si>
  <si>
    <t>Other investing activities</t>
  </si>
  <si>
    <t>Net cash used for investing activities</t>
  </si>
  <si>
    <t>Cash Flows From Financing Activities</t>
  </si>
  <si>
    <t>Debt issued</t>
  </si>
  <si>
    <t>Debt repayment</t>
  </si>
  <si>
    <t>Common stock issued</t>
  </si>
  <si>
    <t>Common stock repurchased</t>
  </si>
  <si>
    <t>Excess tax benefit from stock based compensation</t>
  </si>
  <si>
    <t>Dividend paid</t>
  </si>
  <si>
    <t>Other financing activities</t>
  </si>
  <si>
    <t>Net cash provided by (used for) financing activities</t>
  </si>
  <si>
    <t>Effect of exchange rate changes</t>
  </si>
  <si>
    <t>Net change in cash</t>
  </si>
  <si>
    <t>Cash at beginning of period</t>
  </si>
  <si>
    <t>Cash at end of period</t>
  </si>
  <si>
    <t>Free Cash Flow</t>
  </si>
  <si>
    <t>Operating cash flow</t>
  </si>
  <si>
    <t>Capital expenditure</t>
  </si>
  <si>
    <t>Free cash flow</t>
  </si>
  <si>
    <t>Financials</t>
  </si>
  <si>
    <t>Revenue USD Mil</t>
  </si>
  <si>
    <t>Gross Margin %</t>
  </si>
  <si>
    <t>Operating Income USD Mil</t>
  </si>
  <si>
    <t>Operating Margin %</t>
  </si>
  <si>
    <t>Net Income USD Mil</t>
  </si>
  <si>
    <t>Earnings Per Share USD</t>
  </si>
  <si>
    <t>Dividends USD</t>
  </si>
  <si>
    <t>Payout Ratio % *</t>
  </si>
  <si>
    <t>Shares Mil</t>
  </si>
  <si>
    <t>Book Value Per Share * USD</t>
  </si>
  <si>
    <t>Operating Cash Flow USD Mil</t>
  </si>
  <si>
    <t>Cap Spending USD Mil</t>
  </si>
  <si>
    <t>Free Cash Flow USD Mil</t>
  </si>
  <si>
    <t>Free Cash Flow Per Share * USD</t>
  </si>
  <si>
    <t>Working Capital USD Mil</t>
  </si>
  <si>
    <t>Key Ratios -&gt; Profitability</t>
  </si>
  <si>
    <t>Margins % of Sales</t>
  </si>
  <si>
    <t>COGS</t>
  </si>
  <si>
    <t>Gross Margin</t>
  </si>
  <si>
    <t>SG&amp;A</t>
  </si>
  <si>
    <t>R&amp;D</t>
  </si>
  <si>
    <t>Other</t>
  </si>
  <si>
    <t>Operating Margin</t>
  </si>
  <si>
    <t>Net Int Inc &amp; Other</t>
  </si>
  <si>
    <t>EBT Margin</t>
  </si>
  <si>
    <t>Profitability</t>
  </si>
  <si>
    <t>Tax Rate %</t>
  </si>
  <si>
    <t>Net Margin %</t>
  </si>
  <si>
    <t>Asset Turnover (Average)</t>
  </si>
  <si>
    <t>Return on Assets %</t>
  </si>
  <si>
    <t>Financial Leverage (Average)</t>
  </si>
  <si>
    <t>Return on Equity %</t>
  </si>
  <si>
    <t>Return on Invested Capital %</t>
  </si>
  <si>
    <t>Interest Coverage</t>
  </si>
  <si>
    <t>Key Ratios -&gt; Growth</t>
  </si>
  <si>
    <t>Latest Qtr</t>
  </si>
  <si>
    <t>Revenue %</t>
  </si>
  <si>
    <t>Year over Year</t>
  </si>
  <si>
    <t>3-Year Average</t>
  </si>
  <si>
    <t>5-Year Average</t>
  </si>
  <si>
    <t>10-Year Average</t>
  </si>
  <si>
    <t>Operating Income %</t>
  </si>
  <si>
    <t>Net Income %</t>
  </si>
  <si>
    <t>EPS %</t>
  </si>
  <si>
    <t>Key Ratios -&gt; Cash Flow</t>
  </si>
  <si>
    <t>Cash Flow Ratios</t>
  </si>
  <si>
    <t>Operating Cash Flow Growth % YOY</t>
  </si>
  <si>
    <t>Free Cash Flow Growth % YOY</t>
  </si>
  <si>
    <t>Cap Ex as a % of Sales</t>
  </si>
  <si>
    <t>Free Cash Flow/Sales %</t>
  </si>
  <si>
    <t>Free Cash Flow/Net Income</t>
  </si>
  <si>
    <t>Key Ratios -&gt; Financial Health</t>
  </si>
  <si>
    <t>Balance Sheet Items (in %)</t>
  </si>
  <si>
    <t>Cash &amp; Short-Term Investments</t>
  </si>
  <si>
    <t>Accounts Receivable</t>
  </si>
  <si>
    <t>Other Current Assets</t>
  </si>
  <si>
    <t>Total Current Assets</t>
  </si>
  <si>
    <t>Net PP&amp;E</t>
  </si>
  <si>
    <t>Intangibles</t>
  </si>
  <si>
    <t>Other Long-Term Assets</t>
  </si>
  <si>
    <t>Total Assets</t>
  </si>
  <si>
    <t>Accounts Payable</t>
  </si>
  <si>
    <t>Short-Term Debt</t>
  </si>
  <si>
    <t>Taxes Payable</t>
  </si>
  <si>
    <t>Accrued Liabilities</t>
  </si>
  <si>
    <t>Other Short-Term Liabilities</t>
  </si>
  <si>
    <t>Total Current Liabilities</t>
  </si>
  <si>
    <t>Other Long-Term Liabilities</t>
  </si>
  <si>
    <t>Total Liabilities</t>
  </si>
  <si>
    <t>Total Stockholders' Equity</t>
  </si>
  <si>
    <t>Total Liabilities &amp; Equity</t>
  </si>
  <si>
    <t>Liquidity/Financial Health</t>
  </si>
  <si>
    <t>Current Ratio</t>
  </si>
  <si>
    <t>Quick Ratio</t>
  </si>
  <si>
    <t>Financial Leverage</t>
  </si>
  <si>
    <t>Debt/Equity</t>
  </si>
  <si>
    <t>Key Ratios -&gt; Efficiency Ratios</t>
  </si>
  <si>
    <t>Efficiency</t>
  </si>
  <si>
    <t>Days Sales Outstanding</t>
  </si>
  <si>
    <t>Days Inventory</t>
  </si>
  <si>
    <t>Payables Period</t>
  </si>
  <si>
    <t>Cash Conversion Cycle</t>
  </si>
  <si>
    <t>Receivables Turnover</t>
  </si>
  <si>
    <t>Inventory Turnover</t>
  </si>
  <si>
    <t>Fixed Assets Turnover</t>
  </si>
  <si>
    <t>Asset Turnover</t>
  </si>
  <si>
    <t>Deffered Revenue</t>
  </si>
  <si>
    <t xml:space="preserve">Chosen Growth Rate: </t>
  </si>
  <si>
    <t>FCFF Selected</t>
  </si>
  <si>
    <t>FCFE Selected</t>
  </si>
  <si>
    <t>Debt Analysis Source</t>
  </si>
  <si>
    <t>Current Debt</t>
  </si>
  <si>
    <t>Average Cost of Debt</t>
  </si>
  <si>
    <t>Custom Spreadsheet</t>
  </si>
  <si>
    <t>Financial Statements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</si>
</sst>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_);[Red]\(&quot;$&quot;#,##0.0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%"/>
    <numFmt numFmtId="166" formatCode="0.0%"/>
    <numFmt numFmtId="167" formatCode="mm/dd/yy;@"/>
    <numFmt numFmtId="168" formatCode="&quot;$&quot;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6" fillId="0" borderId="0"/>
  </cellStyleXfs>
  <cellXfs count="74">
    <xf numFmtId="0" fontId="0" fillId="0" borderId="0" xfId="0"/>
    <xf numFmtId="44" fontId="0" fillId="0" borderId="0" xfId="1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164" fontId="0" fillId="0" borderId="0" xfId="1" applyNumberFormat="1" applyFont="1"/>
    <xf numFmtId="164" fontId="0" fillId="0" borderId="1" xfId="0" applyNumberFormat="1" applyBorder="1"/>
    <xf numFmtId="2" fontId="0" fillId="0" borderId="0" xfId="0" applyNumberFormat="1"/>
    <xf numFmtId="44" fontId="0" fillId="2" borderId="0" xfId="1" applyFont="1" applyFill="1"/>
    <xf numFmtId="10" fontId="0" fillId="0" borderId="0" xfId="0" applyNumberFormat="1"/>
    <xf numFmtId="0" fontId="3" fillId="0" borderId="0" xfId="3"/>
    <xf numFmtId="165" fontId="0" fillId="0" borderId="0" xfId="0" applyNumberFormat="1"/>
    <xf numFmtId="10" fontId="0" fillId="0" borderId="0" xfId="2" applyNumberFormat="1" applyFont="1"/>
    <xf numFmtId="0" fontId="0" fillId="2" borderId="0" xfId="0" applyFill="1"/>
    <xf numFmtId="10" fontId="0" fillId="2" borderId="0" xfId="0" applyNumberFormat="1" applyFill="1"/>
    <xf numFmtId="44" fontId="2" fillId="0" borderId="0" xfId="0" applyNumberFormat="1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10" fontId="0" fillId="0" borderId="2" xfId="0" applyNumberFormat="1" applyBorder="1" applyAlignment="1">
      <alignment horizontal="center"/>
    </xf>
    <xf numFmtId="10" fontId="0" fillId="2" borderId="2" xfId="2" applyNumberFormat="1" applyFont="1" applyFill="1" applyBorder="1" applyAlignment="1">
      <alignment horizontal="center"/>
    </xf>
    <xf numFmtId="10" fontId="0" fillId="0" borderId="0" xfId="2" applyNumberFormat="1" applyFont="1" applyAlignment="1">
      <alignment horizontal="center"/>
    </xf>
    <xf numFmtId="1" fontId="0" fillId="0" borderId="0" xfId="0" applyNumberFormat="1"/>
    <xf numFmtId="1" fontId="0" fillId="2" borderId="0" xfId="0" applyNumberFormat="1" applyFill="1"/>
    <xf numFmtId="166" fontId="0" fillId="2" borderId="0" xfId="0" applyNumberFormat="1" applyFill="1"/>
    <xf numFmtId="0" fontId="2" fillId="0" borderId="3" xfId="0" applyFont="1" applyBorder="1"/>
    <xf numFmtId="1" fontId="2" fillId="0" borderId="3" xfId="0" applyNumberFormat="1" applyFont="1" applyBorder="1"/>
    <xf numFmtId="0" fontId="0" fillId="0" borderId="3" xfId="0" applyBorder="1"/>
    <xf numFmtId="167" fontId="2" fillId="0" borderId="0" xfId="0" applyNumberFormat="1" applyFont="1"/>
    <xf numFmtId="0" fontId="0" fillId="0" borderId="4" xfId="0" applyBorder="1"/>
    <xf numFmtId="8" fontId="0" fillId="0" borderId="0" xfId="0" applyNumberFormat="1"/>
    <xf numFmtId="0" fontId="0" fillId="0" borderId="5" xfId="0" applyBorder="1"/>
    <xf numFmtId="0" fontId="2" fillId="6" borderId="6" xfId="0" applyFont="1" applyFill="1" applyBorder="1"/>
    <xf numFmtId="0" fontId="4" fillId="0" borderId="2" xfId="4" applyBorder="1" applyAlignment="1">
      <alignment horizontal="center"/>
    </xf>
    <xf numFmtId="0" fontId="0" fillId="0" borderId="2" xfId="0" applyBorder="1"/>
    <xf numFmtId="0" fontId="2" fillId="0" borderId="8" xfId="0" applyFont="1" applyBorder="1"/>
    <xf numFmtId="0" fontId="2" fillId="0" borderId="5" xfId="0" applyFont="1" applyBorder="1"/>
    <xf numFmtId="2" fontId="0" fillId="2" borderId="0" xfId="0" applyNumberFormat="1" applyFill="1"/>
    <xf numFmtId="0" fontId="2" fillId="0" borderId="4" xfId="0" applyFont="1" applyBorder="1"/>
    <xf numFmtId="164" fontId="0" fillId="0" borderId="0" xfId="0" applyNumberFormat="1"/>
    <xf numFmtId="166" fontId="0" fillId="2" borderId="0" xfId="2" applyNumberFormat="1" applyFont="1" applyFill="1"/>
    <xf numFmtId="44" fontId="0" fillId="0" borderId="0" xfId="0" applyNumberFormat="1"/>
    <xf numFmtId="44" fontId="2" fillId="6" borderId="7" xfId="0" applyNumberFormat="1" applyFont="1" applyFill="1" applyBorder="1"/>
    <xf numFmtId="10" fontId="0" fillId="4" borderId="0" xfId="2" applyNumberFormat="1" applyFont="1" applyFill="1"/>
    <xf numFmtId="44" fontId="0" fillId="0" borderId="2" xfId="0" applyNumberFormat="1" applyBorder="1"/>
    <xf numFmtId="10" fontId="0" fillId="0" borderId="2" xfId="0" applyNumberFormat="1" applyBorder="1"/>
    <xf numFmtId="10" fontId="0" fillId="0" borderId="2" xfId="2" applyNumberFormat="1" applyFont="1" applyBorder="1"/>
    <xf numFmtId="9" fontId="0" fillId="0" borderId="2" xfId="0" applyNumberFormat="1" applyBorder="1" applyAlignment="1">
      <alignment horizontal="center"/>
    </xf>
    <xf numFmtId="9" fontId="2" fillId="3" borderId="8" xfId="0" applyNumberFormat="1" applyFont="1" applyFill="1" applyBorder="1" applyAlignment="1">
      <alignment horizontal="center"/>
    </xf>
    <xf numFmtId="44" fontId="2" fillId="5" borderId="8" xfId="0" applyNumberFormat="1" applyFont="1" applyFill="1" applyBorder="1"/>
    <xf numFmtId="10" fontId="2" fillId="4" borderId="8" xfId="2" applyNumberFormat="1" applyFont="1" applyFill="1" applyBorder="1"/>
    <xf numFmtId="10" fontId="0" fillId="0" borderId="0" xfId="2" applyNumberFormat="1" applyFont="1" applyFill="1"/>
    <xf numFmtId="168" fontId="0" fillId="7" borderId="0" xfId="0" applyNumberFormat="1" applyFill="1"/>
    <xf numFmtId="166" fontId="5" fillId="0" borderId="0" xfId="0" applyNumberFormat="1" applyFont="1"/>
    <xf numFmtId="2" fontId="5" fillId="0" borderId="0" xfId="1" applyNumberFormat="1" applyFont="1"/>
    <xf numFmtId="0" fontId="2" fillId="0" borderId="4" xfId="0" applyFont="1" applyBorder="1" applyAlignment="1">
      <alignment horizontal="center"/>
    </xf>
    <xf numFmtId="10" fontId="2" fillId="0" borderId="0" xfId="0" applyNumberFormat="1" applyFont="1"/>
    <xf numFmtId="2" fontId="2" fillId="0" borderId="1" xfId="0" applyNumberFormat="1" applyFont="1" applyBorder="1"/>
    <xf numFmtId="3" fontId="0" fillId="0" borderId="0" xfId="0" applyNumberFormat="1"/>
    <xf numFmtId="10" fontId="0" fillId="8" borderId="0" xfId="0" applyNumberFormat="1" applyFill="1"/>
    <xf numFmtId="0" fontId="0" fillId="8" borderId="0" xfId="0" applyNumberFormat="1" applyFill="1"/>
    <xf numFmtId="10" fontId="1" fillId="9" borderId="0" xfId="5" applyNumberFormat="1"/>
    <xf numFmtId="0" fontId="7" fillId="0" borderId="0" xfId="6" applyFont="1"/>
    <xf numFmtId="0" fontId="6" fillId="10" borderId="0" xfId="6" applyNumberFormat="1" applyFill="1"/>
    <xf numFmtId="0" fontId="0" fillId="0" borderId="0" xfId="0" applyFont="1"/>
    <xf numFmtId="0" fontId="2" fillId="0" borderId="0" xfId="0" applyFont="1" applyFill="1" applyBorder="1"/>
    <xf numFmtId="0" fontId="0" fillId="0" borderId="0" xfId="0" applyNumberFormat="1"/>
    <xf numFmtId="9" fontId="0" fillId="0" borderId="0" xfId="2" applyFont="1"/>
    <xf numFmtId="0" fontId="8" fillId="0" borderId="0" xfId="0" applyFont="1" applyAlignment="1"/>
    <xf numFmtId="0" fontId="0" fillId="0" borderId="0" xfId="2" applyNumberFormat="1" applyFont="1"/>
    <xf numFmtId="0" fontId="2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9" fontId="2" fillId="0" borderId="0" xfId="2" applyFont="1" applyFill="1" applyAlignment="1">
      <alignment horizontal="center"/>
    </xf>
    <xf numFmtId="0" fontId="0" fillId="0" borderId="9" xfId="0" applyBorder="1" applyAlignment="1">
      <alignment horizontal="right" vertical="center" textRotation="90"/>
    </xf>
    <xf numFmtId="0" fontId="2" fillId="0" borderId="0" xfId="0" applyFont="1" applyAlignment="1">
      <alignment horizontal="center"/>
    </xf>
  </cellXfs>
  <cellStyles count="7">
    <cellStyle name="20% - Accent1" xfId="5" builtinId="30"/>
    <cellStyle name="Currency" xfId="1" builtinId="4"/>
    <cellStyle name="Heading 4" xfId="4" builtinId="19"/>
    <cellStyle name="Hyperlink" xfId="3" builtinId="8"/>
    <cellStyle name="Normal" xfId="0" builtinId="0"/>
    <cellStyle name="Normal 3" xfId="6" xr:uid="{82881477-00B8-438C-A32E-80C5A8064DF8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growShrinkType="overwriteClear" connectionId="1" xr16:uid="{F93FC3D9-9401-4304-9BFE-EF4B28AD894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bc.com/quotes/?symbol=US10Y" TargetMode="External"/><Relationship Id="rId2" Type="http://schemas.openxmlformats.org/officeDocument/2006/relationships/hyperlink" Target="https://finance.yahoo.com/quote/UNP/" TargetMode="External"/><Relationship Id="rId1" Type="http://schemas.openxmlformats.org/officeDocument/2006/relationships/hyperlink" Target="http://pages.stern.nyu.edu/~adamodar/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92D050"/>
  </sheetPr>
  <dimension ref="A1:AL34"/>
  <sheetViews>
    <sheetView topLeftCell="G1" workbookViewId="0">
      <selection activeCell="P12" sqref="P12"/>
    </sheetView>
  </sheetViews>
  <sheetFormatPr defaultRowHeight="14.4" x14ac:dyDescent="0.3"/>
  <cols>
    <col min="1" max="1" width="26" customWidth="1"/>
    <col min="2" max="11" width="13.33203125" customWidth="1"/>
    <col min="12" max="14" width="13.44140625" customWidth="1"/>
    <col min="15" max="15" width="27" customWidth="1"/>
    <col min="16" max="16" width="13.5546875" customWidth="1"/>
    <col min="18" max="18" width="13.109375" customWidth="1"/>
    <col min="19" max="19" width="27.109375" bestFit="1" customWidth="1"/>
    <col min="20" max="20" width="10" customWidth="1"/>
    <col min="21" max="21" width="10.109375" customWidth="1"/>
    <col min="22" max="22" width="16" customWidth="1"/>
    <col min="24" max="24" width="18" bestFit="1" customWidth="1"/>
    <col min="25" max="25" width="19.77734375" bestFit="1" customWidth="1"/>
    <col min="38" max="38" width="0" hidden="1" customWidth="1"/>
  </cols>
  <sheetData>
    <row r="1" spans="1:38" x14ac:dyDescent="0.3">
      <c r="A1" s="2" t="s">
        <v>58</v>
      </c>
      <c r="B1" s="4">
        <f>'FCFF &amp; FCFE'!J9</f>
        <v>0</v>
      </c>
      <c r="O1" s="54" t="s">
        <v>24</v>
      </c>
      <c r="X1" s="63" t="s">
        <v>314</v>
      </c>
      <c r="Y1" s="12" t="s">
        <v>317</v>
      </c>
      <c r="AL1" t="s">
        <v>318</v>
      </c>
    </row>
    <row r="2" spans="1:38" x14ac:dyDescent="0.3">
      <c r="A2" s="2" t="s">
        <v>57</v>
      </c>
      <c r="B2" s="4">
        <f>'FCFF &amp; FCFE'!J8</f>
        <v>0</v>
      </c>
      <c r="P2" s="36"/>
      <c r="S2" s="2" t="s">
        <v>92</v>
      </c>
      <c r="Z2">
        <f>'Balance Sheet (Annual)'!A2</f>
        <v>0</v>
      </c>
      <c r="AA2">
        <f>'Balance Sheet (Annual)'!B2</f>
        <v>0</v>
      </c>
      <c r="AB2">
        <f>'Balance Sheet (Annual)'!C2</f>
        <v>0</v>
      </c>
      <c r="AC2">
        <f>'Balance Sheet (Annual)'!D2</f>
        <v>0</v>
      </c>
      <c r="AD2">
        <f>'Balance Sheet (Annual)'!E2</f>
        <v>0</v>
      </c>
      <c r="AL2" t="s">
        <v>317</v>
      </c>
    </row>
    <row r="3" spans="1:38" x14ac:dyDescent="0.3">
      <c r="F3" s="8"/>
      <c r="G3" s="29"/>
      <c r="P3" s="36"/>
      <c r="S3" s="67" t="s">
        <v>96</v>
      </c>
      <c r="T3" s="4">
        <f>SUM('Debt Template'!B3:B628)</f>
        <v>0</v>
      </c>
      <c r="Y3" s="64" t="s">
        <v>315</v>
      </c>
      <c r="Z3">
        <f>VLOOKUP("Short-term debt",'Balance Sheet (Annual)'!$A$1:$Z$48,2,FALSE)</f>
        <v>0</v>
      </c>
      <c r="AA3">
        <f>VLOOKUP("Short-term debt",'Balance Sheet (Annual)'!$A$1:$Z$48,3,FALSE)</f>
        <v>0</v>
      </c>
      <c r="AB3">
        <f>VLOOKUP("Short-term debt",'Balance Sheet (Annual)'!$A$1:$Z$48,4,FALSE)</f>
        <v>0</v>
      </c>
      <c r="AC3">
        <f>VLOOKUP("Short-term debt",'Balance Sheet (Annual)'!$A$1:$Z$48,5,FALSE)</f>
        <v>0</v>
      </c>
      <c r="AD3">
        <f>VLOOKUP("Short-term debt",'Balance Sheet (Annual)'!$A$1:$Z$48,6,FALSE)</f>
        <v>0</v>
      </c>
    </row>
    <row r="4" spans="1:38" x14ac:dyDescent="0.3">
      <c r="A4" t="s">
        <v>112</v>
      </c>
      <c r="B4" s="12" t="s">
        <v>57</v>
      </c>
      <c r="P4" s="36"/>
      <c r="S4" s="67" t="s">
        <v>97</v>
      </c>
      <c r="T4" s="68" t="e">
        <f>SUMPRODUCT('Debt Template'!C3:C2166,'Debt Template'!B3:B2166)/T3</f>
        <v>#DIV/0!</v>
      </c>
      <c r="Y4" s="2" t="s">
        <v>16</v>
      </c>
      <c r="Z4">
        <f>VLOOKUP("Long-term debt",'Balance Sheet (Annual)'!$A$1:$Z$49,2,FALSE)</f>
        <v>0</v>
      </c>
      <c r="AA4">
        <f>VLOOKUP("Long-term debt",'Balance Sheet (Annual)'!$A$1:$Z$49,3,FALSE)</f>
        <v>0</v>
      </c>
      <c r="AB4">
        <f>VLOOKUP("Long-term debt",'Balance Sheet (Annual)'!$A$1:$Z$49,4,FALSE)</f>
        <v>0</v>
      </c>
      <c r="AC4">
        <f>VLOOKUP("Long-term debt",'Balance Sheet (Annual)'!$A$1:$Z$49,5,FALSE)</f>
        <v>0</v>
      </c>
      <c r="AD4">
        <f>VLOOKUP("Long-term debt",'Balance Sheet (Annual)'!$A$1:$Z$49,6,FALSE)</f>
        <v>0</v>
      </c>
    </row>
    <row r="5" spans="1:38" x14ac:dyDescent="0.3">
      <c r="A5" t="s">
        <v>113</v>
      </c>
      <c r="B5" s="4">
        <f>IF(B4="FCFF",B2,B1)</f>
        <v>0</v>
      </c>
      <c r="O5" s="2" t="s">
        <v>99</v>
      </c>
      <c r="P5" s="56" t="e">
        <f>AVERAGE(P2:P4)</f>
        <v>#DIV/0!</v>
      </c>
      <c r="S5" s="67" t="s">
        <v>98</v>
      </c>
      <c r="T5" s="66" t="e">
        <f>T4 * (1-P14)</f>
        <v>#DIV/0!</v>
      </c>
      <c r="Y5" s="2" t="s">
        <v>71</v>
      </c>
      <c r="Z5">
        <f>VLOOKUP("Interest Expense",'Income Statement'!$A$2:$AE$36,2,FALSE)</f>
        <v>0</v>
      </c>
      <c r="AA5">
        <f>VLOOKUP("Interest Expense",'Income Statement'!$A$2:$AE$36,3,FALSE)</f>
        <v>0</v>
      </c>
      <c r="AB5">
        <f>VLOOKUP("Interest Expense",'Income Statement'!$A$2:$AE$36,4,FALSE)</f>
        <v>0</v>
      </c>
      <c r="AC5">
        <f>VLOOKUP("Interest Expense",'Income Statement'!$A$2:$AE$36,5,FALSE)</f>
        <v>0</v>
      </c>
      <c r="AD5">
        <f>VLOOKUP("Interest Expense",'Income Statement'!$A$2:$AE$36,6,FALSE)</f>
        <v>0</v>
      </c>
    </row>
    <row r="6" spans="1:38" x14ac:dyDescent="0.3">
      <c r="A6" t="str">
        <f>IF(B4="FCFF", "WACC", "Cost of Equity")</f>
        <v>WACC</v>
      </c>
      <c r="B6" s="11" t="e">
        <f>IF(B4="FCFF",P20,P19)</f>
        <v>#DIV/0!</v>
      </c>
      <c r="C6" s="8"/>
      <c r="Y6" s="63" t="s">
        <v>110</v>
      </c>
      <c r="Z6" t="e">
        <f>Z5/SUM(Z3:Z4)</f>
        <v>#DIV/0!</v>
      </c>
      <c r="AA6" t="e">
        <f t="shared" ref="AA6:AD6" si="0">AA5/SUM(AA3:AA4)</f>
        <v>#DIV/0!</v>
      </c>
      <c r="AB6" t="e">
        <f t="shared" si="0"/>
        <v>#DIV/0!</v>
      </c>
      <c r="AC6" t="e">
        <f t="shared" si="0"/>
        <v>#DIV/0!</v>
      </c>
      <c r="AD6" t="e">
        <f t="shared" si="0"/>
        <v>#DIV/0!</v>
      </c>
    </row>
    <row r="7" spans="1:38" x14ac:dyDescent="0.3">
      <c r="A7" t="s">
        <v>114</v>
      </c>
      <c r="B7" s="12"/>
      <c r="O7" s="37" t="s">
        <v>100</v>
      </c>
      <c r="Y7" s="63" t="s">
        <v>316</v>
      </c>
      <c r="Z7" t="e">
        <f>AVERAGE(Z6:AD6)</f>
        <v>#DIV/0!</v>
      </c>
    </row>
    <row r="8" spans="1:38" x14ac:dyDescent="0.3">
      <c r="A8" t="s">
        <v>30</v>
      </c>
      <c r="B8" s="60"/>
      <c r="O8" t="s">
        <v>24</v>
      </c>
      <c r="P8" s="6" t="e">
        <f>P5</f>
        <v>#DIV/0!</v>
      </c>
      <c r="Y8" s="63" t="s">
        <v>98</v>
      </c>
      <c r="Z8" s="65" t="e">
        <f>Z7*(1-P14)</f>
        <v>#DIV/0!</v>
      </c>
    </row>
    <row r="9" spans="1:38" x14ac:dyDescent="0.3">
      <c r="O9" t="s">
        <v>101</v>
      </c>
      <c r="P9" s="13"/>
    </row>
    <row r="10" spans="1:38" x14ac:dyDescent="0.3">
      <c r="A10" t="s">
        <v>44</v>
      </c>
      <c r="B10" s="15">
        <v>2020</v>
      </c>
      <c r="C10" s="15">
        <v>2021</v>
      </c>
      <c r="D10" s="15">
        <v>2022</v>
      </c>
      <c r="E10" s="15">
        <v>2023</v>
      </c>
      <c r="F10" s="15">
        <v>2024</v>
      </c>
      <c r="G10" s="15">
        <v>2025</v>
      </c>
      <c r="H10" s="15">
        <v>2026</v>
      </c>
      <c r="I10" s="15">
        <v>2027</v>
      </c>
      <c r="J10" s="15">
        <v>2028</v>
      </c>
      <c r="K10" s="15">
        <v>2029</v>
      </c>
      <c r="O10" t="s">
        <v>102</v>
      </c>
      <c r="P10" s="38">
        <f>IF(Y1="Custom Spreadsheet",T3,SUM(Z3:Z4))</f>
        <v>0</v>
      </c>
    </row>
    <row r="11" spans="1:38" x14ac:dyDescent="0.3">
      <c r="A11" t="s">
        <v>34</v>
      </c>
      <c r="B11" s="15">
        <v>1</v>
      </c>
      <c r="C11" s="15">
        <v>2</v>
      </c>
      <c r="D11" s="15">
        <v>3</v>
      </c>
      <c r="E11" s="15">
        <v>4</v>
      </c>
      <c r="F11" s="15">
        <v>5</v>
      </c>
      <c r="G11" s="15">
        <v>6</v>
      </c>
      <c r="H11" s="15">
        <v>7</v>
      </c>
      <c r="I11" s="15">
        <v>8</v>
      </c>
      <c r="J11" s="15">
        <v>9</v>
      </c>
      <c r="K11" s="15">
        <v>10</v>
      </c>
      <c r="L11" t="s">
        <v>41</v>
      </c>
      <c r="O11" t="s">
        <v>103</v>
      </c>
      <c r="P11" s="22">
        <f>VLOOKUP("Shares Mil", 'Key Ratios'!1:1048576,2,FALSE)</f>
        <v>0</v>
      </c>
    </row>
    <row r="12" spans="1:38" x14ac:dyDescent="0.3">
      <c r="A12" t="s">
        <v>35</v>
      </c>
      <c r="B12" s="13">
        <f>IF(B11&lt;=$B$7,'Growth Rates'!$B$18,$B$8)</f>
        <v>0</v>
      </c>
      <c r="C12" s="13">
        <f>IF(C11&lt;=$B$7,'Growth Rates'!$B$18,$B$8)</f>
        <v>0</v>
      </c>
      <c r="D12" s="13">
        <f>IF(D11&lt;=$B$7,'Growth Rates'!$B$18,$B$8)</f>
        <v>0</v>
      </c>
      <c r="E12" s="13">
        <f>IF(E11&lt;=$B$7,'Growth Rates'!$B$18,$B$8)</f>
        <v>0</v>
      </c>
      <c r="F12" s="13">
        <f>IF(F11&lt;=$B$7,'Growth Rates'!$B$18,$B$8)</f>
        <v>0</v>
      </c>
      <c r="G12" s="13">
        <f>IF(G11&lt;=$B$7,'Growth Rates'!$B$18,$B$8)</f>
        <v>0</v>
      </c>
      <c r="H12" s="13">
        <f>IF(H11&lt;=$B$7,'Growth Rates'!$B$18,$B$8)</f>
        <v>0</v>
      </c>
      <c r="I12" s="13">
        <f>IF(I11&lt;=$B$7,'Growth Rates'!$B$18,$B$8)</f>
        <v>0</v>
      </c>
      <c r="J12" s="13">
        <f>IF(J11&lt;=$B$7,'Growth Rates'!$B$18,$B$8)</f>
        <v>0</v>
      </c>
      <c r="K12" s="13">
        <f>IF(K11&lt;=$B$7,'Growth Rates'!$B$18,$B$8)</f>
        <v>0</v>
      </c>
      <c r="L12" s="8">
        <f>B8</f>
        <v>0</v>
      </c>
      <c r="O12" t="s">
        <v>104</v>
      </c>
      <c r="P12" s="7"/>
    </row>
    <row r="13" spans="1:38" x14ac:dyDescent="0.3">
      <c r="A13" t="s">
        <v>124</v>
      </c>
      <c r="B13" s="4">
        <f>IF(B11&lt;=$B$7,B5*(1+B12),0)</f>
        <v>0</v>
      </c>
      <c r="C13" s="4">
        <f>IF(C11&lt;=$B$7,B13*(1+C12),0)</f>
        <v>0</v>
      </c>
      <c r="D13" s="4">
        <f t="shared" ref="D13:K13" si="1">IF(D11&lt;=$B$7,C13*(1+D12),0)</f>
        <v>0</v>
      </c>
      <c r="E13" s="4">
        <f t="shared" si="1"/>
        <v>0</v>
      </c>
      <c r="F13" s="4">
        <f t="shared" si="1"/>
        <v>0</v>
      </c>
      <c r="G13" s="1">
        <f t="shared" si="1"/>
        <v>0</v>
      </c>
      <c r="H13" s="1">
        <f t="shared" si="1"/>
        <v>0</v>
      </c>
      <c r="I13" s="1">
        <f t="shared" si="1"/>
        <v>0</v>
      </c>
      <c r="J13" s="1">
        <f t="shared" si="1"/>
        <v>0</v>
      </c>
      <c r="K13" s="1">
        <f t="shared" si="1"/>
        <v>0</v>
      </c>
      <c r="L13" s="4" t="e">
        <f>(HLOOKUP(B7,B11:K13,3)*(1+L12))/(B6-B8)</f>
        <v>#N/A</v>
      </c>
      <c r="O13" t="s">
        <v>105</v>
      </c>
      <c r="P13" s="4">
        <f>P11*P12</f>
        <v>0</v>
      </c>
    </row>
    <row r="14" spans="1:38" x14ac:dyDescent="0.3">
      <c r="A14" t="s">
        <v>125</v>
      </c>
      <c r="B14" s="38" t="e">
        <f>B13/(1+$B$6)^B11</f>
        <v>#DIV/0!</v>
      </c>
      <c r="C14" s="38" t="e">
        <f t="shared" ref="C14:K14" si="2">C13/(1+$B$6)^C11</f>
        <v>#DIV/0!</v>
      </c>
      <c r="D14" s="38" t="e">
        <f t="shared" si="2"/>
        <v>#DIV/0!</v>
      </c>
      <c r="E14" s="38" t="e">
        <f t="shared" si="2"/>
        <v>#DIV/0!</v>
      </c>
      <c r="F14" s="38" t="e">
        <f t="shared" si="2"/>
        <v>#DIV/0!</v>
      </c>
      <c r="G14" s="40" t="e">
        <f t="shared" si="2"/>
        <v>#DIV/0!</v>
      </c>
      <c r="H14" s="40" t="e">
        <f t="shared" si="2"/>
        <v>#DIV/0!</v>
      </c>
      <c r="I14" s="40" t="e">
        <f t="shared" si="2"/>
        <v>#DIV/0!</v>
      </c>
      <c r="J14" s="40" t="e">
        <f t="shared" si="2"/>
        <v>#DIV/0!</v>
      </c>
      <c r="K14" s="40" t="e">
        <f t="shared" si="2"/>
        <v>#DIV/0!</v>
      </c>
      <c r="L14" s="38" t="e">
        <f>L13/(1+B6)^HLOOKUP(B7,B11:K13,1)</f>
        <v>#N/A</v>
      </c>
      <c r="O14" t="s">
        <v>106</v>
      </c>
      <c r="P14" s="39">
        <f>'FCFF &amp; FCFE'!J1</f>
        <v>0</v>
      </c>
    </row>
    <row r="15" spans="1:38" x14ac:dyDescent="0.3">
      <c r="O15" t="s">
        <v>108</v>
      </c>
      <c r="P15" s="11" t="e">
        <f>P10/(P10+P13)</f>
        <v>#DIV/0!</v>
      </c>
    </row>
    <row r="16" spans="1:38" x14ac:dyDescent="0.3">
      <c r="O16" t="s">
        <v>107</v>
      </c>
      <c r="P16" s="8" t="e">
        <f>1-P15</f>
        <v>#DIV/0!</v>
      </c>
    </row>
    <row r="17" spans="1:16" x14ac:dyDescent="0.3">
      <c r="A17" t="s">
        <v>115</v>
      </c>
      <c r="B17" s="38" t="e">
        <f>SUM(B14:L14)</f>
        <v>#DIV/0!</v>
      </c>
      <c r="O17" t="s">
        <v>109</v>
      </c>
      <c r="P17" s="13"/>
    </row>
    <row r="18" spans="1:16" x14ac:dyDescent="0.3">
      <c r="A18" t="s">
        <v>15</v>
      </c>
      <c r="B18" s="4">
        <f>Multiples!H6</f>
        <v>0</v>
      </c>
      <c r="O18" t="s">
        <v>110</v>
      </c>
      <c r="P18" s="8" t="e">
        <f>IF(Y1="Custom Spreadsheet",T5,Z8)</f>
        <v>#DIV/0!</v>
      </c>
    </row>
    <row r="19" spans="1:16" x14ac:dyDescent="0.3">
      <c r="A19" t="s">
        <v>116</v>
      </c>
      <c r="B19" s="5" t="e">
        <f>B17-B18</f>
        <v>#DIV/0!</v>
      </c>
      <c r="O19" t="s">
        <v>23</v>
      </c>
      <c r="P19" s="8" t="e">
        <f>P17+(P8*P9)</f>
        <v>#DIV/0!</v>
      </c>
    </row>
    <row r="20" spans="1:16" ht="15" thickBot="1" x14ac:dyDescent="0.35">
      <c r="O20" s="2" t="s">
        <v>111</v>
      </c>
      <c r="P20" s="55" t="e">
        <f>(P18*P15)+(P19*P16)</f>
        <v>#DIV/0!</v>
      </c>
    </row>
    <row r="21" spans="1:16" ht="15" thickBot="1" x14ac:dyDescent="0.35">
      <c r="A21" s="31" t="s">
        <v>42</v>
      </c>
      <c r="B21" s="41" t="e">
        <f>B19/P11</f>
        <v>#DIV/0!</v>
      </c>
      <c r="C21" s="42" t="e">
        <f>B21/P12-1</f>
        <v>#DIV/0!</v>
      </c>
    </row>
    <row r="24" spans="1:16" x14ac:dyDescent="0.3">
      <c r="A24" s="32" t="s">
        <v>117</v>
      </c>
      <c r="B24" s="32" t="s">
        <v>118</v>
      </c>
      <c r="C24" s="32" t="s">
        <v>119</v>
      </c>
      <c r="D24" s="32" t="s">
        <v>120</v>
      </c>
      <c r="G24" s="50"/>
      <c r="H24" s="71" t="s">
        <v>128</v>
      </c>
      <c r="I24" s="71"/>
      <c r="J24" s="71"/>
      <c r="K24" s="71"/>
      <c r="L24" s="71"/>
      <c r="M24" s="71"/>
      <c r="N24" s="71"/>
    </row>
    <row r="25" spans="1:16" x14ac:dyDescent="0.3">
      <c r="A25" s="33" t="s">
        <v>121</v>
      </c>
      <c r="B25" s="43" t="e">
        <f>B21</f>
        <v>#DIV/0!</v>
      </c>
      <c r="C25" s="44" t="e">
        <f>C21</f>
        <v>#DIV/0!</v>
      </c>
      <c r="D25" s="46">
        <v>0.8</v>
      </c>
      <c r="H25" s="70" t="s">
        <v>126</v>
      </c>
      <c r="I25" s="70"/>
      <c r="J25" s="70"/>
      <c r="K25" s="70"/>
      <c r="L25" s="70"/>
      <c r="M25" s="70"/>
      <c r="N25" s="70"/>
    </row>
    <row r="26" spans="1:16" ht="15" customHeight="1" x14ac:dyDescent="0.3">
      <c r="A26" s="33" t="s">
        <v>123</v>
      </c>
      <c r="B26" s="43">
        <f>Multiples!A8</f>
        <v>0</v>
      </c>
      <c r="C26" s="45" t="e">
        <f>B26/P12-1</f>
        <v>#DIV/0!</v>
      </c>
      <c r="D26" s="46">
        <v>0.2</v>
      </c>
      <c r="F26" s="72" t="s">
        <v>127</v>
      </c>
      <c r="G26" s="51" t="e">
        <f>B28</f>
        <v>#DIV/0!</v>
      </c>
      <c r="H26" s="52">
        <v>-0.09</v>
      </c>
      <c r="I26" s="52">
        <v>-0.06</v>
      </c>
      <c r="J26" s="52">
        <v>-0.03</v>
      </c>
      <c r="K26" s="52">
        <v>0</v>
      </c>
      <c r="L26" s="52">
        <v>0.03</v>
      </c>
      <c r="M26" s="52">
        <v>0.06</v>
      </c>
      <c r="N26" s="52">
        <v>0.09</v>
      </c>
    </row>
    <row r="27" spans="1:16" ht="15" customHeight="1" x14ac:dyDescent="0.3">
      <c r="A27" s="33" t="s">
        <v>122</v>
      </c>
      <c r="B27" s="43" t="e">
        <f>DDM!B18</f>
        <v>#N/A</v>
      </c>
      <c r="C27" s="45" t="e">
        <f>B27/P12-1</f>
        <v>#N/A</v>
      </c>
      <c r="D27" s="46">
        <v>0</v>
      </c>
      <c r="F27" s="72"/>
      <c r="G27" s="8">
        <v>5.5E-2</v>
      </c>
      <c r="H27" s="53" t="e">
        <f t="dataTable" ref="H27:N34" dt2D="1" dtr="1" r1="B12" r2="B6"/>
        <v>#N/A</v>
      </c>
      <c r="I27" s="53" t="e">
        <v>#N/A</v>
      </c>
      <c r="J27" s="53" t="e">
        <v>#N/A</v>
      </c>
      <c r="K27" s="53" t="e">
        <v>#N/A</v>
      </c>
      <c r="L27" s="53" t="e">
        <v>#N/A</v>
      </c>
      <c r="M27" s="53" t="e">
        <v>#N/A</v>
      </c>
      <c r="N27" s="53" t="e">
        <v>#N/A</v>
      </c>
    </row>
    <row r="28" spans="1:16" ht="15" thickBot="1" x14ac:dyDescent="0.35">
      <c r="A28" s="34" t="s">
        <v>3</v>
      </c>
      <c r="B28" s="48" t="e">
        <f>(B25*D25)+(B26*D26)+(B27*D27)</f>
        <v>#DIV/0!</v>
      </c>
      <c r="C28" s="49" t="e">
        <f>B28/P12-1</f>
        <v>#DIV/0!</v>
      </c>
      <c r="D28" s="47">
        <f>SUM(D25:D27)</f>
        <v>1</v>
      </c>
      <c r="F28" s="72"/>
      <c r="G28" s="8">
        <v>0.06</v>
      </c>
      <c r="H28" s="53" t="e">
        <v>#N/A</v>
      </c>
      <c r="I28" s="53" t="e">
        <v>#N/A</v>
      </c>
      <c r="J28" s="53" t="e">
        <v>#N/A</v>
      </c>
      <c r="K28" s="53" t="e">
        <v>#N/A</v>
      </c>
      <c r="L28" s="53" t="e">
        <v>#N/A</v>
      </c>
      <c r="M28" s="53" t="e">
        <v>#N/A</v>
      </c>
      <c r="N28" s="53" t="e">
        <v>#N/A</v>
      </c>
    </row>
    <row r="29" spans="1:16" ht="15" thickTop="1" x14ac:dyDescent="0.3">
      <c r="F29" s="72"/>
      <c r="G29" s="8">
        <f>G28+0.005</f>
        <v>6.5000000000000002E-2</v>
      </c>
      <c r="H29" s="53" t="e">
        <v>#N/A</v>
      </c>
      <c r="I29" s="53" t="e">
        <v>#N/A</v>
      </c>
      <c r="J29" s="53" t="e">
        <v>#N/A</v>
      </c>
      <c r="K29" s="53" t="e">
        <v>#N/A</v>
      </c>
      <c r="L29" s="53" t="e">
        <v>#N/A</v>
      </c>
      <c r="M29" s="53" t="e">
        <v>#N/A</v>
      </c>
      <c r="N29" s="53" t="e">
        <v>#N/A</v>
      </c>
    </row>
    <row r="30" spans="1:16" x14ac:dyDescent="0.3">
      <c r="F30" s="72"/>
      <c r="G30" s="8">
        <f t="shared" ref="G30:G33" si="3">G29+0.005</f>
        <v>7.0000000000000007E-2</v>
      </c>
      <c r="H30" s="53" t="e">
        <v>#N/A</v>
      </c>
      <c r="I30" s="53" t="e">
        <v>#N/A</v>
      </c>
      <c r="J30" s="53" t="e">
        <v>#N/A</v>
      </c>
      <c r="K30" s="53" t="e">
        <v>#N/A</v>
      </c>
      <c r="L30" s="53" t="e">
        <v>#N/A</v>
      </c>
      <c r="M30" s="53" t="e">
        <v>#N/A</v>
      </c>
      <c r="N30" s="53" t="e">
        <v>#N/A</v>
      </c>
    </row>
    <row r="31" spans="1:16" x14ac:dyDescent="0.3">
      <c r="F31" s="72"/>
      <c r="G31" s="8">
        <f t="shared" si="3"/>
        <v>7.5000000000000011E-2</v>
      </c>
      <c r="H31" s="53" t="e">
        <v>#N/A</v>
      </c>
      <c r="I31" s="53" t="e">
        <v>#N/A</v>
      </c>
      <c r="J31" s="53" t="e">
        <v>#N/A</v>
      </c>
      <c r="K31" s="53" t="e">
        <v>#N/A</v>
      </c>
      <c r="L31" s="53" t="e">
        <v>#N/A</v>
      </c>
      <c r="M31" s="53" t="e">
        <v>#N/A</v>
      </c>
      <c r="N31" s="53" t="e">
        <v>#N/A</v>
      </c>
    </row>
    <row r="32" spans="1:16" x14ac:dyDescent="0.3">
      <c r="F32" s="72"/>
      <c r="G32" s="8">
        <f t="shared" si="3"/>
        <v>8.0000000000000016E-2</v>
      </c>
      <c r="H32" s="53" t="e">
        <v>#N/A</v>
      </c>
      <c r="I32" s="53" t="e">
        <v>#N/A</v>
      </c>
      <c r="J32" s="53" t="e">
        <v>#N/A</v>
      </c>
      <c r="K32" s="53" t="e">
        <v>#N/A</v>
      </c>
      <c r="L32" s="53" t="e">
        <v>#N/A</v>
      </c>
      <c r="M32" s="53" t="e">
        <v>#N/A</v>
      </c>
      <c r="N32" s="53" t="e">
        <v>#N/A</v>
      </c>
    </row>
    <row r="33" spans="6:14" x14ac:dyDescent="0.3">
      <c r="F33" s="72"/>
      <c r="G33" s="8">
        <f t="shared" si="3"/>
        <v>8.500000000000002E-2</v>
      </c>
      <c r="H33" s="53" t="e">
        <v>#N/A</v>
      </c>
      <c r="I33" s="53" t="e">
        <v>#N/A</v>
      </c>
      <c r="J33" s="53" t="e">
        <v>#N/A</v>
      </c>
      <c r="K33" s="53" t="e">
        <v>#N/A</v>
      </c>
      <c r="L33" s="53" t="e">
        <v>#N/A</v>
      </c>
      <c r="M33" s="53" t="e">
        <v>#N/A</v>
      </c>
      <c r="N33" s="53" t="e">
        <v>#N/A</v>
      </c>
    </row>
    <row r="34" spans="6:14" x14ac:dyDescent="0.3">
      <c r="F34" s="72"/>
      <c r="G34" s="8">
        <v>0.09</v>
      </c>
      <c r="H34" s="53" t="e">
        <v>#N/A</v>
      </c>
      <c r="I34" s="53" t="e">
        <v>#N/A</v>
      </c>
      <c r="J34" s="53" t="e">
        <v>#N/A</v>
      </c>
      <c r="K34" s="53" t="e">
        <v>#N/A</v>
      </c>
      <c r="L34" s="53" t="e">
        <v>#N/A</v>
      </c>
      <c r="M34" s="53" t="e">
        <v>#N/A</v>
      </c>
      <c r="N34" s="53" t="e">
        <v>#N/A</v>
      </c>
    </row>
  </sheetData>
  <mergeCells count="3">
    <mergeCell ref="H25:N25"/>
    <mergeCell ref="H24:N24"/>
    <mergeCell ref="F26:F34"/>
  </mergeCells>
  <conditionalFormatting sqref="H27:N3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2">
    <dataValidation type="list" showInputMessage="1" showErrorMessage="1" sqref="B4" xr:uid="{00000000-0002-0000-0000-000000000000}">
      <formula1>$A$1:$A$2</formula1>
    </dataValidation>
    <dataValidation type="list" allowBlank="1" showInputMessage="1" showErrorMessage="1" sqref="Y1" xr:uid="{C586579C-E34B-4EBA-AEF6-208075B9439E}">
      <formula1>$AL$1:$AL$2</formula1>
    </dataValidation>
  </dataValidation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92D050"/>
  </sheetPr>
  <dimension ref="A1:H8"/>
  <sheetViews>
    <sheetView workbookViewId="0">
      <selection activeCell="H5" sqref="H5"/>
    </sheetView>
  </sheetViews>
  <sheetFormatPr defaultRowHeight="14.4" x14ac:dyDescent="0.3"/>
  <cols>
    <col min="1" max="1" width="11.44140625" bestFit="1" customWidth="1"/>
    <col min="3" max="3" width="24.5546875" bestFit="1" customWidth="1"/>
    <col min="4" max="4" width="59" bestFit="1" customWidth="1"/>
    <col min="7" max="7" width="25.5546875" bestFit="1" customWidth="1"/>
    <col min="8" max="8" width="13.44140625" bestFit="1" customWidth="1"/>
  </cols>
  <sheetData>
    <row r="1" spans="1:8" x14ac:dyDescent="0.3">
      <c r="A1" s="3" t="s">
        <v>3</v>
      </c>
      <c r="B1" s="3"/>
      <c r="C1" s="3" t="s">
        <v>4</v>
      </c>
      <c r="D1" s="3" t="s">
        <v>5</v>
      </c>
    </row>
    <row r="2" spans="1:8" x14ac:dyDescent="0.3">
      <c r="A2" s="1"/>
      <c r="C2" t="s">
        <v>0</v>
      </c>
      <c r="D2" t="s">
        <v>1</v>
      </c>
      <c r="G2" s="2" t="s">
        <v>15</v>
      </c>
    </row>
    <row r="3" spans="1:8" x14ac:dyDescent="0.3">
      <c r="A3" s="1"/>
      <c r="C3" t="s">
        <v>7</v>
      </c>
      <c r="D3" t="s">
        <v>8</v>
      </c>
      <c r="G3" t="s">
        <v>16</v>
      </c>
      <c r="H3" s="4">
        <f>VLOOKUP("Long-term debt", 'Balance Sheet (Annual)'!A1:BH299, 2, FALSE)</f>
        <v>0</v>
      </c>
    </row>
    <row r="4" spans="1:8" x14ac:dyDescent="0.3">
      <c r="A4" s="1"/>
      <c r="C4" t="s">
        <v>2</v>
      </c>
      <c r="D4" t="s">
        <v>6</v>
      </c>
      <c r="G4" t="s">
        <v>17</v>
      </c>
      <c r="H4" s="4">
        <f>-IF(VLOOKUP("Cash",'Balance Sheet (Annual)'!A1:DJ60,2,FALSE)=0,VLOOKUP("Cash and Cash Equivalents",'Balance Sheet (Annual)'!A1:DJ60,2,FALSE),(VLOOKUP("Cash",'Balance Sheet (Annual)'!A1:DJ60,2,FALSE)))</f>
        <v>0</v>
      </c>
    </row>
    <row r="5" spans="1:8" x14ac:dyDescent="0.3">
      <c r="A5" s="1"/>
      <c r="C5" t="s">
        <v>9</v>
      </c>
      <c r="D5" t="s">
        <v>10</v>
      </c>
      <c r="G5" t="s">
        <v>18</v>
      </c>
      <c r="H5" s="4">
        <f>-VLOOKUP("Short-Term Investments", 'Balance Sheet (Annual)'!A1:DJ60, 2,FALSE)</f>
        <v>0</v>
      </c>
    </row>
    <row r="6" spans="1:8" x14ac:dyDescent="0.3">
      <c r="A6" s="1"/>
      <c r="C6" t="s">
        <v>11</v>
      </c>
      <c r="D6" t="s">
        <v>12</v>
      </c>
      <c r="G6" t="s">
        <v>15</v>
      </c>
      <c r="H6" s="5">
        <f>SUM(H3:H5)</f>
        <v>0</v>
      </c>
    </row>
    <row r="7" spans="1:8" x14ac:dyDescent="0.3">
      <c r="A7" s="1"/>
      <c r="B7" s="6"/>
      <c r="C7" t="s">
        <v>13</v>
      </c>
      <c r="D7" t="s">
        <v>14</v>
      </c>
    </row>
    <row r="8" spans="1:8" x14ac:dyDescent="0.3">
      <c r="A8" s="1"/>
      <c r="B8" s="6"/>
      <c r="C8" t="s">
        <v>19</v>
      </c>
      <c r="D8" t="s">
        <v>20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92D050"/>
  </sheetPr>
  <dimension ref="A1:L18"/>
  <sheetViews>
    <sheetView workbookViewId="0">
      <selection activeCell="B6" sqref="B6"/>
    </sheetView>
  </sheetViews>
  <sheetFormatPr defaultRowHeight="14.4" x14ac:dyDescent="0.3"/>
  <cols>
    <col min="1" max="1" width="30.33203125" bestFit="1" customWidth="1"/>
    <col min="2" max="12" width="11.44140625" customWidth="1"/>
  </cols>
  <sheetData>
    <row r="1" spans="1:12" x14ac:dyDescent="0.3">
      <c r="A1" s="2" t="s">
        <v>21</v>
      </c>
      <c r="H1" t="s">
        <v>25</v>
      </c>
    </row>
    <row r="2" spans="1:12" x14ac:dyDescent="0.3">
      <c r="H2" s="9" t="s">
        <v>27</v>
      </c>
    </row>
    <row r="3" spans="1:12" x14ac:dyDescent="0.3">
      <c r="A3" t="s">
        <v>22</v>
      </c>
      <c r="B3" s="7"/>
      <c r="F3" s="8"/>
      <c r="H3" s="9" t="s">
        <v>26</v>
      </c>
    </row>
    <row r="4" spans="1:12" x14ac:dyDescent="0.3">
      <c r="A4" t="s">
        <v>23</v>
      </c>
      <c r="B4" s="11">
        <f>F4+(F2*F3)</f>
        <v>0</v>
      </c>
      <c r="F4" s="10"/>
      <c r="H4" s="9" t="s">
        <v>28</v>
      </c>
    </row>
    <row r="5" spans="1:12" x14ac:dyDescent="0.3">
      <c r="A5" t="s">
        <v>29</v>
      </c>
      <c r="B5" s="12">
        <f>DCF!B7</f>
        <v>0</v>
      </c>
    </row>
    <row r="6" spans="1:12" x14ac:dyDescent="0.3">
      <c r="A6" t="s">
        <v>31</v>
      </c>
      <c r="B6" s="13"/>
      <c r="F6" s="11"/>
    </row>
    <row r="7" spans="1:12" x14ac:dyDescent="0.3">
      <c r="A7" t="s">
        <v>30</v>
      </c>
      <c r="B7" s="8">
        <v>0</v>
      </c>
      <c r="F7" s="11"/>
      <c r="G7" s="11"/>
      <c r="H7" s="11"/>
    </row>
    <row r="8" spans="1:12" x14ac:dyDescent="0.3">
      <c r="A8" t="s">
        <v>32</v>
      </c>
      <c r="B8" s="8">
        <f>B4-B7</f>
        <v>0</v>
      </c>
      <c r="F8" s="11"/>
      <c r="G8" s="11"/>
      <c r="H8" s="11"/>
    </row>
    <row r="9" spans="1:12" x14ac:dyDescent="0.3">
      <c r="H9" s="11"/>
    </row>
    <row r="11" spans="1:12" x14ac:dyDescent="0.3">
      <c r="A11" s="2" t="s">
        <v>33</v>
      </c>
      <c r="B11" t="s">
        <v>36</v>
      </c>
      <c r="C11" t="s">
        <v>37</v>
      </c>
      <c r="D11" t="s">
        <v>38</v>
      </c>
    </row>
    <row r="12" spans="1:12" x14ac:dyDescent="0.3">
      <c r="A12" t="s">
        <v>34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 t="s">
        <v>41</v>
      </c>
    </row>
    <row r="13" spans="1:12" x14ac:dyDescent="0.3">
      <c r="A13" t="s">
        <v>35</v>
      </c>
      <c r="B13" s="8">
        <f>IF(B12&lt;=$B$5,$B$6,$B$7)</f>
        <v>0</v>
      </c>
      <c r="C13" s="8">
        <f t="shared" ref="C13:K13" si="0">IF(C12&lt;=$B$5,$B$6,$B$7)</f>
        <v>0</v>
      </c>
      <c r="D13" s="8">
        <f t="shared" si="0"/>
        <v>0</v>
      </c>
      <c r="E13" s="8">
        <f t="shared" si="0"/>
        <v>0</v>
      </c>
      <c r="F13" s="8">
        <f t="shared" si="0"/>
        <v>0</v>
      </c>
      <c r="G13" s="8">
        <f t="shared" si="0"/>
        <v>0</v>
      </c>
      <c r="H13" s="8">
        <f t="shared" si="0"/>
        <v>0</v>
      </c>
      <c r="I13" s="8">
        <f t="shared" si="0"/>
        <v>0</v>
      </c>
      <c r="J13" s="8">
        <f t="shared" si="0"/>
        <v>0</v>
      </c>
      <c r="K13" s="8">
        <f t="shared" si="0"/>
        <v>0</v>
      </c>
      <c r="L13" s="8">
        <f>B7</f>
        <v>0</v>
      </c>
    </row>
    <row r="14" spans="1:12" x14ac:dyDescent="0.3">
      <c r="A14" t="s">
        <v>39</v>
      </c>
      <c r="B14" s="1">
        <f>IF(B12&lt;=$B$5,$B$3*(1+$B$6),0)</f>
        <v>0</v>
      </c>
      <c r="C14" s="1">
        <f>IF(C12&lt;=$B$5,B14*(1+$B$6),0)</f>
        <v>0</v>
      </c>
      <c r="D14" s="1">
        <f t="shared" ref="D14:K14" si="1">IF(D12&lt;=$B$5,C14*(1+$B$6),0)</f>
        <v>0</v>
      </c>
      <c r="E14" s="1">
        <f t="shared" si="1"/>
        <v>0</v>
      </c>
      <c r="F14" s="1">
        <f t="shared" si="1"/>
        <v>0</v>
      </c>
      <c r="G14" s="1">
        <f t="shared" si="1"/>
        <v>0</v>
      </c>
      <c r="H14" s="1">
        <f t="shared" si="1"/>
        <v>0</v>
      </c>
      <c r="I14" s="1">
        <f t="shared" si="1"/>
        <v>0</v>
      </c>
      <c r="J14" s="1">
        <f t="shared" si="1"/>
        <v>0</v>
      </c>
      <c r="K14" s="1">
        <f t="shared" si="1"/>
        <v>0</v>
      </c>
      <c r="L14" s="1" t="e">
        <f>(HLOOKUP(B5,B12:K14,3)*(1+L13))/(B8)</f>
        <v>#N/A</v>
      </c>
    </row>
    <row r="15" spans="1:12" x14ac:dyDescent="0.3">
      <c r="A15" t="s">
        <v>40</v>
      </c>
      <c r="B15" s="1">
        <f>B14/(1+$B$4)^B12</f>
        <v>0</v>
      </c>
      <c r="C15" s="1">
        <f t="shared" ref="C15:K15" si="2">C14/(1+$B$4)^C12</f>
        <v>0</v>
      </c>
      <c r="D15" s="1">
        <f t="shared" si="2"/>
        <v>0</v>
      </c>
      <c r="E15" s="1">
        <f t="shared" si="2"/>
        <v>0</v>
      </c>
      <c r="F15" s="1">
        <f t="shared" si="2"/>
        <v>0</v>
      </c>
      <c r="G15" s="1">
        <f t="shared" si="2"/>
        <v>0</v>
      </c>
      <c r="H15" s="1">
        <f t="shared" si="2"/>
        <v>0</v>
      </c>
      <c r="I15" s="1">
        <f t="shared" si="2"/>
        <v>0</v>
      </c>
      <c r="J15" s="1">
        <f t="shared" si="2"/>
        <v>0</v>
      </c>
      <c r="K15" s="1">
        <f t="shared" si="2"/>
        <v>0</v>
      </c>
      <c r="L15" s="1" t="e">
        <f>L14/(1+B8)^B5</f>
        <v>#N/A</v>
      </c>
    </row>
    <row r="18" spans="1:2" x14ac:dyDescent="0.3">
      <c r="A18" s="2" t="s">
        <v>42</v>
      </c>
      <c r="B18" s="14" t="e">
        <f>SUM(B15:L15)</f>
        <v>#N/A</v>
      </c>
    </row>
  </sheetData>
  <hyperlinks>
    <hyperlink ref="H3" r:id="rId1" xr:uid="{00000000-0004-0000-0200-000000000000}"/>
    <hyperlink ref="H2" r:id="rId2" xr:uid="{00000000-0004-0000-0200-000001000000}"/>
    <hyperlink ref="H4" r:id="rId3" xr:uid="{00000000-0004-0000-0200-000002000000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FF00"/>
  </sheetPr>
  <dimension ref="A1:J37"/>
  <sheetViews>
    <sheetView workbookViewId="0">
      <selection activeCell="J2" sqref="J2"/>
    </sheetView>
  </sheetViews>
  <sheetFormatPr defaultRowHeight="14.4" x14ac:dyDescent="0.3"/>
  <cols>
    <col min="1" max="1" width="23" bestFit="1" customWidth="1"/>
    <col min="2" max="2" width="10.5546875" bestFit="1" customWidth="1"/>
    <col min="4" max="4" width="23" bestFit="1" customWidth="1"/>
    <col min="9" max="9" width="17.5546875" bestFit="1" customWidth="1"/>
  </cols>
  <sheetData>
    <row r="1" spans="1:10" x14ac:dyDescent="0.3">
      <c r="A1" s="73" t="s">
        <v>57</v>
      </c>
      <c r="B1" s="73"/>
      <c r="D1" s="73" t="s">
        <v>58</v>
      </c>
      <c r="E1" s="73"/>
      <c r="I1" t="s">
        <v>65</v>
      </c>
      <c r="J1" s="23">
        <f>VLOOKUP("Tax Rate %", 'Key Ratios'!1:1048576,2,FALSE)/100</f>
        <v>0</v>
      </c>
    </row>
    <row r="3" spans="1:10" x14ac:dyDescent="0.3">
      <c r="A3" s="73" t="s">
        <v>59</v>
      </c>
      <c r="B3" s="73"/>
      <c r="D3" s="73" t="s">
        <v>59</v>
      </c>
      <c r="E3" s="73"/>
      <c r="I3" t="s">
        <v>67</v>
      </c>
      <c r="J3" s="12">
        <f>VLOOKUP("Debt Issued",'Cash Flow Statement'!1:1048576,2,FALSE)</f>
        <v>0</v>
      </c>
    </row>
    <row r="4" spans="1:10" x14ac:dyDescent="0.3">
      <c r="A4" t="s">
        <v>60</v>
      </c>
      <c r="B4" s="22">
        <f>VLOOKUP("Net income available to common shareholders",'Income Statement'!A2:AE36,2,FALSE)</f>
        <v>0</v>
      </c>
      <c r="D4" t="s">
        <v>60</v>
      </c>
      <c r="E4">
        <f>B4</f>
        <v>0</v>
      </c>
      <c r="I4" t="s">
        <v>68</v>
      </c>
      <c r="J4" s="12">
        <f>VLOOKUP("Debt Repayment",'Cash Flow Statement'!1:1048576,2,FALSE)</f>
        <v>0</v>
      </c>
    </row>
    <row r="5" spans="1:10" ht="15" thickBot="1" x14ac:dyDescent="0.35">
      <c r="A5" t="s">
        <v>61</v>
      </c>
      <c r="B5" s="22">
        <f>VLOOKUP("Depreciation &amp; amortization",'Cash Flow Statement'!1:1048576,2,FALSE)</f>
        <v>0</v>
      </c>
      <c r="D5" t="s">
        <v>61</v>
      </c>
      <c r="E5">
        <f>B5</f>
        <v>0</v>
      </c>
      <c r="I5" s="24" t="s">
        <v>66</v>
      </c>
      <c r="J5" s="24">
        <f>SUM(J3:J4)</f>
        <v>0</v>
      </c>
    </row>
    <row r="6" spans="1:10" ht="15" thickTop="1" x14ac:dyDescent="0.3">
      <c r="A6" t="s">
        <v>62</v>
      </c>
      <c r="B6" s="22">
        <f>-'Change WC'!B18</f>
        <v>0</v>
      </c>
      <c r="D6" t="s">
        <v>62</v>
      </c>
      <c r="E6">
        <f>B6</f>
        <v>0</v>
      </c>
    </row>
    <row r="7" spans="1:10" x14ac:dyDescent="0.3">
      <c r="A7" t="s">
        <v>63</v>
      </c>
      <c r="B7" s="22">
        <f>VLOOKUP("Capital expenditure",'Cash Flow Statement'!1:1048576,2,FALSE)</f>
        <v>0</v>
      </c>
      <c r="D7" t="s">
        <v>63</v>
      </c>
      <c r="E7">
        <f>B7</f>
        <v>0</v>
      </c>
    </row>
    <row r="8" spans="1:10" ht="15.6" x14ac:dyDescent="0.3">
      <c r="A8" t="s">
        <v>64</v>
      </c>
      <c r="B8" s="22">
        <f>VLOOKUP("Interest Expense",'Income Statement'!A2:AE36,2,FALSE) * (1-J1)</f>
        <v>0</v>
      </c>
      <c r="D8" t="s">
        <v>66</v>
      </c>
      <c r="E8" s="12">
        <f>J5</f>
        <v>0</v>
      </c>
      <c r="I8" s="61" t="s">
        <v>312</v>
      </c>
      <c r="J8" s="62">
        <f>MIN(B9,B16,B24,B34)</f>
        <v>0</v>
      </c>
    </row>
    <row r="9" spans="1:10" ht="16.2" thickBot="1" x14ac:dyDescent="0.35">
      <c r="A9" s="24" t="s">
        <v>57</v>
      </c>
      <c r="B9" s="25">
        <f>SUM(B4:B8)</f>
        <v>0</v>
      </c>
      <c r="D9" s="24" t="s">
        <v>58</v>
      </c>
      <c r="E9" s="24">
        <f>SUM(E4:E8)</f>
        <v>0</v>
      </c>
      <c r="I9" s="61" t="s">
        <v>313</v>
      </c>
      <c r="J9" s="62">
        <f>MIN(E9,E18,E24,E36)</f>
        <v>0</v>
      </c>
    </row>
    <row r="10" spans="1:10" ht="15" thickTop="1" x14ac:dyDescent="0.3"/>
    <row r="11" spans="1:10" x14ac:dyDescent="0.3">
      <c r="A11" s="73" t="s">
        <v>69</v>
      </c>
      <c r="B11" s="73"/>
      <c r="D11" s="73" t="s">
        <v>69</v>
      </c>
      <c r="E11" s="73"/>
    </row>
    <row r="12" spans="1:10" x14ac:dyDescent="0.3">
      <c r="A12" t="s">
        <v>74</v>
      </c>
      <c r="B12" s="22">
        <f>VLOOKUP("Operating Income",'Income Statement'!1:1048576,2,FALSE)*(1-J1)</f>
        <v>0</v>
      </c>
      <c r="D12" t="s">
        <v>74</v>
      </c>
      <c r="E12" s="21">
        <f>B12</f>
        <v>0</v>
      </c>
    </row>
    <row r="13" spans="1:10" x14ac:dyDescent="0.3">
      <c r="A13" t="s">
        <v>61</v>
      </c>
      <c r="B13">
        <f>B5</f>
        <v>0</v>
      </c>
      <c r="D13" t="s">
        <v>61</v>
      </c>
      <c r="E13">
        <f>B5</f>
        <v>0</v>
      </c>
    </row>
    <row r="14" spans="1:10" x14ac:dyDescent="0.3">
      <c r="A14" t="s">
        <v>70</v>
      </c>
      <c r="B14">
        <f>B6</f>
        <v>0</v>
      </c>
      <c r="D14" t="s">
        <v>62</v>
      </c>
      <c r="E14">
        <f>B6</f>
        <v>0</v>
      </c>
    </row>
    <row r="15" spans="1:10" x14ac:dyDescent="0.3">
      <c r="A15" t="s">
        <v>63</v>
      </c>
      <c r="B15">
        <f>B7</f>
        <v>0</v>
      </c>
      <c r="D15" t="s">
        <v>63</v>
      </c>
      <c r="E15">
        <f>B7</f>
        <v>0</v>
      </c>
    </row>
    <row r="16" spans="1:10" ht="15" thickBot="1" x14ac:dyDescent="0.35">
      <c r="A16" s="24" t="s">
        <v>57</v>
      </c>
      <c r="B16" s="25">
        <f>SUM(B12:B15)</f>
        <v>0</v>
      </c>
      <c r="D16" t="s">
        <v>64</v>
      </c>
      <c r="E16">
        <f>B8</f>
        <v>0</v>
      </c>
    </row>
    <row r="17" spans="1:5" ht="15" thickTop="1" x14ac:dyDescent="0.3">
      <c r="D17" t="s">
        <v>66</v>
      </c>
      <c r="E17">
        <f>E8</f>
        <v>0</v>
      </c>
    </row>
    <row r="18" spans="1:5" ht="15" thickBot="1" x14ac:dyDescent="0.35">
      <c r="D18" s="24" t="s">
        <v>58</v>
      </c>
      <c r="E18" s="25">
        <f>SUM(E12:E17)</f>
        <v>0</v>
      </c>
    </row>
    <row r="19" spans="1:5" ht="15" thickTop="1" x14ac:dyDescent="0.3"/>
    <row r="20" spans="1:5" x14ac:dyDescent="0.3">
      <c r="A20" s="73" t="s">
        <v>72</v>
      </c>
      <c r="B20" s="73"/>
      <c r="D20" s="73" t="s">
        <v>72</v>
      </c>
      <c r="E20" s="73"/>
    </row>
    <row r="21" spans="1:5" x14ac:dyDescent="0.3">
      <c r="A21" t="s">
        <v>72</v>
      </c>
      <c r="B21" s="22">
        <f>VLOOKUP("Operating cash flow",'Cash Flow Statement'!1:1048576,2,FALSE)</f>
        <v>0</v>
      </c>
      <c r="D21" t="s">
        <v>72</v>
      </c>
      <c r="E21">
        <f>B21</f>
        <v>0</v>
      </c>
    </row>
    <row r="22" spans="1:5" x14ac:dyDescent="0.3">
      <c r="A22" t="s">
        <v>64</v>
      </c>
      <c r="B22" s="21">
        <f>B8</f>
        <v>0</v>
      </c>
      <c r="D22" t="s">
        <v>63</v>
      </c>
      <c r="E22">
        <f>B7</f>
        <v>0</v>
      </c>
    </row>
    <row r="23" spans="1:5" x14ac:dyDescent="0.3">
      <c r="A23" t="s">
        <v>63</v>
      </c>
      <c r="B23" s="21">
        <f>B7</f>
        <v>0</v>
      </c>
      <c r="D23" t="s">
        <v>66</v>
      </c>
      <c r="E23">
        <f>E8</f>
        <v>0</v>
      </c>
    </row>
    <row r="24" spans="1:5" ht="15" thickBot="1" x14ac:dyDescent="0.35">
      <c r="A24" s="24" t="s">
        <v>57</v>
      </c>
      <c r="B24" s="25">
        <f>SUM(B21:B23)</f>
        <v>0</v>
      </c>
      <c r="D24" s="24" t="s">
        <v>58</v>
      </c>
      <c r="E24" s="24">
        <f>SUM(E21:E23)</f>
        <v>0</v>
      </c>
    </row>
    <row r="25" spans="1:5" ht="15" thickTop="1" x14ac:dyDescent="0.3"/>
    <row r="26" spans="1:5" x14ac:dyDescent="0.3">
      <c r="A26" s="73" t="s">
        <v>73</v>
      </c>
      <c r="B26" s="73"/>
      <c r="D26" s="73" t="s">
        <v>73</v>
      </c>
      <c r="E26" s="73"/>
    </row>
    <row r="27" spans="1:5" x14ac:dyDescent="0.3">
      <c r="A27" t="s">
        <v>74</v>
      </c>
      <c r="B27" s="21">
        <f>B12</f>
        <v>0</v>
      </c>
      <c r="D27" t="s">
        <v>74</v>
      </c>
      <c r="E27" s="21">
        <f>B12</f>
        <v>0</v>
      </c>
    </row>
    <row r="28" spans="1:5" x14ac:dyDescent="0.3">
      <c r="A28" t="s">
        <v>61</v>
      </c>
      <c r="B28">
        <f>B5</f>
        <v>0</v>
      </c>
      <c r="D28" t="s">
        <v>61</v>
      </c>
      <c r="E28">
        <f>B5</f>
        <v>0</v>
      </c>
    </row>
    <row r="29" spans="1:5" x14ac:dyDescent="0.3">
      <c r="A29" t="s">
        <v>75</v>
      </c>
      <c r="B29" s="12">
        <f>_xlfn.IFNA(VLOOKUP("Stock Compensation",'Cash Flow Statement'!1:1048576,2,FALSE),0)</f>
        <v>0</v>
      </c>
      <c r="D29" t="s">
        <v>75</v>
      </c>
      <c r="E29">
        <f>B29</f>
        <v>0</v>
      </c>
    </row>
    <row r="30" spans="1:5" x14ac:dyDescent="0.3">
      <c r="A30" t="s">
        <v>76</v>
      </c>
      <c r="B30" s="12">
        <f>_xlfn.IFNA(VLOOKUP(A30,'Cash Flow Statement'!1:1048576,2,FALSE),0)</f>
        <v>0</v>
      </c>
      <c r="D30" t="s">
        <v>76</v>
      </c>
      <c r="E30">
        <f>B30</f>
        <v>0</v>
      </c>
    </row>
    <row r="31" spans="1:5" x14ac:dyDescent="0.3">
      <c r="A31" t="s">
        <v>77</v>
      </c>
      <c r="B31" s="12">
        <f>_xlfn.IFNA(VLOOKUP("Deferred Income Taxes",'Cash Flow Statement'!1:1048576,2,FALSE),0)</f>
        <v>0</v>
      </c>
      <c r="D31" t="s">
        <v>77</v>
      </c>
      <c r="E31">
        <f>B31</f>
        <v>0</v>
      </c>
    </row>
    <row r="32" spans="1:5" x14ac:dyDescent="0.3">
      <c r="A32" t="s">
        <v>62</v>
      </c>
      <c r="B32">
        <f>B6</f>
        <v>0</v>
      </c>
      <c r="D32" t="s">
        <v>62</v>
      </c>
      <c r="E32">
        <f>B6</f>
        <v>0</v>
      </c>
    </row>
    <row r="33" spans="1:5" x14ac:dyDescent="0.3">
      <c r="A33" t="s">
        <v>63</v>
      </c>
      <c r="B33">
        <f>B7</f>
        <v>0</v>
      </c>
      <c r="D33" t="s">
        <v>63</v>
      </c>
      <c r="E33">
        <f>B7</f>
        <v>0</v>
      </c>
    </row>
    <row r="34" spans="1:5" ht="15" thickBot="1" x14ac:dyDescent="0.35">
      <c r="A34" s="24" t="s">
        <v>57</v>
      </c>
      <c r="B34" s="25">
        <f>SUM(B27:B33)</f>
        <v>0</v>
      </c>
      <c r="D34" t="s">
        <v>64</v>
      </c>
      <c r="E34">
        <f>B8</f>
        <v>0</v>
      </c>
    </row>
    <row r="35" spans="1:5" ht="15" thickTop="1" x14ac:dyDescent="0.3">
      <c r="D35" t="s">
        <v>66</v>
      </c>
      <c r="E35">
        <f>E8</f>
        <v>0</v>
      </c>
    </row>
    <row r="36" spans="1:5" ht="15" thickBot="1" x14ac:dyDescent="0.35">
      <c r="D36" s="24" t="s">
        <v>58</v>
      </c>
      <c r="E36" s="25">
        <f>SUM(E27:E35)</f>
        <v>0</v>
      </c>
    </row>
    <row r="37" spans="1:5" ht="15" thickTop="1" x14ac:dyDescent="0.3"/>
  </sheetData>
  <mergeCells count="10">
    <mergeCell ref="A20:B20"/>
    <mergeCell ref="D20:E20"/>
    <mergeCell ref="A26:B26"/>
    <mergeCell ref="D26:E26"/>
    <mergeCell ref="A1:B1"/>
    <mergeCell ref="D1:E1"/>
    <mergeCell ref="A3:B3"/>
    <mergeCell ref="D3:E3"/>
    <mergeCell ref="A11:B11"/>
    <mergeCell ref="D11:E1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tabColor rgb="FFFFFF00"/>
  </sheetPr>
  <dimension ref="A1:AC29"/>
  <sheetViews>
    <sheetView tabSelected="1" workbookViewId="0">
      <selection activeCell="M5" sqref="M5"/>
    </sheetView>
  </sheetViews>
  <sheetFormatPr defaultRowHeight="14.4" x14ac:dyDescent="0.3"/>
  <cols>
    <col min="1" max="1" width="29.44140625" bestFit="1" customWidth="1"/>
  </cols>
  <sheetData>
    <row r="1" spans="1:15" x14ac:dyDescent="0.3">
      <c r="A1" s="16" t="s">
        <v>44</v>
      </c>
      <c r="B1" s="16">
        <f ca="1">YEAR(TODAY()) - 1</f>
        <v>2019</v>
      </c>
      <c r="C1" s="69">
        <f ca="1">YEAR(TODAY()) - U29</f>
        <v>2018</v>
      </c>
      <c r="D1" s="69">
        <f t="shared" ref="D1:K1" ca="1" si="0">YEAR(TODAY()) - V29</f>
        <v>2017</v>
      </c>
      <c r="E1" s="69">
        <f t="shared" ca="1" si="0"/>
        <v>2016</v>
      </c>
      <c r="F1" s="69">
        <f t="shared" ca="1" si="0"/>
        <v>2015</v>
      </c>
      <c r="G1" s="69">
        <f t="shared" ca="1" si="0"/>
        <v>2014</v>
      </c>
      <c r="H1" s="69">
        <f t="shared" ca="1" si="0"/>
        <v>2013</v>
      </c>
      <c r="I1" s="69">
        <f t="shared" ca="1" si="0"/>
        <v>2012</v>
      </c>
      <c r="J1" s="69">
        <f t="shared" ca="1" si="0"/>
        <v>2011</v>
      </c>
      <c r="K1" s="69">
        <f t="shared" ca="1" si="0"/>
        <v>2010</v>
      </c>
    </row>
    <row r="2" spans="1:15" x14ac:dyDescent="0.3">
      <c r="A2" t="s">
        <v>43</v>
      </c>
      <c r="B2" s="12">
        <f>VLOOKUP("Payout Ratio % *",'Key Ratios'!1:1048576,3,FALSE)</f>
        <v>0</v>
      </c>
      <c r="C2" s="12">
        <f>VLOOKUP("Payout Ratio % *",'Key Ratios'!1:1048576,4,FALSE)</f>
        <v>0</v>
      </c>
      <c r="D2" s="12">
        <f>VLOOKUP("Payout Ratio % *",'Key Ratios'!1:1048576,5,FALSE)</f>
        <v>0</v>
      </c>
      <c r="E2" s="12">
        <f>VLOOKUP("Payout Ratio % *",'Key Ratios'!1:1048576,6,FALSE)</f>
        <v>0</v>
      </c>
      <c r="F2" s="12">
        <f>VLOOKUP("Payout Ratio % *",'Key Ratios'!1:1048576,7,FALSE)</f>
        <v>0</v>
      </c>
      <c r="G2" s="12">
        <f>VLOOKUP("Payout Ratio % *",'Key Ratios'!1:1048576,8,FALSE)</f>
        <v>0</v>
      </c>
      <c r="H2" s="12">
        <f>VLOOKUP("Payout Ratio % *",'Key Ratios'!1:1048576,9,FALSE)</f>
        <v>0</v>
      </c>
      <c r="I2" s="12">
        <f>VLOOKUP("Payout Ratio % *",'Key Ratios'!1:1048576,10,FALSE)</f>
        <v>0</v>
      </c>
      <c r="J2" s="12">
        <f>VLOOKUP("Payout Ratio % *",'Key Ratios'!1:1048576,11,FALSE)</f>
        <v>0</v>
      </c>
      <c r="K2" s="12">
        <f>VLOOKUP("Payout Ratio % *",'Key Ratios'!1:1048576,12,FALSE)</f>
        <v>0</v>
      </c>
      <c r="O2" t="s">
        <v>48</v>
      </c>
    </row>
    <row r="3" spans="1:15" x14ac:dyDescent="0.3">
      <c r="A3" t="s">
        <v>45</v>
      </c>
      <c r="B3" s="12">
        <f>VLOOKUP("Return on Assets %",'Key Ratios'!$1:$1048576,3,FALSE)</f>
        <v>0</v>
      </c>
      <c r="C3" s="12">
        <f>VLOOKUP("Return on Equity %",'Key Ratios'!$1:$1048576,4,FALSE)</f>
        <v>0</v>
      </c>
      <c r="D3" s="12">
        <f>VLOOKUP("Return on Equity %",'Key Ratios'!$1:$1048576,5,FALSE)</f>
        <v>0</v>
      </c>
      <c r="E3" s="12">
        <f>VLOOKUP("Return on Assets %",'Key Ratios'!$1:$1048576,6,FALSE)</f>
        <v>0</v>
      </c>
      <c r="F3" s="12">
        <f>VLOOKUP("Return on Assets %",'Key Ratios'!$1:$1048576,7,FALSE)</f>
        <v>0</v>
      </c>
      <c r="G3" s="12">
        <f>VLOOKUP("Return on Assets %",'Key Ratios'!$1:$1048576,8,FALSE)</f>
        <v>0</v>
      </c>
      <c r="H3" s="12">
        <f>VLOOKUP("Return on Assets %",'Key Ratios'!$1:$1048576,9,FALSE)</f>
        <v>0</v>
      </c>
      <c r="I3" s="12">
        <f>VLOOKUP("Return on Assets %",'Key Ratios'!$1:$1048576,10,FALSE)</f>
        <v>0</v>
      </c>
      <c r="J3" s="12">
        <f>VLOOKUP("Return on Assets %",'Key Ratios'!$1:$1048576,11,FALSE)</f>
        <v>0</v>
      </c>
      <c r="K3" s="12">
        <f>VLOOKUP("Return on Assets %",'Key Ratios'!$1:$1048576,12,FALSE)</f>
        <v>0</v>
      </c>
      <c r="O3" t="s">
        <v>49</v>
      </c>
    </row>
    <row r="4" spans="1:15" x14ac:dyDescent="0.3">
      <c r="A4" t="s">
        <v>46</v>
      </c>
      <c r="B4" s="12">
        <f>VLOOKUP("Return on Equity %",'Key Ratios'!$1:$1048576,3,FALSE)</f>
        <v>0</v>
      </c>
      <c r="C4" s="12">
        <f>VLOOKUP("Return on Equity %",'Key Ratios'!$1:$1048576,4,FALSE)</f>
        <v>0</v>
      </c>
      <c r="D4" s="12">
        <f>VLOOKUP("Return on Equity %",'Key Ratios'!$1:$1048576,5,FALSE)</f>
        <v>0</v>
      </c>
      <c r="E4" s="12">
        <f>VLOOKUP("Return on Equity %",'Key Ratios'!$1:$1048576,6,FALSE)</f>
        <v>0</v>
      </c>
      <c r="F4" s="12">
        <f>VLOOKUP("Return on Equity %",'Key Ratios'!$1:$1048576,7,FALSE)</f>
        <v>0</v>
      </c>
      <c r="G4" s="12">
        <f>VLOOKUP("Return on Equity %",'Key Ratios'!$1:$1048576,8,FALSE)</f>
        <v>0</v>
      </c>
      <c r="H4" s="12">
        <f>VLOOKUP("Return on Equity %",'Key Ratios'!$1:$1048576,9,FALSE)</f>
        <v>0</v>
      </c>
      <c r="I4" s="12">
        <f>VLOOKUP("Return on Equity %",'Key Ratios'!$1:$1048576,10,FALSE)</f>
        <v>0</v>
      </c>
      <c r="J4" s="12">
        <f>VLOOKUP("Return on Equity %",'Key Ratios'!$1:$1048576,11,FALSE)</f>
        <v>0</v>
      </c>
      <c r="K4" s="12">
        <f>VLOOKUP("Return on Equity %",'Key Ratios'!$1:$1048576,12,FALSE)</f>
        <v>0</v>
      </c>
    </row>
    <row r="5" spans="1:15" x14ac:dyDescent="0.3">
      <c r="A5" t="s">
        <v>47</v>
      </c>
      <c r="B5" s="12">
        <f>VLOOKUP("Return on Invested Capital %",'Key Ratios'!$1:$1048576,3,FALSE)</f>
        <v>0</v>
      </c>
      <c r="C5" s="12">
        <f>VLOOKUP("Return on Invested Capital %",'Key Ratios'!$1:$1048576,4,FALSE)</f>
        <v>0</v>
      </c>
      <c r="D5" s="12">
        <f>VLOOKUP("Return on Invested Capital %",'Key Ratios'!$1:$1048576,5,FALSE)</f>
        <v>0</v>
      </c>
      <c r="E5" s="12">
        <f>VLOOKUP("Return on Invested Capital %",'Key Ratios'!$1:$1048576,6,FALSE)</f>
        <v>0</v>
      </c>
      <c r="F5" s="12">
        <f>VLOOKUP("Return on Invested Capital %",'Key Ratios'!$1:$1048576,7,FALSE)</f>
        <v>0</v>
      </c>
      <c r="G5" s="12">
        <f>VLOOKUP("Return on Invested Capital %",'Key Ratios'!$1:$1048576,8,FALSE)</f>
        <v>0</v>
      </c>
      <c r="H5" s="12">
        <f>VLOOKUP("Return on Invested Capital %",'Key Ratios'!$1:$1048576,9,FALSE)</f>
        <v>0</v>
      </c>
      <c r="I5" s="12">
        <f>VLOOKUP("Return on Invested Capital %",'Key Ratios'!$1:$1048576,10,FALSE)</f>
        <v>0</v>
      </c>
      <c r="J5" s="12">
        <f>VLOOKUP("Return on Invested Capital %",'Key Ratios'!$1:$1048576,11,FALSE)</f>
        <v>0</v>
      </c>
      <c r="K5" s="12">
        <f>VLOOKUP("Return on Invested Capital %",'Key Ratios'!$1:$1048576,12,FALSE)</f>
        <v>0</v>
      </c>
    </row>
    <row r="7" spans="1:15" x14ac:dyDescent="0.3">
      <c r="A7" t="s">
        <v>50</v>
      </c>
      <c r="B7" s="15">
        <f>1-(B2/100)</f>
        <v>1</v>
      </c>
      <c r="C7" s="15">
        <f t="shared" ref="C7:K7" si="1">1-(C2/100)</f>
        <v>1</v>
      </c>
      <c r="D7" s="15">
        <f t="shared" si="1"/>
        <v>1</v>
      </c>
      <c r="E7" s="15">
        <f t="shared" si="1"/>
        <v>1</v>
      </c>
      <c r="F7" s="15">
        <f t="shared" si="1"/>
        <v>1</v>
      </c>
      <c r="G7" s="15">
        <f t="shared" si="1"/>
        <v>1</v>
      </c>
      <c r="H7" s="15">
        <f t="shared" si="1"/>
        <v>1</v>
      </c>
      <c r="I7" s="15">
        <f t="shared" si="1"/>
        <v>1</v>
      </c>
      <c r="J7" s="15">
        <f t="shared" si="1"/>
        <v>1</v>
      </c>
      <c r="K7" s="15">
        <f t="shared" si="1"/>
        <v>1</v>
      </c>
    </row>
    <row r="8" spans="1:15" x14ac:dyDescent="0.3">
      <c r="A8" t="s">
        <v>45</v>
      </c>
      <c r="B8" s="15">
        <f>B3/100</f>
        <v>0</v>
      </c>
      <c r="C8" s="15">
        <f t="shared" ref="C8:K8" si="2">C3/100</f>
        <v>0</v>
      </c>
      <c r="D8" s="15">
        <f t="shared" si="2"/>
        <v>0</v>
      </c>
      <c r="E8" s="15">
        <f t="shared" si="2"/>
        <v>0</v>
      </c>
      <c r="F8" s="15">
        <f t="shared" si="2"/>
        <v>0</v>
      </c>
      <c r="G8" s="15">
        <f t="shared" si="2"/>
        <v>0</v>
      </c>
      <c r="H8" s="15">
        <f t="shared" si="2"/>
        <v>0</v>
      </c>
      <c r="I8" s="15">
        <f t="shared" si="2"/>
        <v>0</v>
      </c>
      <c r="J8" s="15">
        <f t="shared" si="2"/>
        <v>0</v>
      </c>
      <c r="K8" s="15">
        <f t="shared" si="2"/>
        <v>0</v>
      </c>
    </row>
    <row r="9" spans="1:15" x14ac:dyDescent="0.3">
      <c r="A9" t="s">
        <v>46</v>
      </c>
      <c r="B9" s="15">
        <f>B4/100</f>
        <v>0</v>
      </c>
      <c r="C9" s="15">
        <f>C4/100</f>
        <v>0</v>
      </c>
      <c r="D9" s="15">
        <f>D4/100</f>
        <v>0</v>
      </c>
      <c r="E9" s="15">
        <f>E4/100</f>
        <v>0</v>
      </c>
      <c r="F9" s="15">
        <f>F4/100</f>
        <v>0</v>
      </c>
      <c r="G9" s="15">
        <f>G4/100</f>
        <v>0</v>
      </c>
      <c r="H9" s="15">
        <f>H4/100</f>
        <v>0</v>
      </c>
      <c r="I9" s="15">
        <f>I4/100</f>
        <v>0</v>
      </c>
      <c r="J9" s="15">
        <f>J4/100</f>
        <v>0</v>
      </c>
      <c r="K9" s="15">
        <f>K4/100</f>
        <v>0</v>
      </c>
    </row>
    <row r="10" spans="1:15" x14ac:dyDescent="0.3">
      <c r="A10" t="s">
        <v>47</v>
      </c>
      <c r="B10" s="15">
        <f>B5/100</f>
        <v>0</v>
      </c>
      <c r="C10" s="15">
        <f>C5/100</f>
        <v>0</v>
      </c>
      <c r="D10" s="15">
        <f>D5/100</f>
        <v>0</v>
      </c>
      <c r="E10" s="15">
        <f>E5/100</f>
        <v>0</v>
      </c>
      <c r="F10" s="15">
        <f>F5/100</f>
        <v>0</v>
      </c>
      <c r="G10" s="15">
        <f>G5/100</f>
        <v>0</v>
      </c>
      <c r="H10" s="15">
        <f>H5/100</f>
        <v>0</v>
      </c>
      <c r="I10" s="15">
        <f>I5/100</f>
        <v>0</v>
      </c>
      <c r="J10" s="15">
        <f>J5/100</f>
        <v>0</v>
      </c>
      <c r="K10" s="15">
        <f>K5/100</f>
        <v>0</v>
      </c>
    </row>
    <row r="11" spans="1:15" x14ac:dyDescent="0.3">
      <c r="M11" s="17" t="s">
        <v>52</v>
      </c>
    </row>
    <row r="12" spans="1:15" x14ac:dyDescent="0.3">
      <c r="A12" t="s">
        <v>51</v>
      </c>
      <c r="B12" s="20">
        <f>(B8*B7)/(1-(B8*B7))</f>
        <v>0</v>
      </c>
      <c r="C12" s="20">
        <f t="shared" ref="C12:K12" si="3">(C8*C7)/(1-(C8*C7))</f>
        <v>0</v>
      </c>
      <c r="D12" s="20">
        <f t="shared" si="3"/>
        <v>0</v>
      </c>
      <c r="E12" s="20">
        <f t="shared" si="3"/>
        <v>0</v>
      </c>
      <c r="F12" s="20">
        <f t="shared" si="3"/>
        <v>0</v>
      </c>
      <c r="G12" s="20">
        <f t="shared" si="3"/>
        <v>0</v>
      </c>
      <c r="H12" s="20">
        <f t="shared" si="3"/>
        <v>0</v>
      </c>
      <c r="I12" s="20">
        <f t="shared" si="3"/>
        <v>0</v>
      </c>
      <c r="J12" s="20">
        <f t="shared" si="3"/>
        <v>0</v>
      </c>
      <c r="K12" s="20">
        <f t="shared" si="3"/>
        <v>0</v>
      </c>
      <c r="M12" s="18">
        <f>AVERAGE(B12:K12)</f>
        <v>0</v>
      </c>
    </row>
    <row r="13" spans="1:15" x14ac:dyDescent="0.3">
      <c r="A13" t="s">
        <v>53</v>
      </c>
      <c r="B13" s="20">
        <f>(B9*B7)/(1-(B9*B7))</f>
        <v>0</v>
      </c>
      <c r="C13" s="20">
        <f t="shared" ref="C13:K13" si="4">(C9*C7)/(1-(C9*C7))</f>
        <v>0</v>
      </c>
      <c r="D13" s="20">
        <f t="shared" si="4"/>
        <v>0</v>
      </c>
      <c r="E13" s="20">
        <f t="shared" si="4"/>
        <v>0</v>
      </c>
      <c r="F13" s="20">
        <f t="shared" si="4"/>
        <v>0</v>
      </c>
      <c r="G13" s="20">
        <f t="shared" si="4"/>
        <v>0</v>
      </c>
      <c r="H13" s="20">
        <f t="shared" si="4"/>
        <v>0</v>
      </c>
      <c r="I13" s="20">
        <f t="shared" si="4"/>
        <v>0</v>
      </c>
      <c r="J13" s="20">
        <f t="shared" si="4"/>
        <v>0</v>
      </c>
      <c r="K13" s="20">
        <f t="shared" si="4"/>
        <v>0</v>
      </c>
      <c r="M13" s="18">
        <f t="shared" ref="M13:M14" si="5">AVERAGE(B13:K13)</f>
        <v>0</v>
      </c>
    </row>
    <row r="14" spans="1:15" x14ac:dyDescent="0.3">
      <c r="A14" t="s">
        <v>54</v>
      </c>
      <c r="B14" s="20">
        <f>B10*B7</f>
        <v>0</v>
      </c>
      <c r="C14" s="20">
        <f t="shared" ref="C14:K14" si="6">C10*C7</f>
        <v>0</v>
      </c>
      <c r="D14" s="20">
        <f t="shared" si="6"/>
        <v>0</v>
      </c>
      <c r="E14" s="20">
        <f t="shared" si="6"/>
        <v>0</v>
      </c>
      <c r="F14" s="20">
        <f t="shared" si="6"/>
        <v>0</v>
      </c>
      <c r="G14" s="20">
        <f t="shared" si="6"/>
        <v>0</v>
      </c>
      <c r="H14" s="20">
        <f t="shared" si="6"/>
        <v>0</v>
      </c>
      <c r="I14" s="20">
        <f t="shared" si="6"/>
        <v>0</v>
      </c>
      <c r="J14" s="20">
        <f t="shared" si="6"/>
        <v>0</v>
      </c>
      <c r="K14" s="20">
        <f t="shared" si="6"/>
        <v>0</v>
      </c>
      <c r="M14" s="18">
        <f t="shared" si="5"/>
        <v>0</v>
      </c>
    </row>
    <row r="15" spans="1:15" x14ac:dyDescent="0.3">
      <c r="A15" t="s">
        <v>55</v>
      </c>
      <c r="M15" s="19" t="s">
        <v>129</v>
      </c>
      <c r="O15" t="s">
        <v>56</v>
      </c>
    </row>
    <row r="18" spans="1:29" x14ac:dyDescent="0.3">
      <c r="A18" t="s">
        <v>311</v>
      </c>
      <c r="B18" s="8">
        <f>MIN(M12:M14)</f>
        <v>0</v>
      </c>
    </row>
    <row r="29" spans="1:29" x14ac:dyDescent="0.3">
      <c r="T29">
        <v>1</v>
      </c>
      <c r="U29">
        <v>2</v>
      </c>
      <c r="V29">
        <v>3</v>
      </c>
      <c r="W29">
        <v>4</v>
      </c>
      <c r="X29">
        <v>5</v>
      </c>
      <c r="Y29">
        <v>6</v>
      </c>
      <c r="Z29">
        <v>7</v>
      </c>
      <c r="AA29">
        <v>8</v>
      </c>
      <c r="AB29">
        <v>9</v>
      </c>
      <c r="AC29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FFFF00"/>
  </sheetPr>
  <dimension ref="A1:C19"/>
  <sheetViews>
    <sheetView workbookViewId="0">
      <selection activeCell="C12" sqref="C12"/>
    </sheetView>
  </sheetViews>
  <sheetFormatPr defaultRowHeight="14.4" x14ac:dyDescent="0.3"/>
  <cols>
    <col min="1" max="1" width="37" customWidth="1"/>
    <col min="2" max="3" width="11.44140625" customWidth="1"/>
  </cols>
  <sheetData>
    <row r="1" spans="1:3" x14ac:dyDescent="0.3">
      <c r="A1" s="2" t="s">
        <v>78</v>
      </c>
    </row>
    <row r="3" spans="1:3" x14ac:dyDescent="0.3">
      <c r="A3" s="16" t="s">
        <v>83</v>
      </c>
      <c r="B3" s="27">
        <f>'Balance Sheet (Annual)'!B2</f>
        <v>0</v>
      </c>
      <c r="C3" s="27">
        <f>'Balance Sheet (Annual)'!C2</f>
        <v>0</v>
      </c>
    </row>
    <row r="4" spans="1:3" x14ac:dyDescent="0.3">
      <c r="A4" t="s">
        <v>79</v>
      </c>
      <c r="B4" s="12">
        <f>VLOOKUP(A4,'Balance Sheet (Annual)'!1:1048576,2,FALSE)</f>
        <v>0</v>
      </c>
      <c r="C4" s="12">
        <f>VLOOKUP(A4,'Balance Sheet (Annual)'!1:1048576,3,FALSE)</f>
        <v>0</v>
      </c>
    </row>
    <row r="5" spans="1:3" x14ac:dyDescent="0.3">
      <c r="A5" t="s">
        <v>80</v>
      </c>
      <c r="B5" s="12">
        <f>VLOOKUP(A5,'Balance Sheet (Annual)'!1:1048576,2,FALSE)</f>
        <v>0</v>
      </c>
      <c r="C5" s="12">
        <f>VLOOKUP(A5,'Balance Sheet (Annual)'!1:1048576,3,FALSE)</f>
        <v>0</v>
      </c>
    </row>
    <row r="6" spans="1:3" x14ac:dyDescent="0.3">
      <c r="A6" t="s">
        <v>81</v>
      </c>
      <c r="B6" s="12">
        <f>VLOOKUP(A6,'Balance Sheet (Annual)'!1:1048576,2,FALSE)</f>
        <v>0</v>
      </c>
      <c r="C6" s="12">
        <f>VLOOKUP(A6,'Balance Sheet (Annual)'!1:1048576,3,FALSE)</f>
        <v>0</v>
      </c>
    </row>
    <row r="7" spans="1:3" ht="15" thickBot="1" x14ac:dyDescent="0.35">
      <c r="A7" s="24" t="s">
        <v>82</v>
      </c>
      <c r="B7" s="24">
        <f>SUM(B4:B6)</f>
        <v>0</v>
      </c>
      <c r="C7" s="24">
        <f>SUM(C4:C6)</f>
        <v>0</v>
      </c>
    </row>
    <row r="8" spans="1:3" ht="15" thickTop="1" x14ac:dyDescent="0.3"/>
    <row r="9" spans="1:3" x14ac:dyDescent="0.3">
      <c r="A9" s="16" t="s">
        <v>84</v>
      </c>
    </row>
    <row r="10" spans="1:3" x14ac:dyDescent="0.3">
      <c r="A10" t="s">
        <v>85</v>
      </c>
      <c r="B10" s="12">
        <f>VLOOKUP(A10,'Balance Sheet (Annual)'!1:1048576,2,FALSE)</f>
        <v>0</v>
      </c>
      <c r="C10" s="12">
        <f>VLOOKUP(A10,'Balance Sheet (Annual)'!1:1048576,3,FALSE)</f>
        <v>0</v>
      </c>
    </row>
    <row r="11" spans="1:3" x14ac:dyDescent="0.3">
      <c r="A11" t="s">
        <v>86</v>
      </c>
      <c r="B11" s="12">
        <f>_xlfn.IFNA(VLOOKUP(A11,'Balance Sheet (Annual)'!1:1048576,2,FALSE),0)</f>
        <v>0</v>
      </c>
      <c r="C11" s="12">
        <f>_xlfn.IFNA(VLOOKUP(A11,'Balance Sheet (Annual)'!1:1048576,3,FALSE),0)</f>
        <v>0</v>
      </c>
    </row>
    <row r="12" spans="1:3" x14ac:dyDescent="0.3">
      <c r="A12" t="s">
        <v>87</v>
      </c>
      <c r="B12" s="12">
        <f>_xlfn.IFNA(VLOOKUP(A12,'Balance Sheet (Annual)'!1:1048576,2,FALSE),0)</f>
        <v>0</v>
      </c>
      <c r="C12" s="12">
        <f>_xlfn.IFNA(VLOOKUP(B12,'Balance Sheet (Annual)'!1:1048576,3,FALSE),0)</f>
        <v>0</v>
      </c>
    </row>
    <row r="13" spans="1:3" x14ac:dyDescent="0.3">
      <c r="A13" t="s">
        <v>310</v>
      </c>
      <c r="B13" s="12">
        <f>_xlfn.IFNA(VLOOKUP(A13,'Balance Sheet (Annual)'!1:1048576,2,FALSE),0)</f>
        <v>0</v>
      </c>
      <c r="C13" s="12">
        <f>_xlfn.IFNA(VLOOKUP(A13,'Balance Sheet (Annual)'!1:1048576,3,FALSE),0)</f>
        <v>0</v>
      </c>
    </row>
    <row r="14" spans="1:3" x14ac:dyDescent="0.3">
      <c r="A14" t="s">
        <v>88</v>
      </c>
      <c r="B14" s="12">
        <f>VLOOKUP(A14,'Balance Sheet (Annual)'!1:1048576,2,FALSE)</f>
        <v>0</v>
      </c>
      <c r="C14" s="12">
        <f>VLOOKUP(A14,'Balance Sheet (Annual)'!1:1048576,3,FALSE)</f>
        <v>0</v>
      </c>
    </row>
    <row r="15" spans="1:3" ht="15" thickBot="1" x14ac:dyDescent="0.35">
      <c r="A15" s="24" t="s">
        <v>89</v>
      </c>
      <c r="B15" s="24">
        <f>SUM(B10:B14)</f>
        <v>0</v>
      </c>
      <c r="C15" s="24">
        <f>SUM(C10:C14)</f>
        <v>0</v>
      </c>
    </row>
    <row r="16" spans="1:3" ht="15" thickTop="1" x14ac:dyDescent="0.3"/>
    <row r="17" spans="1:3" x14ac:dyDescent="0.3">
      <c r="A17" s="2" t="s">
        <v>90</v>
      </c>
      <c r="B17" s="28">
        <f>B7-B15</f>
        <v>0</v>
      </c>
      <c r="C17" s="28">
        <f>C7-C15</f>
        <v>0</v>
      </c>
    </row>
    <row r="18" spans="1:3" ht="15" thickBot="1" x14ac:dyDescent="0.35">
      <c r="A18" s="2" t="s">
        <v>91</v>
      </c>
      <c r="B18" s="26">
        <f>B17-C17</f>
        <v>0</v>
      </c>
    </row>
    <row r="19" spans="1:3" ht="15" thickTop="1" x14ac:dyDescent="0.3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EBB30-A070-4618-BC02-D1E0C8D7E700}">
  <sheetPr codeName="Sheet7">
    <tabColor rgb="FF00B0F0"/>
  </sheetPr>
  <dimension ref="A2:B26"/>
  <sheetViews>
    <sheetView workbookViewId="0">
      <selection activeCell="A14" sqref="A14"/>
    </sheetView>
  </sheetViews>
  <sheetFormatPr defaultRowHeight="14.4" x14ac:dyDescent="0.3"/>
  <cols>
    <col min="1" max="1" width="39.6640625" bestFit="1" customWidth="1"/>
  </cols>
  <sheetData>
    <row r="2" spans="1:2" x14ac:dyDescent="0.3">
      <c r="B2" t="s">
        <v>130</v>
      </c>
    </row>
    <row r="3" spans="1:2" x14ac:dyDescent="0.3">
      <c r="A3" t="s">
        <v>131</v>
      </c>
    </row>
    <row r="4" spans="1:2" x14ac:dyDescent="0.3">
      <c r="A4" t="s">
        <v>132</v>
      </c>
    </row>
    <row r="5" spans="1:2" x14ac:dyDescent="0.3">
      <c r="A5" t="s">
        <v>133</v>
      </c>
    </row>
    <row r="6" spans="1:2" x14ac:dyDescent="0.3">
      <c r="A6" t="s">
        <v>134</v>
      </c>
    </row>
    <row r="7" spans="1:2" x14ac:dyDescent="0.3">
      <c r="A7" t="s">
        <v>135</v>
      </c>
    </row>
    <row r="8" spans="1:2" x14ac:dyDescent="0.3">
      <c r="A8" t="s">
        <v>136</v>
      </c>
    </row>
    <row r="9" spans="1:2" x14ac:dyDescent="0.3">
      <c r="A9" t="s">
        <v>137</v>
      </c>
    </row>
    <row r="10" spans="1:2" x14ac:dyDescent="0.3">
      <c r="A10" t="s">
        <v>138</v>
      </c>
    </row>
    <row r="11" spans="1:2" x14ac:dyDescent="0.3">
      <c r="A11" t="s">
        <v>139</v>
      </c>
    </row>
    <row r="12" spans="1:2" x14ac:dyDescent="0.3">
      <c r="A12" t="s">
        <v>140</v>
      </c>
    </row>
    <row r="13" spans="1:2" x14ac:dyDescent="0.3">
      <c r="A13" t="s">
        <v>71</v>
      </c>
    </row>
    <row r="14" spans="1:2" x14ac:dyDescent="0.3">
      <c r="A14" t="s">
        <v>141</v>
      </c>
    </row>
    <row r="15" spans="1:2" x14ac:dyDescent="0.3">
      <c r="A15" t="s">
        <v>142</v>
      </c>
    </row>
    <row r="16" spans="1:2" x14ac:dyDescent="0.3">
      <c r="A16" t="s">
        <v>143</v>
      </c>
    </row>
    <row r="17" spans="1:1" x14ac:dyDescent="0.3">
      <c r="A17" t="s">
        <v>144</v>
      </c>
    </row>
    <row r="18" spans="1:1" x14ac:dyDescent="0.3">
      <c r="A18" t="s">
        <v>145</v>
      </c>
    </row>
    <row r="19" spans="1:1" x14ac:dyDescent="0.3">
      <c r="A19" t="s">
        <v>146</v>
      </c>
    </row>
    <row r="20" spans="1:1" x14ac:dyDescent="0.3">
      <c r="A20" t="s">
        <v>147</v>
      </c>
    </row>
    <row r="21" spans="1:1" x14ac:dyDescent="0.3">
      <c r="A21" t="s">
        <v>148</v>
      </c>
    </row>
    <row r="22" spans="1:1" x14ac:dyDescent="0.3">
      <c r="A22" t="s">
        <v>149</v>
      </c>
    </row>
    <row r="23" spans="1:1" x14ac:dyDescent="0.3">
      <c r="A23" t="s">
        <v>150</v>
      </c>
    </row>
    <row r="24" spans="1:1" x14ac:dyDescent="0.3">
      <c r="A24" t="s">
        <v>148</v>
      </c>
    </row>
    <row r="25" spans="1:1" x14ac:dyDescent="0.3">
      <c r="A25" t="s">
        <v>149</v>
      </c>
    </row>
    <row r="26" spans="1:1" x14ac:dyDescent="0.3">
      <c r="A26" t="s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0936A-4ABB-4D6D-86FE-D4E1220FD022}">
  <sheetPr codeName="Sheet8">
    <tabColor rgb="FF00B0F0"/>
  </sheetPr>
  <dimension ref="A3:A47"/>
  <sheetViews>
    <sheetView workbookViewId="0">
      <selection activeCell="K22" sqref="K22"/>
    </sheetView>
  </sheetViews>
  <sheetFormatPr defaultRowHeight="14.4" x14ac:dyDescent="0.3"/>
  <cols>
    <col min="1" max="1" width="36.33203125" bestFit="1" customWidth="1"/>
  </cols>
  <sheetData>
    <row r="3" spans="1:1" x14ac:dyDescent="0.3">
      <c r="A3" t="s">
        <v>152</v>
      </c>
    </row>
    <row r="4" spans="1:1" x14ac:dyDescent="0.3">
      <c r="A4" t="s">
        <v>153</v>
      </c>
    </row>
    <row r="5" spans="1:1" x14ac:dyDescent="0.3">
      <c r="A5" t="s">
        <v>154</v>
      </c>
    </row>
    <row r="6" spans="1:1" x14ac:dyDescent="0.3">
      <c r="A6" t="s">
        <v>155</v>
      </c>
    </row>
    <row r="7" spans="1:1" x14ac:dyDescent="0.3">
      <c r="A7" t="s">
        <v>156</v>
      </c>
    </row>
    <row r="8" spans="1:1" x14ac:dyDescent="0.3">
      <c r="A8" t="s">
        <v>157</v>
      </c>
    </row>
    <row r="9" spans="1:1" x14ac:dyDescent="0.3">
      <c r="A9" t="s">
        <v>79</v>
      </c>
    </row>
    <row r="10" spans="1:1" x14ac:dyDescent="0.3">
      <c r="A10" t="s">
        <v>80</v>
      </c>
    </row>
    <row r="11" spans="1:1" x14ac:dyDescent="0.3">
      <c r="A11" t="s">
        <v>158</v>
      </c>
    </row>
    <row r="12" spans="1:1" x14ac:dyDescent="0.3">
      <c r="A12" t="s">
        <v>81</v>
      </c>
    </row>
    <row r="13" spans="1:1" x14ac:dyDescent="0.3">
      <c r="A13" t="s">
        <v>82</v>
      </c>
    </row>
    <row r="14" spans="1:1" x14ac:dyDescent="0.3">
      <c r="A14" t="s">
        <v>159</v>
      </c>
    </row>
    <row r="15" spans="1:1" x14ac:dyDescent="0.3">
      <c r="A15" t="s">
        <v>160</v>
      </c>
    </row>
    <row r="16" spans="1:1" x14ac:dyDescent="0.3">
      <c r="A16" t="s">
        <v>161</v>
      </c>
    </row>
    <row r="17" spans="1:1" x14ac:dyDescent="0.3">
      <c r="A17" t="s">
        <v>162</v>
      </c>
    </row>
    <row r="18" spans="1:1" x14ac:dyDescent="0.3">
      <c r="A18" t="s">
        <v>163</v>
      </c>
    </row>
    <row r="19" spans="1:1" x14ac:dyDescent="0.3">
      <c r="A19" t="s">
        <v>164</v>
      </c>
    </row>
    <row r="20" spans="1:1" x14ac:dyDescent="0.3">
      <c r="A20" t="s">
        <v>165</v>
      </c>
    </row>
    <row r="21" spans="1:1" x14ac:dyDescent="0.3">
      <c r="A21" t="s">
        <v>166</v>
      </c>
    </row>
    <row r="22" spans="1:1" x14ac:dyDescent="0.3">
      <c r="A22" t="s">
        <v>167</v>
      </c>
    </row>
    <row r="23" spans="1:1" x14ac:dyDescent="0.3">
      <c r="A23" t="s">
        <v>168</v>
      </c>
    </row>
    <row r="24" spans="1:1" x14ac:dyDescent="0.3">
      <c r="A24" t="s">
        <v>169</v>
      </c>
    </row>
    <row r="25" spans="1:1" x14ac:dyDescent="0.3">
      <c r="A25" t="s">
        <v>170</v>
      </c>
    </row>
    <row r="26" spans="1:1" x14ac:dyDescent="0.3">
      <c r="A26" t="s">
        <v>171</v>
      </c>
    </row>
    <row r="27" spans="1:1" x14ac:dyDescent="0.3">
      <c r="A27" t="s">
        <v>172</v>
      </c>
    </row>
    <row r="28" spans="1:1" x14ac:dyDescent="0.3">
      <c r="A28" t="s">
        <v>173</v>
      </c>
    </row>
    <row r="29" spans="1:1" x14ac:dyDescent="0.3">
      <c r="A29" t="s">
        <v>85</v>
      </c>
    </row>
    <row r="30" spans="1:1" x14ac:dyDescent="0.3">
      <c r="A30" t="s">
        <v>86</v>
      </c>
    </row>
    <row r="31" spans="1:1" x14ac:dyDescent="0.3">
      <c r="A31" t="s">
        <v>174</v>
      </c>
    </row>
    <row r="32" spans="1:1" x14ac:dyDescent="0.3">
      <c r="A32" t="s">
        <v>88</v>
      </c>
    </row>
    <row r="33" spans="1:1" x14ac:dyDescent="0.3">
      <c r="A33" t="s">
        <v>89</v>
      </c>
    </row>
    <row r="34" spans="1:1" x14ac:dyDescent="0.3">
      <c r="A34" t="s">
        <v>175</v>
      </c>
    </row>
    <row r="35" spans="1:1" x14ac:dyDescent="0.3">
      <c r="A35" t="s">
        <v>176</v>
      </c>
    </row>
    <row r="36" spans="1:1" x14ac:dyDescent="0.3">
      <c r="A36" t="s">
        <v>177</v>
      </c>
    </row>
    <row r="37" spans="1:1" x14ac:dyDescent="0.3">
      <c r="A37" t="s">
        <v>178</v>
      </c>
    </row>
    <row r="38" spans="1:1" x14ac:dyDescent="0.3">
      <c r="A38" t="s">
        <v>174</v>
      </c>
    </row>
    <row r="39" spans="1:1" x14ac:dyDescent="0.3">
      <c r="A39" t="s">
        <v>179</v>
      </c>
    </row>
    <row r="40" spans="1:1" x14ac:dyDescent="0.3">
      <c r="A40" t="s">
        <v>180</v>
      </c>
    </row>
    <row r="41" spans="1:1" x14ac:dyDescent="0.3">
      <c r="A41" t="s">
        <v>181</v>
      </c>
    </row>
    <row r="42" spans="1:1" x14ac:dyDescent="0.3">
      <c r="A42" t="s">
        <v>182</v>
      </c>
    </row>
    <row r="43" spans="1:1" x14ac:dyDescent="0.3">
      <c r="A43" t="s">
        <v>183</v>
      </c>
    </row>
    <row r="44" spans="1:1" x14ac:dyDescent="0.3">
      <c r="A44" t="s">
        <v>184</v>
      </c>
    </row>
    <row r="45" spans="1:1" x14ac:dyDescent="0.3">
      <c r="A45" t="s">
        <v>185</v>
      </c>
    </row>
    <row r="46" spans="1:1" x14ac:dyDescent="0.3">
      <c r="A46" t="s">
        <v>186</v>
      </c>
    </row>
    <row r="47" spans="1:1" x14ac:dyDescent="0.3">
      <c r="A47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9D38E-69B5-4289-A7C3-C3659624050C}">
  <sheetPr codeName="Sheet10">
    <tabColor rgb="FF00B0F0"/>
  </sheetPr>
  <dimension ref="A2:B40"/>
  <sheetViews>
    <sheetView workbookViewId="0">
      <selection activeCell="A27" sqref="A27"/>
    </sheetView>
  </sheetViews>
  <sheetFormatPr defaultRowHeight="14.4" x14ac:dyDescent="0.3"/>
  <cols>
    <col min="1" max="1" width="52.33203125" bestFit="1" customWidth="1"/>
  </cols>
  <sheetData>
    <row r="2" spans="1:2" x14ac:dyDescent="0.3">
      <c r="A2" t="s">
        <v>188</v>
      </c>
      <c r="B2" t="s">
        <v>130</v>
      </c>
    </row>
    <row r="3" spans="1:2" x14ac:dyDescent="0.3">
      <c r="A3" t="s">
        <v>189</v>
      </c>
    </row>
    <row r="4" spans="1:2" x14ac:dyDescent="0.3">
      <c r="A4" t="s">
        <v>145</v>
      </c>
    </row>
    <row r="5" spans="1:2" x14ac:dyDescent="0.3">
      <c r="A5" t="s">
        <v>190</v>
      </c>
    </row>
    <row r="6" spans="1:2" x14ac:dyDescent="0.3">
      <c r="A6" t="s">
        <v>191</v>
      </c>
    </row>
    <row r="7" spans="1:2" x14ac:dyDescent="0.3">
      <c r="A7" t="s">
        <v>192</v>
      </c>
    </row>
    <row r="8" spans="1:2" x14ac:dyDescent="0.3">
      <c r="A8" t="s">
        <v>158</v>
      </c>
    </row>
    <row r="9" spans="1:2" x14ac:dyDescent="0.3">
      <c r="A9" t="s">
        <v>193</v>
      </c>
    </row>
    <row r="10" spans="1:2" x14ac:dyDescent="0.3">
      <c r="A10" t="s">
        <v>91</v>
      </c>
    </row>
    <row r="11" spans="1:2" x14ac:dyDescent="0.3">
      <c r="A11" t="s">
        <v>194</v>
      </c>
    </row>
    <row r="12" spans="1:2" x14ac:dyDescent="0.3">
      <c r="A12" t="s">
        <v>195</v>
      </c>
    </row>
    <row r="13" spans="1:2" x14ac:dyDescent="0.3">
      <c r="A13" t="s">
        <v>85</v>
      </c>
    </row>
    <row r="14" spans="1:2" x14ac:dyDescent="0.3">
      <c r="A14" t="s">
        <v>196</v>
      </c>
    </row>
    <row r="15" spans="1:2" x14ac:dyDescent="0.3">
      <c r="A15" t="s">
        <v>197</v>
      </c>
    </row>
    <row r="16" spans="1:2" x14ac:dyDescent="0.3">
      <c r="A16" t="s">
        <v>198</v>
      </c>
    </row>
    <row r="17" spans="1:1" x14ac:dyDescent="0.3">
      <c r="A17" t="s">
        <v>199</v>
      </c>
    </row>
    <row r="18" spans="1:1" x14ac:dyDescent="0.3">
      <c r="A18" t="s">
        <v>200</v>
      </c>
    </row>
    <row r="19" spans="1:1" x14ac:dyDescent="0.3">
      <c r="A19" t="s">
        <v>201</v>
      </c>
    </row>
    <row r="20" spans="1:1" x14ac:dyDescent="0.3">
      <c r="A20" t="s">
        <v>202</v>
      </c>
    </row>
    <row r="21" spans="1:1" x14ac:dyDescent="0.3">
      <c r="A21" t="s">
        <v>203</v>
      </c>
    </row>
    <row r="22" spans="1:1" x14ac:dyDescent="0.3">
      <c r="A22" t="s">
        <v>204</v>
      </c>
    </row>
    <row r="23" spans="1:1" x14ac:dyDescent="0.3">
      <c r="A23" t="s">
        <v>205</v>
      </c>
    </row>
    <row r="24" spans="1:1" x14ac:dyDescent="0.3">
      <c r="A24" t="s">
        <v>206</v>
      </c>
    </row>
    <row r="25" spans="1:1" x14ac:dyDescent="0.3">
      <c r="A25" t="s">
        <v>207</v>
      </c>
    </row>
    <row r="26" spans="1:1" x14ac:dyDescent="0.3">
      <c r="A26" t="s">
        <v>208</v>
      </c>
    </row>
    <row r="27" spans="1:1" x14ac:dyDescent="0.3">
      <c r="A27" t="s">
        <v>209</v>
      </c>
    </row>
    <row r="28" spans="1:1" x14ac:dyDescent="0.3">
      <c r="A28" t="s">
        <v>210</v>
      </c>
    </row>
    <row r="29" spans="1:1" x14ac:dyDescent="0.3">
      <c r="A29" t="s">
        <v>211</v>
      </c>
    </row>
    <row r="30" spans="1:1" x14ac:dyDescent="0.3">
      <c r="A30" t="s">
        <v>212</v>
      </c>
    </row>
    <row r="31" spans="1:1" x14ac:dyDescent="0.3">
      <c r="A31" t="s">
        <v>213</v>
      </c>
    </row>
    <row r="32" spans="1:1" x14ac:dyDescent="0.3">
      <c r="A32" t="s">
        <v>214</v>
      </c>
    </row>
    <row r="33" spans="1:1" x14ac:dyDescent="0.3">
      <c r="A33" t="s">
        <v>215</v>
      </c>
    </row>
    <row r="34" spans="1:1" x14ac:dyDescent="0.3">
      <c r="A34" t="s">
        <v>216</v>
      </c>
    </row>
    <row r="35" spans="1:1" x14ac:dyDescent="0.3">
      <c r="A35" t="s">
        <v>217</v>
      </c>
    </row>
    <row r="36" spans="1:1" x14ac:dyDescent="0.3">
      <c r="A36" t="s">
        <v>218</v>
      </c>
    </row>
    <row r="37" spans="1:1" x14ac:dyDescent="0.3">
      <c r="A37" t="s">
        <v>219</v>
      </c>
    </row>
    <row r="38" spans="1:1" x14ac:dyDescent="0.3">
      <c r="A38" t="s">
        <v>220</v>
      </c>
    </row>
    <row r="39" spans="1:1" x14ac:dyDescent="0.3">
      <c r="A39" t="s">
        <v>221</v>
      </c>
    </row>
    <row r="40" spans="1:1" x14ac:dyDescent="0.3">
      <c r="A40" t="s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8BC74-124A-4CC0-8A98-C2218A2E7FF0}">
  <sheetPr codeName="Sheet11">
    <tabColor rgb="FF00B0F0"/>
  </sheetPr>
  <dimension ref="A1:B110"/>
  <sheetViews>
    <sheetView workbookViewId="0">
      <selection sqref="A1:AR24"/>
    </sheetView>
  </sheetViews>
  <sheetFormatPr defaultRowHeight="14.4" x14ac:dyDescent="0.3"/>
  <cols>
    <col min="1" max="1" width="30.44140625" bestFit="1" customWidth="1"/>
  </cols>
  <sheetData>
    <row r="1" spans="1:2" x14ac:dyDescent="0.3">
      <c r="A1" t="s">
        <v>223</v>
      </c>
    </row>
    <row r="2" spans="1:2" x14ac:dyDescent="0.3">
      <c r="B2" t="s">
        <v>130</v>
      </c>
    </row>
    <row r="3" spans="1:2" x14ac:dyDescent="0.3">
      <c r="A3" t="s">
        <v>224</v>
      </c>
      <c r="B3" s="57"/>
    </row>
    <row r="4" spans="1:2" x14ac:dyDescent="0.3">
      <c r="A4" t="s">
        <v>225</v>
      </c>
    </row>
    <row r="5" spans="1:2" x14ac:dyDescent="0.3">
      <c r="A5" t="s">
        <v>226</v>
      </c>
      <c r="B5" s="57"/>
    </row>
    <row r="6" spans="1:2" x14ac:dyDescent="0.3">
      <c r="A6" t="s">
        <v>227</v>
      </c>
    </row>
    <row r="7" spans="1:2" x14ac:dyDescent="0.3">
      <c r="A7" t="s">
        <v>228</v>
      </c>
      <c r="B7" s="57"/>
    </row>
    <row r="8" spans="1:2" x14ac:dyDescent="0.3">
      <c r="A8" t="s">
        <v>229</v>
      </c>
    </row>
    <row r="9" spans="1:2" x14ac:dyDescent="0.3">
      <c r="A9" t="s">
        <v>230</v>
      </c>
    </row>
    <row r="10" spans="1:2" x14ac:dyDescent="0.3">
      <c r="A10" t="s">
        <v>231</v>
      </c>
    </row>
    <row r="11" spans="1:2" x14ac:dyDescent="0.3">
      <c r="A11" t="s">
        <v>232</v>
      </c>
      <c r="B11" s="57"/>
    </row>
    <row r="12" spans="1:2" x14ac:dyDescent="0.3">
      <c r="A12" t="s">
        <v>233</v>
      </c>
    </row>
    <row r="13" spans="1:2" x14ac:dyDescent="0.3">
      <c r="A13" t="s">
        <v>234</v>
      </c>
      <c r="B13" s="57"/>
    </row>
    <row r="14" spans="1:2" x14ac:dyDescent="0.3">
      <c r="A14" t="s">
        <v>235</v>
      </c>
      <c r="B14" s="57"/>
    </row>
    <row r="15" spans="1:2" x14ac:dyDescent="0.3">
      <c r="A15" t="s">
        <v>236</v>
      </c>
      <c r="B15" s="57"/>
    </row>
    <row r="16" spans="1:2" x14ac:dyDescent="0.3">
      <c r="A16" t="s">
        <v>237</v>
      </c>
    </row>
    <row r="17" spans="1:2" x14ac:dyDescent="0.3">
      <c r="A17" t="s">
        <v>238</v>
      </c>
    </row>
    <row r="19" spans="1:2" x14ac:dyDescent="0.3">
      <c r="A19" t="s">
        <v>239</v>
      </c>
    </row>
    <row r="20" spans="1:2" x14ac:dyDescent="0.3">
      <c r="A20" t="s">
        <v>240</v>
      </c>
      <c r="B20" t="s">
        <v>130</v>
      </c>
    </row>
    <row r="21" spans="1:2" x14ac:dyDescent="0.3">
      <c r="A21" t="s">
        <v>131</v>
      </c>
    </row>
    <row r="22" spans="1:2" x14ac:dyDescent="0.3">
      <c r="A22" t="s">
        <v>241</v>
      </c>
    </row>
    <row r="23" spans="1:2" x14ac:dyDescent="0.3">
      <c r="A23" t="s">
        <v>242</v>
      </c>
    </row>
    <row r="24" spans="1:2" x14ac:dyDescent="0.3">
      <c r="A24" t="s">
        <v>243</v>
      </c>
    </row>
    <row r="25" spans="1:2" x14ac:dyDescent="0.3">
      <c r="A25" t="s">
        <v>244</v>
      </c>
    </row>
    <row r="26" spans="1:2" x14ac:dyDescent="0.3">
      <c r="A26" t="s">
        <v>245</v>
      </c>
    </row>
    <row r="27" spans="1:2" x14ac:dyDescent="0.3">
      <c r="A27" t="s">
        <v>246</v>
      </c>
    </row>
    <row r="28" spans="1:2" x14ac:dyDescent="0.3">
      <c r="A28" t="s">
        <v>247</v>
      </c>
    </row>
    <row r="29" spans="1:2" x14ac:dyDescent="0.3">
      <c r="A29" t="s">
        <v>248</v>
      </c>
    </row>
    <row r="31" spans="1:2" x14ac:dyDescent="0.3">
      <c r="A31" t="s">
        <v>249</v>
      </c>
      <c r="B31" t="s">
        <v>130</v>
      </c>
    </row>
    <row r="32" spans="1:2" x14ac:dyDescent="0.3">
      <c r="A32" t="s">
        <v>250</v>
      </c>
    </row>
    <row r="33" spans="1:2" x14ac:dyDescent="0.3">
      <c r="A33" t="s">
        <v>251</v>
      </c>
    </row>
    <row r="34" spans="1:2" x14ac:dyDescent="0.3">
      <c r="A34" t="s">
        <v>252</v>
      </c>
    </row>
    <row r="35" spans="1:2" x14ac:dyDescent="0.3">
      <c r="A35" t="s">
        <v>253</v>
      </c>
    </row>
    <row r="36" spans="1:2" x14ac:dyDescent="0.3">
      <c r="A36" t="s">
        <v>254</v>
      </c>
    </row>
    <row r="37" spans="1:2" x14ac:dyDescent="0.3">
      <c r="A37" t="s">
        <v>255</v>
      </c>
    </row>
    <row r="38" spans="1:2" x14ac:dyDescent="0.3">
      <c r="A38" t="s">
        <v>256</v>
      </c>
    </row>
    <row r="39" spans="1:2" x14ac:dyDescent="0.3">
      <c r="A39" t="s">
        <v>257</v>
      </c>
    </row>
    <row r="41" spans="1:2" x14ac:dyDescent="0.3">
      <c r="A41" t="s">
        <v>258</v>
      </c>
    </row>
    <row r="42" spans="1:2" x14ac:dyDescent="0.3">
      <c r="B42" t="s">
        <v>259</v>
      </c>
    </row>
    <row r="43" spans="1:2" x14ac:dyDescent="0.3">
      <c r="A43" t="s">
        <v>260</v>
      </c>
    </row>
    <row r="44" spans="1:2" x14ac:dyDescent="0.3">
      <c r="A44" t="s">
        <v>261</v>
      </c>
    </row>
    <row r="45" spans="1:2" x14ac:dyDescent="0.3">
      <c r="A45" t="s">
        <v>262</v>
      </c>
    </row>
    <row r="46" spans="1:2" x14ac:dyDescent="0.3">
      <c r="A46" t="s">
        <v>263</v>
      </c>
    </row>
    <row r="47" spans="1:2" x14ac:dyDescent="0.3">
      <c r="A47" t="s">
        <v>264</v>
      </c>
    </row>
    <row r="48" spans="1:2" x14ac:dyDescent="0.3">
      <c r="A48" t="s">
        <v>265</v>
      </c>
    </row>
    <row r="49" spans="1:1" x14ac:dyDescent="0.3">
      <c r="A49" t="s">
        <v>261</v>
      </c>
    </row>
    <row r="50" spans="1:1" x14ac:dyDescent="0.3">
      <c r="A50" t="s">
        <v>262</v>
      </c>
    </row>
    <row r="51" spans="1:1" x14ac:dyDescent="0.3">
      <c r="A51" t="s">
        <v>263</v>
      </c>
    </row>
    <row r="52" spans="1:1" x14ac:dyDescent="0.3">
      <c r="A52" t="s">
        <v>264</v>
      </c>
    </row>
    <row r="53" spans="1:1" x14ac:dyDescent="0.3">
      <c r="A53" t="s">
        <v>266</v>
      </c>
    </row>
    <row r="54" spans="1:1" x14ac:dyDescent="0.3">
      <c r="A54" t="s">
        <v>261</v>
      </c>
    </row>
    <row r="55" spans="1:1" x14ac:dyDescent="0.3">
      <c r="A55" t="s">
        <v>262</v>
      </c>
    </row>
    <row r="56" spans="1:1" x14ac:dyDescent="0.3">
      <c r="A56" t="s">
        <v>263</v>
      </c>
    </row>
    <row r="57" spans="1:1" x14ac:dyDescent="0.3">
      <c r="A57" t="s">
        <v>264</v>
      </c>
    </row>
    <row r="58" spans="1:1" x14ac:dyDescent="0.3">
      <c r="A58" t="s">
        <v>267</v>
      </c>
    </row>
    <row r="59" spans="1:1" x14ac:dyDescent="0.3">
      <c r="A59" t="s">
        <v>261</v>
      </c>
    </row>
    <row r="60" spans="1:1" x14ac:dyDescent="0.3">
      <c r="A60" t="s">
        <v>262</v>
      </c>
    </row>
    <row r="61" spans="1:1" x14ac:dyDescent="0.3">
      <c r="A61" t="s">
        <v>263</v>
      </c>
    </row>
    <row r="62" spans="1:1" x14ac:dyDescent="0.3">
      <c r="A62" t="s">
        <v>264</v>
      </c>
    </row>
    <row r="64" spans="1:1" x14ac:dyDescent="0.3">
      <c r="A64" t="s">
        <v>268</v>
      </c>
    </row>
    <row r="65" spans="1:2" x14ac:dyDescent="0.3">
      <c r="A65" t="s">
        <v>269</v>
      </c>
      <c r="B65" t="s">
        <v>130</v>
      </c>
    </row>
    <row r="66" spans="1:2" x14ac:dyDescent="0.3">
      <c r="A66" t="s">
        <v>270</v>
      </c>
    </row>
    <row r="67" spans="1:2" x14ac:dyDescent="0.3">
      <c r="A67" t="s">
        <v>271</v>
      </c>
    </row>
    <row r="68" spans="1:2" x14ac:dyDescent="0.3">
      <c r="A68" t="s">
        <v>272</v>
      </c>
    </row>
    <row r="69" spans="1:2" x14ac:dyDescent="0.3">
      <c r="A69" t="s">
        <v>273</v>
      </c>
    </row>
    <row r="70" spans="1:2" x14ac:dyDescent="0.3">
      <c r="A70" t="s">
        <v>274</v>
      </c>
    </row>
    <row r="72" spans="1:2" x14ac:dyDescent="0.3">
      <c r="A72" t="s">
        <v>275</v>
      </c>
    </row>
    <row r="73" spans="1:2" x14ac:dyDescent="0.3">
      <c r="A73" t="s">
        <v>276</v>
      </c>
      <c r="B73" t="s">
        <v>259</v>
      </c>
    </row>
    <row r="74" spans="1:2" x14ac:dyDescent="0.3">
      <c r="A74" t="s">
        <v>277</v>
      </c>
    </row>
    <row r="75" spans="1:2" x14ac:dyDescent="0.3">
      <c r="A75" t="s">
        <v>278</v>
      </c>
    </row>
    <row r="76" spans="1:2" x14ac:dyDescent="0.3">
      <c r="A76" t="s">
        <v>195</v>
      </c>
    </row>
    <row r="77" spans="1:2" x14ac:dyDescent="0.3">
      <c r="A77" t="s">
        <v>279</v>
      </c>
    </row>
    <row r="78" spans="1:2" x14ac:dyDescent="0.3">
      <c r="A78" t="s">
        <v>280</v>
      </c>
    </row>
    <row r="79" spans="1:2" x14ac:dyDescent="0.3">
      <c r="A79" t="s">
        <v>281</v>
      </c>
    </row>
    <row r="80" spans="1:2" x14ac:dyDescent="0.3">
      <c r="A80" t="s">
        <v>282</v>
      </c>
    </row>
    <row r="81" spans="1:2" x14ac:dyDescent="0.3">
      <c r="A81" t="s">
        <v>283</v>
      </c>
    </row>
    <row r="82" spans="1:2" x14ac:dyDescent="0.3">
      <c r="A82" t="s">
        <v>284</v>
      </c>
    </row>
    <row r="83" spans="1:2" x14ac:dyDescent="0.3">
      <c r="A83" t="s">
        <v>285</v>
      </c>
    </row>
    <row r="84" spans="1:2" x14ac:dyDescent="0.3">
      <c r="A84" t="s">
        <v>286</v>
      </c>
    </row>
    <row r="85" spans="1:2" x14ac:dyDescent="0.3">
      <c r="A85" t="s">
        <v>287</v>
      </c>
    </row>
    <row r="86" spans="1:2" x14ac:dyDescent="0.3">
      <c r="A86" t="s">
        <v>288</v>
      </c>
    </row>
    <row r="87" spans="1:2" x14ac:dyDescent="0.3">
      <c r="A87" t="s">
        <v>289</v>
      </c>
    </row>
    <row r="88" spans="1:2" x14ac:dyDescent="0.3">
      <c r="A88" t="s">
        <v>290</v>
      </c>
    </row>
    <row r="89" spans="1:2" x14ac:dyDescent="0.3">
      <c r="A89" t="s">
        <v>16</v>
      </c>
    </row>
    <row r="90" spans="1:2" x14ac:dyDescent="0.3">
      <c r="A90" t="s">
        <v>291</v>
      </c>
    </row>
    <row r="91" spans="1:2" x14ac:dyDescent="0.3">
      <c r="A91" t="s">
        <v>292</v>
      </c>
    </row>
    <row r="92" spans="1:2" x14ac:dyDescent="0.3">
      <c r="A92" t="s">
        <v>293</v>
      </c>
    </row>
    <row r="93" spans="1:2" x14ac:dyDescent="0.3">
      <c r="A93" t="s">
        <v>294</v>
      </c>
    </row>
    <row r="95" spans="1:2" x14ac:dyDescent="0.3">
      <c r="A95" t="s">
        <v>295</v>
      </c>
      <c r="B95" t="s">
        <v>259</v>
      </c>
    </row>
    <row r="96" spans="1:2" x14ac:dyDescent="0.3">
      <c r="A96" t="s">
        <v>296</v>
      </c>
    </row>
    <row r="97" spans="1:2" x14ac:dyDescent="0.3">
      <c r="A97" t="s">
        <v>297</v>
      </c>
    </row>
    <row r="98" spans="1:2" x14ac:dyDescent="0.3">
      <c r="A98" t="s">
        <v>298</v>
      </c>
    </row>
    <row r="99" spans="1:2" x14ac:dyDescent="0.3">
      <c r="A99" t="s">
        <v>299</v>
      </c>
    </row>
    <row r="101" spans="1:2" x14ac:dyDescent="0.3">
      <c r="A101" t="s">
        <v>300</v>
      </c>
    </row>
    <row r="102" spans="1:2" x14ac:dyDescent="0.3">
      <c r="A102" t="s">
        <v>301</v>
      </c>
      <c r="B102" t="s">
        <v>130</v>
      </c>
    </row>
    <row r="103" spans="1:2" x14ac:dyDescent="0.3">
      <c r="A103" t="s">
        <v>302</v>
      </c>
    </row>
    <row r="104" spans="1:2" x14ac:dyDescent="0.3">
      <c r="A104" t="s">
        <v>303</v>
      </c>
    </row>
    <row r="105" spans="1:2" x14ac:dyDescent="0.3">
      <c r="A105" t="s">
        <v>304</v>
      </c>
    </row>
    <row r="106" spans="1:2" x14ac:dyDescent="0.3">
      <c r="A106" t="s">
        <v>305</v>
      </c>
    </row>
    <row r="107" spans="1:2" x14ac:dyDescent="0.3">
      <c r="A107" t="s">
        <v>306</v>
      </c>
    </row>
    <row r="108" spans="1:2" x14ac:dyDescent="0.3">
      <c r="A108" t="s">
        <v>307</v>
      </c>
    </row>
    <row r="109" spans="1:2" x14ac:dyDescent="0.3">
      <c r="A109" t="s">
        <v>308</v>
      </c>
    </row>
    <row r="110" spans="1:2" x14ac:dyDescent="0.3">
      <c r="A110" t="s">
        <v>309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6C10-B6B1-4DA2-9C93-B51419F00FA8}">
  <sheetPr codeName="Sheet12">
    <tabColor rgb="FF00B0F0"/>
  </sheetPr>
  <dimension ref="A1:I1592"/>
  <sheetViews>
    <sheetView workbookViewId="0">
      <selection activeCell="I6" sqref="I6"/>
    </sheetView>
  </sheetViews>
  <sheetFormatPr defaultRowHeight="14.4" x14ac:dyDescent="0.3"/>
  <cols>
    <col min="1" max="1" width="12.44140625" bestFit="1" customWidth="1"/>
    <col min="2" max="2" width="12.77734375" bestFit="1" customWidth="1"/>
    <col min="8" max="8" width="27.109375" bestFit="1" customWidth="1"/>
  </cols>
  <sheetData>
    <row r="1" spans="1:9" x14ac:dyDescent="0.3">
      <c r="A1" s="2" t="s">
        <v>92</v>
      </c>
    </row>
    <row r="2" spans="1:9" x14ac:dyDescent="0.3">
      <c r="A2" s="35" t="s">
        <v>93</v>
      </c>
      <c r="B2" s="35" t="s">
        <v>94</v>
      </c>
      <c r="C2" s="35" t="s">
        <v>95</v>
      </c>
      <c r="D2" s="30" t="s">
        <v>71</v>
      </c>
    </row>
    <row r="3" spans="1:9" x14ac:dyDescent="0.3">
      <c r="A3" s="59"/>
      <c r="B3" s="59"/>
      <c r="C3" s="58"/>
      <c r="D3" s="29">
        <f t="shared" ref="D3:D66" ca="1" si="0">-PV(C3,(A3-YEAR(NOW())),,((A3-YEAR(NOW()))*(B3*C3)))</f>
        <v>0</v>
      </c>
      <c r="H3" t="s">
        <v>96</v>
      </c>
      <c r="I3">
        <f>SUM(B3:B628)</f>
        <v>0</v>
      </c>
    </row>
    <row r="4" spans="1:9" x14ac:dyDescent="0.3">
      <c r="A4" s="59"/>
      <c r="B4" s="59"/>
      <c r="C4" s="58"/>
      <c r="D4" s="29">
        <f t="shared" ca="1" si="0"/>
        <v>0</v>
      </c>
      <c r="H4" t="s">
        <v>97</v>
      </c>
      <c r="I4" t="e">
        <f>SUMPRODUCT(C3:C2166,B3:B2166)/I3</f>
        <v>#DIV/0!</v>
      </c>
    </row>
    <row r="5" spans="1:9" x14ac:dyDescent="0.3">
      <c r="A5" s="59"/>
      <c r="B5" s="59"/>
      <c r="C5" s="58"/>
      <c r="D5" s="29">
        <f t="shared" ca="1" si="0"/>
        <v>0</v>
      </c>
      <c r="H5" t="s">
        <v>98</v>
      </c>
      <c r="I5" t="e">
        <f>I4*(1-DCF!P14)</f>
        <v>#DIV/0!</v>
      </c>
    </row>
    <row r="6" spans="1:9" x14ac:dyDescent="0.3">
      <c r="A6" s="59"/>
      <c r="B6" s="59"/>
      <c r="C6" s="58"/>
      <c r="D6" s="29">
        <f t="shared" ca="1" si="0"/>
        <v>0</v>
      </c>
    </row>
    <row r="7" spans="1:9" x14ac:dyDescent="0.3">
      <c r="A7" s="59"/>
      <c r="B7" s="59"/>
      <c r="C7" s="58"/>
      <c r="D7" s="29">
        <f t="shared" ca="1" si="0"/>
        <v>0</v>
      </c>
    </row>
    <row r="8" spans="1:9" x14ac:dyDescent="0.3">
      <c r="A8" s="59"/>
      <c r="B8" s="59"/>
      <c r="C8" s="58"/>
      <c r="D8" s="29">
        <f t="shared" ca="1" si="0"/>
        <v>0</v>
      </c>
    </row>
    <row r="9" spans="1:9" x14ac:dyDescent="0.3">
      <c r="A9" s="59"/>
      <c r="B9" s="59"/>
      <c r="C9" s="58"/>
      <c r="D9" s="29">
        <f t="shared" ca="1" si="0"/>
        <v>0</v>
      </c>
    </row>
    <row r="10" spans="1:9" x14ac:dyDescent="0.3">
      <c r="A10" s="59"/>
      <c r="B10" s="59"/>
      <c r="C10" s="58"/>
      <c r="D10" s="29">
        <f t="shared" ca="1" si="0"/>
        <v>0</v>
      </c>
    </row>
    <row r="11" spans="1:9" x14ac:dyDescent="0.3">
      <c r="A11" s="59"/>
      <c r="B11" s="59"/>
      <c r="C11" s="58"/>
      <c r="D11" s="29">
        <f t="shared" ca="1" si="0"/>
        <v>0</v>
      </c>
    </row>
    <row r="12" spans="1:9" x14ac:dyDescent="0.3">
      <c r="A12" s="59"/>
      <c r="B12" s="59"/>
      <c r="C12" s="58"/>
      <c r="D12" s="29">
        <f t="shared" ca="1" si="0"/>
        <v>0</v>
      </c>
    </row>
    <row r="13" spans="1:9" x14ac:dyDescent="0.3">
      <c r="A13" s="59"/>
      <c r="B13" s="59"/>
      <c r="C13" s="58"/>
      <c r="D13" s="29">
        <f t="shared" ca="1" si="0"/>
        <v>0</v>
      </c>
    </row>
    <row r="14" spans="1:9" x14ac:dyDescent="0.3">
      <c r="A14" s="59"/>
      <c r="B14" s="59"/>
      <c r="C14" s="58"/>
      <c r="D14" s="29">
        <f t="shared" ca="1" si="0"/>
        <v>0</v>
      </c>
    </row>
    <row r="15" spans="1:9" x14ac:dyDescent="0.3">
      <c r="A15" s="59"/>
      <c r="B15" s="59"/>
      <c r="C15" s="58"/>
      <c r="D15" s="29">
        <f t="shared" ca="1" si="0"/>
        <v>0</v>
      </c>
    </row>
    <row r="16" spans="1:9" x14ac:dyDescent="0.3">
      <c r="A16" s="59"/>
      <c r="B16" s="59"/>
      <c r="C16" s="58"/>
      <c r="D16" s="29">
        <f t="shared" ca="1" si="0"/>
        <v>0</v>
      </c>
    </row>
    <row r="17" spans="1:4" x14ac:dyDescent="0.3">
      <c r="A17" s="59"/>
      <c r="B17" s="59"/>
      <c r="C17" s="58"/>
      <c r="D17" s="29">
        <f t="shared" ca="1" si="0"/>
        <v>0</v>
      </c>
    </row>
    <row r="18" spans="1:4" x14ac:dyDescent="0.3">
      <c r="A18" s="59"/>
      <c r="B18" s="59"/>
      <c r="C18" s="58"/>
      <c r="D18" s="29">
        <f t="shared" ca="1" si="0"/>
        <v>0</v>
      </c>
    </row>
    <row r="19" spans="1:4" x14ac:dyDescent="0.3">
      <c r="A19" s="59"/>
      <c r="B19" s="59"/>
      <c r="C19" s="58"/>
      <c r="D19" s="29">
        <f t="shared" ca="1" si="0"/>
        <v>0</v>
      </c>
    </row>
    <row r="20" spans="1:4" x14ac:dyDescent="0.3">
      <c r="A20" s="59"/>
      <c r="B20" s="59"/>
      <c r="C20" s="58"/>
      <c r="D20" s="29">
        <f t="shared" ca="1" si="0"/>
        <v>0</v>
      </c>
    </row>
    <row r="21" spans="1:4" x14ac:dyDescent="0.3">
      <c r="A21" s="59"/>
      <c r="B21" s="59"/>
      <c r="C21" s="58"/>
      <c r="D21" s="29">
        <f t="shared" ca="1" si="0"/>
        <v>0</v>
      </c>
    </row>
    <row r="22" spans="1:4" x14ac:dyDescent="0.3">
      <c r="A22" s="59"/>
      <c r="B22" s="59"/>
      <c r="C22" s="58"/>
      <c r="D22" s="29">
        <f t="shared" ca="1" si="0"/>
        <v>0</v>
      </c>
    </row>
    <row r="23" spans="1:4" x14ac:dyDescent="0.3">
      <c r="A23" s="59"/>
      <c r="B23" s="59"/>
      <c r="C23" s="58"/>
      <c r="D23" s="29">
        <f t="shared" ca="1" si="0"/>
        <v>0</v>
      </c>
    </row>
    <row r="24" spans="1:4" x14ac:dyDescent="0.3">
      <c r="A24" s="59"/>
      <c r="B24" s="59"/>
      <c r="C24" s="58"/>
      <c r="D24" s="29">
        <f t="shared" ca="1" si="0"/>
        <v>0</v>
      </c>
    </row>
    <row r="25" spans="1:4" x14ac:dyDescent="0.3">
      <c r="A25" s="59"/>
      <c r="B25" s="59"/>
      <c r="C25" s="58"/>
      <c r="D25" s="29">
        <f t="shared" ca="1" si="0"/>
        <v>0</v>
      </c>
    </row>
    <row r="26" spans="1:4" x14ac:dyDescent="0.3">
      <c r="A26" s="59"/>
      <c r="B26" s="59"/>
      <c r="C26" s="58"/>
      <c r="D26" s="29">
        <f t="shared" ca="1" si="0"/>
        <v>0</v>
      </c>
    </row>
    <row r="27" spans="1:4" x14ac:dyDescent="0.3">
      <c r="A27" s="59"/>
      <c r="B27" s="59"/>
      <c r="C27" s="58"/>
      <c r="D27" s="29">
        <f t="shared" ca="1" si="0"/>
        <v>0</v>
      </c>
    </row>
    <row r="28" spans="1:4" x14ac:dyDescent="0.3">
      <c r="D28" s="29">
        <f t="shared" ca="1" si="0"/>
        <v>0</v>
      </c>
    </row>
    <row r="29" spans="1:4" x14ac:dyDescent="0.3">
      <c r="D29" s="29">
        <f t="shared" ca="1" si="0"/>
        <v>0</v>
      </c>
    </row>
    <row r="30" spans="1:4" x14ac:dyDescent="0.3">
      <c r="D30" s="29">
        <f t="shared" ca="1" si="0"/>
        <v>0</v>
      </c>
    </row>
    <row r="31" spans="1:4" x14ac:dyDescent="0.3">
      <c r="D31" s="29">
        <f t="shared" ca="1" si="0"/>
        <v>0</v>
      </c>
    </row>
    <row r="32" spans="1:4" x14ac:dyDescent="0.3">
      <c r="D32" s="29">
        <f t="shared" ca="1" si="0"/>
        <v>0</v>
      </c>
    </row>
    <row r="33" spans="4:4" x14ac:dyDescent="0.3">
      <c r="D33" s="29">
        <f t="shared" ca="1" si="0"/>
        <v>0</v>
      </c>
    </row>
    <row r="34" spans="4:4" x14ac:dyDescent="0.3">
      <c r="D34" s="29">
        <f t="shared" ca="1" si="0"/>
        <v>0</v>
      </c>
    </row>
    <row r="35" spans="4:4" x14ac:dyDescent="0.3">
      <c r="D35" s="29">
        <f t="shared" ca="1" si="0"/>
        <v>0</v>
      </c>
    </row>
    <row r="36" spans="4:4" x14ac:dyDescent="0.3">
      <c r="D36" s="29">
        <f t="shared" ca="1" si="0"/>
        <v>0</v>
      </c>
    </row>
    <row r="37" spans="4:4" x14ac:dyDescent="0.3">
      <c r="D37" s="29">
        <f t="shared" ca="1" si="0"/>
        <v>0</v>
      </c>
    </row>
    <row r="38" spans="4:4" x14ac:dyDescent="0.3">
      <c r="D38" s="29">
        <f t="shared" ca="1" si="0"/>
        <v>0</v>
      </c>
    </row>
    <row r="39" spans="4:4" x14ac:dyDescent="0.3">
      <c r="D39" s="29">
        <f t="shared" ca="1" si="0"/>
        <v>0</v>
      </c>
    </row>
    <row r="40" spans="4:4" x14ac:dyDescent="0.3">
      <c r="D40" s="29">
        <f t="shared" ca="1" si="0"/>
        <v>0</v>
      </c>
    </row>
    <row r="41" spans="4:4" x14ac:dyDescent="0.3">
      <c r="D41" s="29">
        <f t="shared" ca="1" si="0"/>
        <v>0</v>
      </c>
    </row>
    <row r="42" spans="4:4" x14ac:dyDescent="0.3">
      <c r="D42" s="29">
        <f t="shared" ca="1" si="0"/>
        <v>0</v>
      </c>
    </row>
    <row r="43" spans="4:4" x14ac:dyDescent="0.3">
      <c r="D43" s="29">
        <f t="shared" ca="1" si="0"/>
        <v>0</v>
      </c>
    </row>
    <row r="44" spans="4:4" x14ac:dyDescent="0.3">
      <c r="D44" s="29">
        <f t="shared" ca="1" si="0"/>
        <v>0</v>
      </c>
    </row>
    <row r="45" spans="4:4" x14ac:dyDescent="0.3">
      <c r="D45" s="29">
        <f t="shared" ca="1" si="0"/>
        <v>0</v>
      </c>
    </row>
    <row r="46" spans="4:4" x14ac:dyDescent="0.3">
      <c r="D46" s="29">
        <f t="shared" ca="1" si="0"/>
        <v>0</v>
      </c>
    </row>
    <row r="47" spans="4:4" x14ac:dyDescent="0.3">
      <c r="D47" s="29">
        <f t="shared" ca="1" si="0"/>
        <v>0</v>
      </c>
    </row>
    <row r="48" spans="4:4" x14ac:dyDescent="0.3">
      <c r="D48" s="29">
        <f t="shared" ca="1" si="0"/>
        <v>0</v>
      </c>
    </row>
    <row r="49" spans="4:4" x14ac:dyDescent="0.3">
      <c r="D49" s="29">
        <f t="shared" ca="1" si="0"/>
        <v>0</v>
      </c>
    </row>
    <row r="50" spans="4:4" x14ac:dyDescent="0.3">
      <c r="D50" s="29">
        <f t="shared" ca="1" si="0"/>
        <v>0</v>
      </c>
    </row>
    <row r="51" spans="4:4" x14ac:dyDescent="0.3">
      <c r="D51" s="29">
        <f t="shared" ca="1" si="0"/>
        <v>0</v>
      </c>
    </row>
    <row r="52" spans="4:4" x14ac:dyDescent="0.3">
      <c r="D52" s="29">
        <f t="shared" ca="1" si="0"/>
        <v>0</v>
      </c>
    </row>
    <row r="53" spans="4:4" x14ac:dyDescent="0.3">
      <c r="D53" s="29">
        <f t="shared" ca="1" si="0"/>
        <v>0</v>
      </c>
    </row>
    <row r="54" spans="4:4" x14ac:dyDescent="0.3">
      <c r="D54" s="29">
        <f t="shared" ca="1" si="0"/>
        <v>0</v>
      </c>
    </row>
    <row r="55" spans="4:4" x14ac:dyDescent="0.3">
      <c r="D55" s="29">
        <f t="shared" ca="1" si="0"/>
        <v>0</v>
      </c>
    </row>
    <row r="56" spans="4:4" x14ac:dyDescent="0.3">
      <c r="D56" s="29">
        <f t="shared" ca="1" si="0"/>
        <v>0</v>
      </c>
    </row>
    <row r="57" spans="4:4" x14ac:dyDescent="0.3">
      <c r="D57" s="29">
        <f t="shared" ca="1" si="0"/>
        <v>0</v>
      </c>
    </row>
    <row r="58" spans="4:4" x14ac:dyDescent="0.3">
      <c r="D58" s="29">
        <f t="shared" ca="1" si="0"/>
        <v>0</v>
      </c>
    </row>
    <row r="59" spans="4:4" x14ac:dyDescent="0.3">
      <c r="D59" s="29">
        <f t="shared" ca="1" si="0"/>
        <v>0</v>
      </c>
    </row>
    <row r="60" spans="4:4" x14ac:dyDescent="0.3">
      <c r="D60" s="29">
        <f t="shared" ca="1" si="0"/>
        <v>0</v>
      </c>
    </row>
    <row r="61" spans="4:4" x14ac:dyDescent="0.3">
      <c r="D61" s="29">
        <f t="shared" ca="1" si="0"/>
        <v>0</v>
      </c>
    </row>
    <row r="62" spans="4:4" x14ac:dyDescent="0.3">
      <c r="D62" s="29">
        <f t="shared" ca="1" si="0"/>
        <v>0</v>
      </c>
    </row>
    <row r="63" spans="4:4" x14ac:dyDescent="0.3">
      <c r="D63" s="29">
        <f t="shared" ca="1" si="0"/>
        <v>0</v>
      </c>
    </row>
    <row r="64" spans="4:4" x14ac:dyDescent="0.3">
      <c r="D64" s="29">
        <f t="shared" ca="1" si="0"/>
        <v>0</v>
      </c>
    </row>
    <row r="65" spans="4:4" x14ac:dyDescent="0.3">
      <c r="D65" s="29">
        <f t="shared" ca="1" si="0"/>
        <v>0</v>
      </c>
    </row>
    <row r="66" spans="4:4" x14ac:dyDescent="0.3">
      <c r="D66" s="29">
        <f t="shared" ca="1" si="0"/>
        <v>0</v>
      </c>
    </row>
    <row r="67" spans="4:4" x14ac:dyDescent="0.3">
      <c r="D67" s="29">
        <f t="shared" ref="D67:D130" ca="1" si="1">-PV(C67,(A67-YEAR(NOW())),,((A67-YEAR(NOW()))*(B67*C67)))</f>
        <v>0</v>
      </c>
    </row>
    <row r="68" spans="4:4" x14ac:dyDescent="0.3">
      <c r="D68" s="29">
        <f t="shared" ca="1" si="1"/>
        <v>0</v>
      </c>
    </row>
    <row r="69" spans="4:4" x14ac:dyDescent="0.3">
      <c r="D69" s="29">
        <f t="shared" ca="1" si="1"/>
        <v>0</v>
      </c>
    </row>
    <row r="70" spans="4:4" x14ac:dyDescent="0.3">
      <c r="D70" s="29">
        <f t="shared" ca="1" si="1"/>
        <v>0</v>
      </c>
    </row>
    <row r="71" spans="4:4" x14ac:dyDescent="0.3">
      <c r="D71" s="29">
        <f t="shared" ca="1" si="1"/>
        <v>0</v>
      </c>
    </row>
    <row r="72" spans="4:4" x14ac:dyDescent="0.3">
      <c r="D72" s="29">
        <f t="shared" ca="1" si="1"/>
        <v>0</v>
      </c>
    </row>
    <row r="73" spans="4:4" x14ac:dyDescent="0.3">
      <c r="D73" s="29">
        <f t="shared" ca="1" si="1"/>
        <v>0</v>
      </c>
    </row>
    <row r="74" spans="4:4" x14ac:dyDescent="0.3">
      <c r="D74" s="29">
        <f t="shared" ca="1" si="1"/>
        <v>0</v>
      </c>
    </row>
    <row r="75" spans="4:4" x14ac:dyDescent="0.3">
      <c r="D75" s="29">
        <f t="shared" ca="1" si="1"/>
        <v>0</v>
      </c>
    </row>
    <row r="76" spans="4:4" x14ac:dyDescent="0.3">
      <c r="D76" s="29">
        <f t="shared" ca="1" si="1"/>
        <v>0</v>
      </c>
    </row>
    <row r="77" spans="4:4" x14ac:dyDescent="0.3">
      <c r="D77" s="29">
        <f t="shared" ca="1" si="1"/>
        <v>0</v>
      </c>
    </row>
    <row r="78" spans="4:4" x14ac:dyDescent="0.3">
      <c r="D78" s="29">
        <f t="shared" ca="1" si="1"/>
        <v>0</v>
      </c>
    </row>
    <row r="79" spans="4:4" x14ac:dyDescent="0.3">
      <c r="D79" s="29">
        <f t="shared" ca="1" si="1"/>
        <v>0</v>
      </c>
    </row>
    <row r="80" spans="4:4" x14ac:dyDescent="0.3">
      <c r="D80" s="29">
        <f t="shared" ca="1" si="1"/>
        <v>0</v>
      </c>
    </row>
    <row r="81" spans="4:4" x14ac:dyDescent="0.3">
      <c r="D81" s="29">
        <f t="shared" ca="1" si="1"/>
        <v>0</v>
      </c>
    </row>
    <row r="82" spans="4:4" x14ac:dyDescent="0.3">
      <c r="D82" s="29">
        <f t="shared" ca="1" si="1"/>
        <v>0</v>
      </c>
    </row>
    <row r="83" spans="4:4" x14ac:dyDescent="0.3">
      <c r="D83" s="29">
        <f t="shared" ca="1" si="1"/>
        <v>0</v>
      </c>
    </row>
    <row r="84" spans="4:4" x14ac:dyDescent="0.3">
      <c r="D84" s="29">
        <f t="shared" ca="1" si="1"/>
        <v>0</v>
      </c>
    </row>
    <row r="85" spans="4:4" x14ac:dyDescent="0.3">
      <c r="D85" s="29">
        <f t="shared" ca="1" si="1"/>
        <v>0</v>
      </c>
    </row>
    <row r="86" spans="4:4" x14ac:dyDescent="0.3">
      <c r="D86" s="29">
        <f t="shared" ca="1" si="1"/>
        <v>0</v>
      </c>
    </row>
    <row r="87" spans="4:4" x14ac:dyDescent="0.3">
      <c r="D87" s="29">
        <f t="shared" ca="1" si="1"/>
        <v>0</v>
      </c>
    </row>
    <row r="88" spans="4:4" x14ac:dyDescent="0.3">
      <c r="D88" s="29">
        <f t="shared" ca="1" si="1"/>
        <v>0</v>
      </c>
    </row>
    <row r="89" spans="4:4" x14ac:dyDescent="0.3">
      <c r="D89" s="29">
        <f t="shared" ca="1" si="1"/>
        <v>0</v>
      </c>
    </row>
    <row r="90" spans="4:4" x14ac:dyDescent="0.3">
      <c r="D90" s="29">
        <f t="shared" ca="1" si="1"/>
        <v>0</v>
      </c>
    </row>
    <row r="91" spans="4:4" x14ac:dyDescent="0.3">
      <c r="D91" s="29">
        <f t="shared" ca="1" si="1"/>
        <v>0</v>
      </c>
    </row>
    <row r="92" spans="4:4" x14ac:dyDescent="0.3">
      <c r="D92" s="29">
        <f t="shared" ca="1" si="1"/>
        <v>0</v>
      </c>
    </row>
    <row r="93" spans="4:4" x14ac:dyDescent="0.3">
      <c r="D93" s="29">
        <f t="shared" ca="1" si="1"/>
        <v>0</v>
      </c>
    </row>
    <row r="94" spans="4:4" x14ac:dyDescent="0.3">
      <c r="D94" s="29">
        <f t="shared" ca="1" si="1"/>
        <v>0</v>
      </c>
    </row>
    <row r="95" spans="4:4" x14ac:dyDescent="0.3">
      <c r="D95" s="29">
        <f t="shared" ca="1" si="1"/>
        <v>0</v>
      </c>
    </row>
    <row r="96" spans="4:4" x14ac:dyDescent="0.3">
      <c r="D96" s="29">
        <f t="shared" ca="1" si="1"/>
        <v>0</v>
      </c>
    </row>
    <row r="97" spans="4:4" x14ac:dyDescent="0.3">
      <c r="D97" s="29">
        <f t="shared" ca="1" si="1"/>
        <v>0</v>
      </c>
    </row>
    <row r="98" spans="4:4" x14ac:dyDescent="0.3">
      <c r="D98" s="29">
        <f t="shared" ca="1" si="1"/>
        <v>0</v>
      </c>
    </row>
    <row r="99" spans="4:4" x14ac:dyDescent="0.3">
      <c r="D99" s="29">
        <f t="shared" ca="1" si="1"/>
        <v>0</v>
      </c>
    </row>
    <row r="100" spans="4:4" x14ac:dyDescent="0.3">
      <c r="D100" s="29">
        <f t="shared" ca="1" si="1"/>
        <v>0</v>
      </c>
    </row>
    <row r="101" spans="4:4" x14ac:dyDescent="0.3">
      <c r="D101" s="29">
        <f t="shared" ca="1" si="1"/>
        <v>0</v>
      </c>
    </row>
    <row r="102" spans="4:4" x14ac:dyDescent="0.3">
      <c r="D102" s="29">
        <f t="shared" ca="1" si="1"/>
        <v>0</v>
      </c>
    </row>
    <row r="103" spans="4:4" x14ac:dyDescent="0.3">
      <c r="D103" s="29">
        <f t="shared" ca="1" si="1"/>
        <v>0</v>
      </c>
    </row>
    <row r="104" spans="4:4" x14ac:dyDescent="0.3">
      <c r="D104" s="29">
        <f t="shared" ca="1" si="1"/>
        <v>0</v>
      </c>
    </row>
    <row r="105" spans="4:4" x14ac:dyDescent="0.3">
      <c r="D105" s="29">
        <f t="shared" ca="1" si="1"/>
        <v>0</v>
      </c>
    </row>
    <row r="106" spans="4:4" x14ac:dyDescent="0.3">
      <c r="D106" s="29">
        <f t="shared" ca="1" si="1"/>
        <v>0</v>
      </c>
    </row>
    <row r="107" spans="4:4" x14ac:dyDescent="0.3">
      <c r="D107" s="29">
        <f t="shared" ca="1" si="1"/>
        <v>0</v>
      </c>
    </row>
    <row r="108" spans="4:4" x14ac:dyDescent="0.3">
      <c r="D108" s="29">
        <f t="shared" ca="1" si="1"/>
        <v>0</v>
      </c>
    </row>
    <row r="109" spans="4:4" x14ac:dyDescent="0.3">
      <c r="D109" s="29">
        <f t="shared" ca="1" si="1"/>
        <v>0</v>
      </c>
    </row>
    <row r="110" spans="4:4" x14ac:dyDescent="0.3">
      <c r="D110" s="29">
        <f t="shared" ca="1" si="1"/>
        <v>0</v>
      </c>
    </row>
    <row r="111" spans="4:4" x14ac:dyDescent="0.3">
      <c r="D111" s="29">
        <f t="shared" ca="1" si="1"/>
        <v>0</v>
      </c>
    </row>
    <row r="112" spans="4:4" x14ac:dyDescent="0.3">
      <c r="D112" s="29">
        <f t="shared" ca="1" si="1"/>
        <v>0</v>
      </c>
    </row>
    <row r="113" spans="4:4" x14ac:dyDescent="0.3">
      <c r="D113" s="29">
        <f t="shared" ca="1" si="1"/>
        <v>0</v>
      </c>
    </row>
    <row r="114" spans="4:4" x14ac:dyDescent="0.3">
      <c r="D114" s="29">
        <f t="shared" ca="1" si="1"/>
        <v>0</v>
      </c>
    </row>
    <row r="115" spans="4:4" x14ac:dyDescent="0.3">
      <c r="D115" s="29">
        <f t="shared" ca="1" si="1"/>
        <v>0</v>
      </c>
    </row>
    <row r="116" spans="4:4" x14ac:dyDescent="0.3">
      <c r="D116" s="29">
        <f t="shared" ca="1" si="1"/>
        <v>0</v>
      </c>
    </row>
    <row r="117" spans="4:4" x14ac:dyDescent="0.3">
      <c r="D117" s="29">
        <f t="shared" ca="1" si="1"/>
        <v>0</v>
      </c>
    </row>
    <row r="118" spans="4:4" x14ac:dyDescent="0.3">
      <c r="D118" s="29">
        <f t="shared" ca="1" si="1"/>
        <v>0</v>
      </c>
    </row>
    <row r="119" spans="4:4" x14ac:dyDescent="0.3">
      <c r="D119" s="29">
        <f t="shared" ca="1" si="1"/>
        <v>0</v>
      </c>
    </row>
    <row r="120" spans="4:4" x14ac:dyDescent="0.3">
      <c r="D120" s="29">
        <f t="shared" ca="1" si="1"/>
        <v>0</v>
      </c>
    </row>
    <row r="121" spans="4:4" x14ac:dyDescent="0.3">
      <c r="D121" s="29">
        <f t="shared" ca="1" si="1"/>
        <v>0</v>
      </c>
    </row>
    <row r="122" spans="4:4" x14ac:dyDescent="0.3">
      <c r="D122" s="29">
        <f t="shared" ca="1" si="1"/>
        <v>0</v>
      </c>
    </row>
    <row r="123" spans="4:4" x14ac:dyDescent="0.3">
      <c r="D123" s="29">
        <f t="shared" ca="1" si="1"/>
        <v>0</v>
      </c>
    </row>
    <row r="124" spans="4:4" x14ac:dyDescent="0.3">
      <c r="D124" s="29">
        <f t="shared" ca="1" si="1"/>
        <v>0</v>
      </c>
    </row>
    <row r="125" spans="4:4" x14ac:dyDescent="0.3">
      <c r="D125" s="29">
        <f t="shared" ca="1" si="1"/>
        <v>0</v>
      </c>
    </row>
    <row r="126" spans="4:4" x14ac:dyDescent="0.3">
      <c r="D126" s="29">
        <f t="shared" ca="1" si="1"/>
        <v>0</v>
      </c>
    </row>
    <row r="127" spans="4:4" x14ac:dyDescent="0.3">
      <c r="D127" s="29">
        <f t="shared" ca="1" si="1"/>
        <v>0</v>
      </c>
    </row>
    <row r="128" spans="4:4" x14ac:dyDescent="0.3">
      <c r="D128" s="29">
        <f t="shared" ca="1" si="1"/>
        <v>0</v>
      </c>
    </row>
    <row r="129" spans="4:4" x14ac:dyDescent="0.3">
      <c r="D129" s="29">
        <f t="shared" ca="1" si="1"/>
        <v>0</v>
      </c>
    </row>
    <row r="130" spans="4:4" x14ac:dyDescent="0.3">
      <c r="D130" s="29">
        <f t="shared" ca="1" si="1"/>
        <v>0</v>
      </c>
    </row>
    <row r="131" spans="4:4" x14ac:dyDescent="0.3">
      <c r="D131" s="29">
        <f t="shared" ref="D131:D194" ca="1" si="2">-PV(C131,(A131-YEAR(NOW())),,((A131-YEAR(NOW()))*(B131*C131)))</f>
        <v>0</v>
      </c>
    </row>
    <row r="132" spans="4:4" x14ac:dyDescent="0.3">
      <c r="D132" s="29">
        <f t="shared" ca="1" si="2"/>
        <v>0</v>
      </c>
    </row>
    <row r="133" spans="4:4" x14ac:dyDescent="0.3">
      <c r="D133" s="29">
        <f t="shared" ca="1" si="2"/>
        <v>0</v>
      </c>
    </row>
    <row r="134" spans="4:4" x14ac:dyDescent="0.3">
      <c r="D134" s="29">
        <f t="shared" ca="1" si="2"/>
        <v>0</v>
      </c>
    </row>
    <row r="135" spans="4:4" x14ac:dyDescent="0.3">
      <c r="D135" s="29">
        <f t="shared" ca="1" si="2"/>
        <v>0</v>
      </c>
    </row>
    <row r="136" spans="4:4" x14ac:dyDescent="0.3">
      <c r="D136" s="29">
        <f t="shared" ca="1" si="2"/>
        <v>0</v>
      </c>
    </row>
    <row r="137" spans="4:4" x14ac:dyDescent="0.3">
      <c r="D137" s="29">
        <f t="shared" ca="1" si="2"/>
        <v>0</v>
      </c>
    </row>
    <row r="138" spans="4:4" x14ac:dyDescent="0.3">
      <c r="D138" s="29">
        <f t="shared" ca="1" si="2"/>
        <v>0</v>
      </c>
    </row>
    <row r="139" spans="4:4" x14ac:dyDescent="0.3">
      <c r="D139" s="29">
        <f t="shared" ca="1" si="2"/>
        <v>0</v>
      </c>
    </row>
    <row r="140" spans="4:4" x14ac:dyDescent="0.3">
      <c r="D140" s="29">
        <f t="shared" ca="1" si="2"/>
        <v>0</v>
      </c>
    </row>
    <row r="141" spans="4:4" x14ac:dyDescent="0.3">
      <c r="D141" s="29">
        <f t="shared" ca="1" si="2"/>
        <v>0</v>
      </c>
    </row>
    <row r="142" spans="4:4" x14ac:dyDescent="0.3">
      <c r="D142" s="29">
        <f t="shared" ca="1" si="2"/>
        <v>0</v>
      </c>
    </row>
    <row r="143" spans="4:4" x14ac:dyDescent="0.3">
      <c r="D143" s="29">
        <f t="shared" ca="1" si="2"/>
        <v>0</v>
      </c>
    </row>
    <row r="144" spans="4:4" x14ac:dyDescent="0.3">
      <c r="D144" s="29">
        <f t="shared" ca="1" si="2"/>
        <v>0</v>
      </c>
    </row>
    <row r="145" spans="4:4" x14ac:dyDescent="0.3">
      <c r="D145" s="29">
        <f t="shared" ca="1" si="2"/>
        <v>0</v>
      </c>
    </row>
    <row r="146" spans="4:4" x14ac:dyDescent="0.3">
      <c r="D146" s="29">
        <f t="shared" ca="1" si="2"/>
        <v>0</v>
      </c>
    </row>
    <row r="147" spans="4:4" x14ac:dyDescent="0.3">
      <c r="D147" s="29">
        <f t="shared" ca="1" si="2"/>
        <v>0</v>
      </c>
    </row>
    <row r="148" spans="4:4" x14ac:dyDescent="0.3">
      <c r="D148" s="29">
        <f t="shared" ca="1" si="2"/>
        <v>0</v>
      </c>
    </row>
    <row r="149" spans="4:4" x14ac:dyDescent="0.3">
      <c r="D149" s="29">
        <f t="shared" ca="1" si="2"/>
        <v>0</v>
      </c>
    </row>
    <row r="150" spans="4:4" x14ac:dyDescent="0.3">
      <c r="D150" s="29">
        <f t="shared" ca="1" si="2"/>
        <v>0</v>
      </c>
    </row>
    <row r="151" spans="4:4" x14ac:dyDescent="0.3">
      <c r="D151" s="29">
        <f t="shared" ca="1" si="2"/>
        <v>0</v>
      </c>
    </row>
    <row r="152" spans="4:4" x14ac:dyDescent="0.3">
      <c r="D152" s="29">
        <f t="shared" ca="1" si="2"/>
        <v>0</v>
      </c>
    </row>
    <row r="153" spans="4:4" x14ac:dyDescent="0.3">
      <c r="D153" s="29">
        <f t="shared" ca="1" si="2"/>
        <v>0</v>
      </c>
    </row>
    <row r="154" spans="4:4" x14ac:dyDescent="0.3">
      <c r="D154" s="29">
        <f t="shared" ca="1" si="2"/>
        <v>0</v>
      </c>
    </row>
    <row r="155" spans="4:4" x14ac:dyDescent="0.3">
      <c r="D155" s="29">
        <f t="shared" ca="1" si="2"/>
        <v>0</v>
      </c>
    </row>
    <row r="156" spans="4:4" x14ac:dyDescent="0.3">
      <c r="D156" s="29">
        <f t="shared" ca="1" si="2"/>
        <v>0</v>
      </c>
    </row>
    <row r="157" spans="4:4" x14ac:dyDescent="0.3">
      <c r="D157" s="29">
        <f t="shared" ca="1" si="2"/>
        <v>0</v>
      </c>
    </row>
    <row r="158" spans="4:4" x14ac:dyDescent="0.3">
      <c r="D158" s="29">
        <f t="shared" ca="1" si="2"/>
        <v>0</v>
      </c>
    </row>
    <row r="159" spans="4:4" x14ac:dyDescent="0.3">
      <c r="D159" s="29">
        <f t="shared" ca="1" si="2"/>
        <v>0</v>
      </c>
    </row>
    <row r="160" spans="4:4" x14ac:dyDescent="0.3">
      <c r="D160" s="29">
        <f t="shared" ca="1" si="2"/>
        <v>0</v>
      </c>
    </row>
    <row r="161" spans="4:4" x14ac:dyDescent="0.3">
      <c r="D161" s="29">
        <f t="shared" ca="1" si="2"/>
        <v>0</v>
      </c>
    </row>
    <row r="162" spans="4:4" x14ac:dyDescent="0.3">
      <c r="D162" s="29">
        <f t="shared" ca="1" si="2"/>
        <v>0</v>
      </c>
    </row>
    <row r="163" spans="4:4" x14ac:dyDescent="0.3">
      <c r="D163" s="29">
        <f t="shared" ca="1" si="2"/>
        <v>0</v>
      </c>
    </row>
    <row r="164" spans="4:4" x14ac:dyDescent="0.3">
      <c r="D164" s="29">
        <f t="shared" ca="1" si="2"/>
        <v>0</v>
      </c>
    </row>
    <row r="165" spans="4:4" x14ac:dyDescent="0.3">
      <c r="D165" s="29">
        <f t="shared" ca="1" si="2"/>
        <v>0</v>
      </c>
    </row>
    <row r="166" spans="4:4" x14ac:dyDescent="0.3">
      <c r="D166" s="29">
        <f t="shared" ca="1" si="2"/>
        <v>0</v>
      </c>
    </row>
    <row r="167" spans="4:4" x14ac:dyDescent="0.3">
      <c r="D167" s="29">
        <f t="shared" ca="1" si="2"/>
        <v>0</v>
      </c>
    </row>
    <row r="168" spans="4:4" x14ac:dyDescent="0.3">
      <c r="D168" s="29">
        <f t="shared" ca="1" si="2"/>
        <v>0</v>
      </c>
    </row>
    <row r="169" spans="4:4" x14ac:dyDescent="0.3">
      <c r="D169" s="29">
        <f t="shared" ca="1" si="2"/>
        <v>0</v>
      </c>
    </row>
    <row r="170" spans="4:4" x14ac:dyDescent="0.3">
      <c r="D170" s="29">
        <f t="shared" ca="1" si="2"/>
        <v>0</v>
      </c>
    </row>
    <row r="171" spans="4:4" x14ac:dyDescent="0.3">
      <c r="D171" s="29">
        <f t="shared" ca="1" si="2"/>
        <v>0</v>
      </c>
    </row>
    <row r="172" spans="4:4" x14ac:dyDescent="0.3">
      <c r="D172" s="29">
        <f t="shared" ca="1" si="2"/>
        <v>0</v>
      </c>
    </row>
    <row r="173" spans="4:4" x14ac:dyDescent="0.3">
      <c r="D173" s="29">
        <f t="shared" ca="1" si="2"/>
        <v>0</v>
      </c>
    </row>
    <row r="174" spans="4:4" x14ac:dyDescent="0.3">
      <c r="D174" s="29">
        <f t="shared" ca="1" si="2"/>
        <v>0</v>
      </c>
    </row>
    <row r="175" spans="4:4" x14ac:dyDescent="0.3">
      <c r="D175" s="29">
        <f t="shared" ca="1" si="2"/>
        <v>0</v>
      </c>
    </row>
    <row r="176" spans="4:4" x14ac:dyDescent="0.3">
      <c r="D176" s="29">
        <f t="shared" ca="1" si="2"/>
        <v>0</v>
      </c>
    </row>
    <row r="177" spans="4:4" x14ac:dyDescent="0.3">
      <c r="D177" s="29">
        <f t="shared" ca="1" si="2"/>
        <v>0</v>
      </c>
    </row>
    <row r="178" spans="4:4" x14ac:dyDescent="0.3">
      <c r="D178" s="29">
        <f t="shared" ca="1" si="2"/>
        <v>0</v>
      </c>
    </row>
    <row r="179" spans="4:4" x14ac:dyDescent="0.3">
      <c r="D179" s="29">
        <f t="shared" ca="1" si="2"/>
        <v>0</v>
      </c>
    </row>
    <row r="180" spans="4:4" x14ac:dyDescent="0.3">
      <c r="D180" s="29">
        <f t="shared" ca="1" si="2"/>
        <v>0</v>
      </c>
    </row>
    <row r="181" spans="4:4" x14ac:dyDescent="0.3">
      <c r="D181" s="29">
        <f t="shared" ca="1" si="2"/>
        <v>0</v>
      </c>
    </row>
    <row r="182" spans="4:4" x14ac:dyDescent="0.3">
      <c r="D182" s="29">
        <f t="shared" ca="1" si="2"/>
        <v>0</v>
      </c>
    </row>
    <row r="183" spans="4:4" x14ac:dyDescent="0.3">
      <c r="D183" s="29">
        <f t="shared" ca="1" si="2"/>
        <v>0</v>
      </c>
    </row>
    <row r="184" spans="4:4" x14ac:dyDescent="0.3">
      <c r="D184" s="29">
        <f t="shared" ca="1" si="2"/>
        <v>0</v>
      </c>
    </row>
    <row r="185" spans="4:4" x14ac:dyDescent="0.3">
      <c r="D185" s="29">
        <f t="shared" ca="1" si="2"/>
        <v>0</v>
      </c>
    </row>
    <row r="186" spans="4:4" x14ac:dyDescent="0.3">
      <c r="D186" s="29">
        <f t="shared" ca="1" si="2"/>
        <v>0</v>
      </c>
    </row>
    <row r="187" spans="4:4" x14ac:dyDescent="0.3">
      <c r="D187" s="29">
        <f t="shared" ca="1" si="2"/>
        <v>0</v>
      </c>
    </row>
    <row r="188" spans="4:4" x14ac:dyDescent="0.3">
      <c r="D188" s="29">
        <f t="shared" ca="1" si="2"/>
        <v>0</v>
      </c>
    </row>
    <row r="189" spans="4:4" x14ac:dyDescent="0.3">
      <c r="D189" s="29">
        <f t="shared" ca="1" si="2"/>
        <v>0</v>
      </c>
    </row>
    <row r="190" spans="4:4" x14ac:dyDescent="0.3">
      <c r="D190" s="29">
        <f t="shared" ca="1" si="2"/>
        <v>0</v>
      </c>
    </row>
    <row r="191" spans="4:4" x14ac:dyDescent="0.3">
      <c r="D191" s="29">
        <f t="shared" ca="1" si="2"/>
        <v>0</v>
      </c>
    </row>
    <row r="192" spans="4:4" x14ac:dyDescent="0.3">
      <c r="D192" s="29">
        <f t="shared" ca="1" si="2"/>
        <v>0</v>
      </c>
    </row>
    <row r="193" spans="4:4" x14ac:dyDescent="0.3">
      <c r="D193" s="29">
        <f t="shared" ca="1" si="2"/>
        <v>0</v>
      </c>
    </row>
    <row r="194" spans="4:4" x14ac:dyDescent="0.3">
      <c r="D194" s="29">
        <f t="shared" ca="1" si="2"/>
        <v>0</v>
      </c>
    </row>
    <row r="195" spans="4:4" x14ac:dyDescent="0.3">
      <c r="D195" s="29">
        <f t="shared" ref="D195:D258" ca="1" si="3">-PV(C195,(A195-YEAR(NOW())),,((A195-YEAR(NOW()))*(B195*C195)))</f>
        <v>0</v>
      </c>
    </row>
    <row r="196" spans="4:4" x14ac:dyDescent="0.3">
      <c r="D196" s="29">
        <f t="shared" ca="1" si="3"/>
        <v>0</v>
      </c>
    </row>
    <row r="197" spans="4:4" x14ac:dyDescent="0.3">
      <c r="D197" s="29">
        <f t="shared" ca="1" si="3"/>
        <v>0</v>
      </c>
    </row>
    <row r="198" spans="4:4" x14ac:dyDescent="0.3">
      <c r="D198" s="29">
        <f t="shared" ca="1" si="3"/>
        <v>0</v>
      </c>
    </row>
    <row r="199" spans="4:4" x14ac:dyDescent="0.3">
      <c r="D199" s="29">
        <f t="shared" ca="1" si="3"/>
        <v>0</v>
      </c>
    </row>
    <row r="200" spans="4:4" x14ac:dyDescent="0.3">
      <c r="D200" s="29">
        <f t="shared" ca="1" si="3"/>
        <v>0</v>
      </c>
    </row>
    <row r="201" spans="4:4" x14ac:dyDescent="0.3">
      <c r="D201" s="29">
        <f t="shared" ca="1" si="3"/>
        <v>0</v>
      </c>
    </row>
    <row r="202" spans="4:4" x14ac:dyDescent="0.3">
      <c r="D202" s="29">
        <f t="shared" ca="1" si="3"/>
        <v>0</v>
      </c>
    </row>
    <row r="203" spans="4:4" x14ac:dyDescent="0.3">
      <c r="D203" s="29">
        <f t="shared" ca="1" si="3"/>
        <v>0</v>
      </c>
    </row>
    <row r="204" spans="4:4" x14ac:dyDescent="0.3">
      <c r="D204" s="29">
        <f t="shared" ca="1" si="3"/>
        <v>0</v>
      </c>
    </row>
    <row r="205" spans="4:4" x14ac:dyDescent="0.3">
      <c r="D205" s="29">
        <f t="shared" ca="1" si="3"/>
        <v>0</v>
      </c>
    </row>
    <row r="206" spans="4:4" x14ac:dyDescent="0.3">
      <c r="D206" s="29">
        <f t="shared" ca="1" si="3"/>
        <v>0</v>
      </c>
    </row>
    <row r="207" spans="4:4" x14ac:dyDescent="0.3">
      <c r="D207" s="29">
        <f t="shared" ca="1" si="3"/>
        <v>0</v>
      </c>
    </row>
    <row r="208" spans="4:4" x14ac:dyDescent="0.3">
      <c r="D208" s="29">
        <f t="shared" ca="1" si="3"/>
        <v>0</v>
      </c>
    </row>
    <row r="209" spans="4:4" x14ac:dyDescent="0.3">
      <c r="D209" s="29">
        <f t="shared" ca="1" si="3"/>
        <v>0</v>
      </c>
    </row>
    <row r="210" spans="4:4" x14ac:dyDescent="0.3">
      <c r="D210" s="29">
        <f t="shared" ca="1" si="3"/>
        <v>0</v>
      </c>
    </row>
    <row r="211" spans="4:4" x14ac:dyDescent="0.3">
      <c r="D211" s="29">
        <f t="shared" ca="1" si="3"/>
        <v>0</v>
      </c>
    </row>
    <row r="212" spans="4:4" x14ac:dyDescent="0.3">
      <c r="D212" s="29">
        <f t="shared" ca="1" si="3"/>
        <v>0</v>
      </c>
    </row>
    <row r="213" spans="4:4" x14ac:dyDescent="0.3">
      <c r="D213" s="29">
        <f t="shared" ca="1" si="3"/>
        <v>0</v>
      </c>
    </row>
    <row r="214" spans="4:4" x14ac:dyDescent="0.3">
      <c r="D214" s="29">
        <f t="shared" ca="1" si="3"/>
        <v>0</v>
      </c>
    </row>
    <row r="215" spans="4:4" x14ac:dyDescent="0.3">
      <c r="D215" s="29">
        <f t="shared" ca="1" si="3"/>
        <v>0</v>
      </c>
    </row>
    <row r="216" spans="4:4" x14ac:dyDescent="0.3">
      <c r="D216" s="29">
        <f t="shared" ca="1" si="3"/>
        <v>0</v>
      </c>
    </row>
    <row r="217" spans="4:4" x14ac:dyDescent="0.3">
      <c r="D217" s="29">
        <f t="shared" ca="1" si="3"/>
        <v>0</v>
      </c>
    </row>
    <row r="218" spans="4:4" x14ac:dyDescent="0.3">
      <c r="D218" s="29">
        <f t="shared" ca="1" si="3"/>
        <v>0</v>
      </c>
    </row>
    <row r="219" spans="4:4" x14ac:dyDescent="0.3">
      <c r="D219" s="29">
        <f t="shared" ca="1" si="3"/>
        <v>0</v>
      </c>
    </row>
    <row r="220" spans="4:4" x14ac:dyDescent="0.3">
      <c r="D220" s="29">
        <f t="shared" ca="1" si="3"/>
        <v>0</v>
      </c>
    </row>
    <row r="221" spans="4:4" x14ac:dyDescent="0.3">
      <c r="D221" s="29">
        <f t="shared" ca="1" si="3"/>
        <v>0</v>
      </c>
    </row>
    <row r="222" spans="4:4" x14ac:dyDescent="0.3">
      <c r="D222" s="29">
        <f t="shared" ca="1" si="3"/>
        <v>0</v>
      </c>
    </row>
    <row r="223" spans="4:4" x14ac:dyDescent="0.3">
      <c r="D223" s="29">
        <f t="shared" ca="1" si="3"/>
        <v>0</v>
      </c>
    </row>
    <row r="224" spans="4:4" x14ac:dyDescent="0.3">
      <c r="D224" s="29">
        <f t="shared" ca="1" si="3"/>
        <v>0</v>
      </c>
    </row>
    <row r="225" spans="4:4" x14ac:dyDescent="0.3">
      <c r="D225" s="29">
        <f t="shared" ca="1" si="3"/>
        <v>0</v>
      </c>
    </row>
    <row r="226" spans="4:4" x14ac:dyDescent="0.3">
      <c r="D226" s="29">
        <f t="shared" ca="1" si="3"/>
        <v>0</v>
      </c>
    </row>
    <row r="227" spans="4:4" x14ac:dyDescent="0.3">
      <c r="D227" s="29">
        <f t="shared" ca="1" si="3"/>
        <v>0</v>
      </c>
    </row>
    <row r="228" spans="4:4" x14ac:dyDescent="0.3">
      <c r="D228" s="29">
        <f t="shared" ca="1" si="3"/>
        <v>0</v>
      </c>
    </row>
    <row r="229" spans="4:4" x14ac:dyDescent="0.3">
      <c r="D229" s="29">
        <f t="shared" ca="1" si="3"/>
        <v>0</v>
      </c>
    </row>
    <row r="230" spans="4:4" x14ac:dyDescent="0.3">
      <c r="D230" s="29">
        <f t="shared" ca="1" si="3"/>
        <v>0</v>
      </c>
    </row>
    <row r="231" spans="4:4" x14ac:dyDescent="0.3">
      <c r="D231" s="29">
        <f t="shared" ca="1" si="3"/>
        <v>0</v>
      </c>
    </row>
    <row r="232" spans="4:4" x14ac:dyDescent="0.3">
      <c r="D232" s="29">
        <f t="shared" ca="1" si="3"/>
        <v>0</v>
      </c>
    </row>
    <row r="233" spans="4:4" x14ac:dyDescent="0.3">
      <c r="D233" s="29">
        <f t="shared" ca="1" si="3"/>
        <v>0</v>
      </c>
    </row>
    <row r="234" spans="4:4" x14ac:dyDescent="0.3">
      <c r="D234" s="29">
        <f t="shared" ca="1" si="3"/>
        <v>0</v>
      </c>
    </row>
    <row r="235" spans="4:4" x14ac:dyDescent="0.3">
      <c r="D235" s="29">
        <f t="shared" ca="1" si="3"/>
        <v>0</v>
      </c>
    </row>
    <row r="236" spans="4:4" x14ac:dyDescent="0.3">
      <c r="D236" s="29">
        <f t="shared" ca="1" si="3"/>
        <v>0</v>
      </c>
    </row>
    <row r="237" spans="4:4" x14ac:dyDescent="0.3">
      <c r="D237" s="29">
        <f t="shared" ca="1" si="3"/>
        <v>0</v>
      </c>
    </row>
    <row r="238" spans="4:4" x14ac:dyDescent="0.3">
      <c r="D238" s="29">
        <f t="shared" ca="1" si="3"/>
        <v>0</v>
      </c>
    </row>
    <row r="239" spans="4:4" x14ac:dyDescent="0.3">
      <c r="D239" s="29">
        <f t="shared" ca="1" si="3"/>
        <v>0</v>
      </c>
    </row>
    <row r="240" spans="4:4" x14ac:dyDescent="0.3">
      <c r="D240" s="29">
        <f t="shared" ca="1" si="3"/>
        <v>0</v>
      </c>
    </row>
    <row r="241" spans="4:4" x14ac:dyDescent="0.3">
      <c r="D241" s="29">
        <f t="shared" ca="1" si="3"/>
        <v>0</v>
      </c>
    </row>
    <row r="242" spans="4:4" x14ac:dyDescent="0.3">
      <c r="D242" s="29">
        <f t="shared" ca="1" si="3"/>
        <v>0</v>
      </c>
    </row>
    <row r="243" spans="4:4" x14ac:dyDescent="0.3">
      <c r="D243" s="29">
        <f t="shared" ca="1" si="3"/>
        <v>0</v>
      </c>
    </row>
    <row r="244" spans="4:4" x14ac:dyDescent="0.3">
      <c r="D244" s="29">
        <f t="shared" ca="1" si="3"/>
        <v>0</v>
      </c>
    </row>
    <row r="245" spans="4:4" x14ac:dyDescent="0.3">
      <c r="D245" s="29">
        <f t="shared" ca="1" si="3"/>
        <v>0</v>
      </c>
    </row>
    <row r="246" spans="4:4" x14ac:dyDescent="0.3">
      <c r="D246" s="29">
        <f t="shared" ca="1" si="3"/>
        <v>0</v>
      </c>
    </row>
    <row r="247" spans="4:4" x14ac:dyDescent="0.3">
      <c r="D247" s="29">
        <f t="shared" ca="1" si="3"/>
        <v>0</v>
      </c>
    </row>
    <row r="248" spans="4:4" x14ac:dyDescent="0.3">
      <c r="D248" s="29">
        <f t="shared" ca="1" si="3"/>
        <v>0</v>
      </c>
    </row>
    <row r="249" spans="4:4" x14ac:dyDescent="0.3">
      <c r="D249" s="29">
        <f t="shared" ca="1" si="3"/>
        <v>0</v>
      </c>
    </row>
    <row r="250" spans="4:4" x14ac:dyDescent="0.3">
      <c r="D250" s="29">
        <f t="shared" ca="1" si="3"/>
        <v>0</v>
      </c>
    </row>
    <row r="251" spans="4:4" x14ac:dyDescent="0.3">
      <c r="D251" s="29">
        <f t="shared" ca="1" si="3"/>
        <v>0</v>
      </c>
    </row>
    <row r="252" spans="4:4" x14ac:dyDescent="0.3">
      <c r="D252" s="29">
        <f t="shared" ca="1" si="3"/>
        <v>0</v>
      </c>
    </row>
    <row r="253" spans="4:4" x14ac:dyDescent="0.3">
      <c r="D253" s="29">
        <f t="shared" ca="1" si="3"/>
        <v>0</v>
      </c>
    </row>
    <row r="254" spans="4:4" x14ac:dyDescent="0.3">
      <c r="D254" s="29">
        <f t="shared" ca="1" si="3"/>
        <v>0</v>
      </c>
    </row>
    <row r="255" spans="4:4" x14ac:dyDescent="0.3">
      <c r="D255" s="29">
        <f t="shared" ca="1" si="3"/>
        <v>0</v>
      </c>
    </row>
    <row r="256" spans="4:4" x14ac:dyDescent="0.3">
      <c r="D256" s="29">
        <f t="shared" ca="1" si="3"/>
        <v>0</v>
      </c>
    </row>
    <row r="257" spans="4:4" x14ac:dyDescent="0.3">
      <c r="D257" s="29">
        <f t="shared" ca="1" si="3"/>
        <v>0</v>
      </c>
    </row>
    <row r="258" spans="4:4" x14ac:dyDescent="0.3">
      <c r="D258" s="29">
        <f t="shared" ca="1" si="3"/>
        <v>0</v>
      </c>
    </row>
    <row r="259" spans="4:4" x14ac:dyDescent="0.3">
      <c r="D259" s="29">
        <f t="shared" ref="D259:D322" ca="1" si="4">-PV(C259,(A259-YEAR(NOW())),,((A259-YEAR(NOW()))*(B259*C259)))</f>
        <v>0</v>
      </c>
    </row>
    <row r="260" spans="4:4" x14ac:dyDescent="0.3">
      <c r="D260" s="29">
        <f t="shared" ca="1" si="4"/>
        <v>0</v>
      </c>
    </row>
    <row r="261" spans="4:4" x14ac:dyDescent="0.3">
      <c r="D261" s="29">
        <f t="shared" ca="1" si="4"/>
        <v>0</v>
      </c>
    </row>
    <row r="262" spans="4:4" x14ac:dyDescent="0.3">
      <c r="D262" s="29">
        <f t="shared" ca="1" si="4"/>
        <v>0</v>
      </c>
    </row>
    <row r="263" spans="4:4" x14ac:dyDescent="0.3">
      <c r="D263" s="29">
        <f t="shared" ca="1" si="4"/>
        <v>0</v>
      </c>
    </row>
    <row r="264" spans="4:4" x14ac:dyDescent="0.3">
      <c r="D264" s="29">
        <f t="shared" ca="1" si="4"/>
        <v>0</v>
      </c>
    </row>
    <row r="265" spans="4:4" x14ac:dyDescent="0.3">
      <c r="D265" s="29">
        <f t="shared" ca="1" si="4"/>
        <v>0</v>
      </c>
    </row>
    <row r="266" spans="4:4" x14ac:dyDescent="0.3">
      <c r="D266" s="29">
        <f t="shared" ca="1" si="4"/>
        <v>0</v>
      </c>
    </row>
    <row r="267" spans="4:4" x14ac:dyDescent="0.3">
      <c r="D267" s="29">
        <f t="shared" ca="1" si="4"/>
        <v>0</v>
      </c>
    </row>
    <row r="268" spans="4:4" x14ac:dyDescent="0.3">
      <c r="D268" s="29">
        <f t="shared" ca="1" si="4"/>
        <v>0</v>
      </c>
    </row>
    <row r="269" spans="4:4" x14ac:dyDescent="0.3">
      <c r="D269" s="29">
        <f t="shared" ca="1" si="4"/>
        <v>0</v>
      </c>
    </row>
    <row r="270" spans="4:4" x14ac:dyDescent="0.3">
      <c r="D270" s="29">
        <f t="shared" ca="1" si="4"/>
        <v>0</v>
      </c>
    </row>
    <row r="271" spans="4:4" x14ac:dyDescent="0.3">
      <c r="D271" s="29">
        <f t="shared" ca="1" si="4"/>
        <v>0</v>
      </c>
    </row>
    <row r="272" spans="4:4" x14ac:dyDescent="0.3">
      <c r="D272" s="29">
        <f t="shared" ca="1" si="4"/>
        <v>0</v>
      </c>
    </row>
    <row r="273" spans="4:4" x14ac:dyDescent="0.3">
      <c r="D273" s="29">
        <f t="shared" ca="1" si="4"/>
        <v>0</v>
      </c>
    </row>
    <row r="274" spans="4:4" x14ac:dyDescent="0.3">
      <c r="D274" s="29">
        <f t="shared" ca="1" si="4"/>
        <v>0</v>
      </c>
    </row>
    <row r="275" spans="4:4" x14ac:dyDescent="0.3">
      <c r="D275" s="29">
        <f t="shared" ca="1" si="4"/>
        <v>0</v>
      </c>
    </row>
    <row r="276" spans="4:4" x14ac:dyDescent="0.3">
      <c r="D276" s="29">
        <f t="shared" ca="1" si="4"/>
        <v>0</v>
      </c>
    </row>
    <row r="277" spans="4:4" x14ac:dyDescent="0.3">
      <c r="D277" s="29">
        <f t="shared" ca="1" si="4"/>
        <v>0</v>
      </c>
    </row>
    <row r="278" spans="4:4" x14ac:dyDescent="0.3">
      <c r="D278" s="29">
        <f t="shared" ca="1" si="4"/>
        <v>0</v>
      </c>
    </row>
    <row r="279" spans="4:4" x14ac:dyDescent="0.3">
      <c r="D279" s="29">
        <f t="shared" ca="1" si="4"/>
        <v>0</v>
      </c>
    </row>
    <row r="280" spans="4:4" x14ac:dyDescent="0.3">
      <c r="D280" s="29">
        <f t="shared" ca="1" si="4"/>
        <v>0</v>
      </c>
    </row>
    <row r="281" spans="4:4" x14ac:dyDescent="0.3">
      <c r="D281" s="29">
        <f t="shared" ca="1" si="4"/>
        <v>0</v>
      </c>
    </row>
    <row r="282" spans="4:4" x14ac:dyDescent="0.3">
      <c r="D282" s="29">
        <f t="shared" ca="1" si="4"/>
        <v>0</v>
      </c>
    </row>
    <row r="283" spans="4:4" x14ac:dyDescent="0.3">
      <c r="D283" s="29">
        <f t="shared" ca="1" si="4"/>
        <v>0</v>
      </c>
    </row>
    <row r="284" spans="4:4" x14ac:dyDescent="0.3">
      <c r="D284" s="29">
        <f t="shared" ca="1" si="4"/>
        <v>0</v>
      </c>
    </row>
    <row r="285" spans="4:4" x14ac:dyDescent="0.3">
      <c r="D285" s="29">
        <f t="shared" ca="1" si="4"/>
        <v>0</v>
      </c>
    </row>
    <row r="286" spans="4:4" x14ac:dyDescent="0.3">
      <c r="D286" s="29">
        <f t="shared" ca="1" si="4"/>
        <v>0</v>
      </c>
    </row>
    <row r="287" spans="4:4" x14ac:dyDescent="0.3">
      <c r="D287" s="29">
        <f t="shared" ca="1" si="4"/>
        <v>0</v>
      </c>
    </row>
    <row r="288" spans="4:4" x14ac:dyDescent="0.3">
      <c r="D288" s="29">
        <f t="shared" ca="1" si="4"/>
        <v>0</v>
      </c>
    </row>
    <row r="289" spans="4:4" x14ac:dyDescent="0.3">
      <c r="D289" s="29">
        <f t="shared" ca="1" si="4"/>
        <v>0</v>
      </c>
    </row>
    <row r="290" spans="4:4" x14ac:dyDescent="0.3">
      <c r="D290" s="29">
        <f t="shared" ca="1" si="4"/>
        <v>0</v>
      </c>
    </row>
    <row r="291" spans="4:4" x14ac:dyDescent="0.3">
      <c r="D291" s="29">
        <f t="shared" ca="1" si="4"/>
        <v>0</v>
      </c>
    </row>
    <row r="292" spans="4:4" x14ac:dyDescent="0.3">
      <c r="D292" s="29">
        <f t="shared" ca="1" si="4"/>
        <v>0</v>
      </c>
    </row>
    <row r="293" spans="4:4" x14ac:dyDescent="0.3">
      <c r="D293" s="29">
        <f t="shared" ca="1" si="4"/>
        <v>0</v>
      </c>
    </row>
    <row r="294" spans="4:4" x14ac:dyDescent="0.3">
      <c r="D294" s="29">
        <f t="shared" ca="1" si="4"/>
        <v>0</v>
      </c>
    </row>
    <row r="295" spans="4:4" x14ac:dyDescent="0.3">
      <c r="D295" s="29">
        <f t="shared" ca="1" si="4"/>
        <v>0</v>
      </c>
    </row>
    <row r="296" spans="4:4" x14ac:dyDescent="0.3">
      <c r="D296" s="29">
        <f t="shared" ca="1" si="4"/>
        <v>0</v>
      </c>
    </row>
    <row r="297" spans="4:4" x14ac:dyDescent="0.3">
      <c r="D297" s="29">
        <f t="shared" ca="1" si="4"/>
        <v>0</v>
      </c>
    </row>
    <row r="298" spans="4:4" x14ac:dyDescent="0.3">
      <c r="D298" s="29">
        <f t="shared" ca="1" si="4"/>
        <v>0</v>
      </c>
    </row>
    <row r="299" spans="4:4" x14ac:dyDescent="0.3">
      <c r="D299" s="29">
        <f t="shared" ca="1" si="4"/>
        <v>0</v>
      </c>
    </row>
    <row r="300" spans="4:4" x14ac:dyDescent="0.3">
      <c r="D300" s="29">
        <f t="shared" ca="1" si="4"/>
        <v>0</v>
      </c>
    </row>
    <row r="301" spans="4:4" x14ac:dyDescent="0.3">
      <c r="D301" s="29">
        <f t="shared" ca="1" si="4"/>
        <v>0</v>
      </c>
    </row>
    <row r="302" spans="4:4" x14ac:dyDescent="0.3">
      <c r="D302" s="29">
        <f t="shared" ca="1" si="4"/>
        <v>0</v>
      </c>
    </row>
    <row r="303" spans="4:4" x14ac:dyDescent="0.3">
      <c r="D303" s="29">
        <f t="shared" ca="1" si="4"/>
        <v>0</v>
      </c>
    </row>
    <row r="304" spans="4:4" x14ac:dyDescent="0.3">
      <c r="D304" s="29">
        <f t="shared" ca="1" si="4"/>
        <v>0</v>
      </c>
    </row>
    <row r="305" spans="4:4" x14ac:dyDescent="0.3">
      <c r="D305" s="29">
        <f t="shared" ca="1" si="4"/>
        <v>0</v>
      </c>
    </row>
    <row r="306" spans="4:4" x14ac:dyDescent="0.3">
      <c r="D306" s="29">
        <f t="shared" ca="1" si="4"/>
        <v>0</v>
      </c>
    </row>
    <row r="307" spans="4:4" x14ac:dyDescent="0.3">
      <c r="D307" s="29">
        <f t="shared" ca="1" si="4"/>
        <v>0</v>
      </c>
    </row>
    <row r="308" spans="4:4" x14ac:dyDescent="0.3">
      <c r="D308" s="29">
        <f t="shared" ca="1" si="4"/>
        <v>0</v>
      </c>
    </row>
    <row r="309" spans="4:4" x14ac:dyDescent="0.3">
      <c r="D309" s="29">
        <f t="shared" ca="1" si="4"/>
        <v>0</v>
      </c>
    </row>
    <row r="310" spans="4:4" x14ac:dyDescent="0.3">
      <c r="D310" s="29">
        <f t="shared" ca="1" si="4"/>
        <v>0</v>
      </c>
    </row>
    <row r="311" spans="4:4" x14ac:dyDescent="0.3">
      <c r="D311" s="29">
        <f t="shared" ca="1" si="4"/>
        <v>0</v>
      </c>
    </row>
    <row r="312" spans="4:4" x14ac:dyDescent="0.3">
      <c r="D312" s="29">
        <f t="shared" ca="1" si="4"/>
        <v>0</v>
      </c>
    </row>
    <row r="313" spans="4:4" x14ac:dyDescent="0.3">
      <c r="D313" s="29">
        <f t="shared" ca="1" si="4"/>
        <v>0</v>
      </c>
    </row>
    <row r="314" spans="4:4" x14ac:dyDescent="0.3">
      <c r="D314" s="29">
        <f t="shared" ca="1" si="4"/>
        <v>0</v>
      </c>
    </row>
    <row r="315" spans="4:4" x14ac:dyDescent="0.3">
      <c r="D315" s="29">
        <f t="shared" ca="1" si="4"/>
        <v>0</v>
      </c>
    </row>
    <row r="316" spans="4:4" x14ac:dyDescent="0.3">
      <c r="D316" s="29">
        <f t="shared" ca="1" si="4"/>
        <v>0</v>
      </c>
    </row>
    <row r="317" spans="4:4" x14ac:dyDescent="0.3">
      <c r="D317" s="29">
        <f t="shared" ca="1" si="4"/>
        <v>0</v>
      </c>
    </row>
    <row r="318" spans="4:4" x14ac:dyDescent="0.3">
      <c r="D318" s="29">
        <f t="shared" ca="1" si="4"/>
        <v>0</v>
      </c>
    </row>
    <row r="319" spans="4:4" x14ac:dyDescent="0.3">
      <c r="D319" s="29">
        <f t="shared" ca="1" si="4"/>
        <v>0</v>
      </c>
    </row>
    <row r="320" spans="4:4" x14ac:dyDescent="0.3">
      <c r="D320" s="29">
        <f t="shared" ca="1" si="4"/>
        <v>0</v>
      </c>
    </row>
    <row r="321" spans="4:4" x14ac:dyDescent="0.3">
      <c r="D321" s="29">
        <f t="shared" ca="1" si="4"/>
        <v>0</v>
      </c>
    </row>
    <row r="322" spans="4:4" x14ac:dyDescent="0.3">
      <c r="D322" s="29">
        <f t="shared" ca="1" si="4"/>
        <v>0</v>
      </c>
    </row>
    <row r="323" spans="4:4" x14ac:dyDescent="0.3">
      <c r="D323" s="29">
        <f t="shared" ref="D323:D386" ca="1" si="5">-PV(C323,(A323-YEAR(NOW())),,((A323-YEAR(NOW()))*(B323*C323)))</f>
        <v>0</v>
      </c>
    </row>
    <row r="324" spans="4:4" x14ac:dyDescent="0.3">
      <c r="D324" s="29">
        <f t="shared" ca="1" si="5"/>
        <v>0</v>
      </c>
    </row>
    <row r="325" spans="4:4" x14ac:dyDescent="0.3">
      <c r="D325" s="29">
        <f t="shared" ca="1" si="5"/>
        <v>0</v>
      </c>
    </row>
    <row r="326" spans="4:4" x14ac:dyDescent="0.3">
      <c r="D326" s="29">
        <f t="shared" ca="1" si="5"/>
        <v>0</v>
      </c>
    </row>
    <row r="327" spans="4:4" x14ac:dyDescent="0.3">
      <c r="D327" s="29">
        <f t="shared" ca="1" si="5"/>
        <v>0</v>
      </c>
    </row>
    <row r="328" spans="4:4" x14ac:dyDescent="0.3">
      <c r="D328" s="29">
        <f t="shared" ca="1" si="5"/>
        <v>0</v>
      </c>
    </row>
    <row r="329" spans="4:4" x14ac:dyDescent="0.3">
      <c r="D329" s="29">
        <f t="shared" ca="1" si="5"/>
        <v>0</v>
      </c>
    </row>
    <row r="330" spans="4:4" x14ac:dyDescent="0.3">
      <c r="D330" s="29">
        <f t="shared" ca="1" si="5"/>
        <v>0</v>
      </c>
    </row>
    <row r="331" spans="4:4" x14ac:dyDescent="0.3">
      <c r="D331" s="29">
        <f t="shared" ca="1" si="5"/>
        <v>0</v>
      </c>
    </row>
    <row r="332" spans="4:4" x14ac:dyDescent="0.3">
      <c r="D332" s="29">
        <f t="shared" ca="1" si="5"/>
        <v>0</v>
      </c>
    </row>
    <row r="333" spans="4:4" x14ac:dyDescent="0.3">
      <c r="D333" s="29">
        <f t="shared" ca="1" si="5"/>
        <v>0</v>
      </c>
    </row>
    <row r="334" spans="4:4" x14ac:dyDescent="0.3">
      <c r="D334" s="29">
        <f t="shared" ca="1" si="5"/>
        <v>0</v>
      </c>
    </row>
    <row r="335" spans="4:4" x14ac:dyDescent="0.3">
      <c r="D335" s="29">
        <f t="shared" ca="1" si="5"/>
        <v>0</v>
      </c>
    </row>
    <row r="336" spans="4:4" x14ac:dyDescent="0.3">
      <c r="D336" s="29">
        <f t="shared" ca="1" si="5"/>
        <v>0</v>
      </c>
    </row>
    <row r="337" spans="4:4" x14ac:dyDescent="0.3">
      <c r="D337" s="29">
        <f t="shared" ca="1" si="5"/>
        <v>0</v>
      </c>
    </row>
    <row r="338" spans="4:4" x14ac:dyDescent="0.3">
      <c r="D338" s="29">
        <f t="shared" ca="1" si="5"/>
        <v>0</v>
      </c>
    </row>
    <row r="339" spans="4:4" x14ac:dyDescent="0.3">
      <c r="D339" s="29">
        <f t="shared" ca="1" si="5"/>
        <v>0</v>
      </c>
    </row>
    <row r="340" spans="4:4" x14ac:dyDescent="0.3">
      <c r="D340" s="29">
        <f t="shared" ca="1" si="5"/>
        <v>0</v>
      </c>
    </row>
    <row r="341" spans="4:4" x14ac:dyDescent="0.3">
      <c r="D341" s="29">
        <f t="shared" ca="1" si="5"/>
        <v>0</v>
      </c>
    </row>
    <row r="342" spans="4:4" x14ac:dyDescent="0.3">
      <c r="D342" s="29">
        <f t="shared" ca="1" si="5"/>
        <v>0</v>
      </c>
    </row>
    <row r="343" spans="4:4" x14ac:dyDescent="0.3">
      <c r="D343" s="29">
        <f t="shared" ca="1" si="5"/>
        <v>0</v>
      </c>
    </row>
    <row r="344" spans="4:4" x14ac:dyDescent="0.3">
      <c r="D344" s="29">
        <f t="shared" ca="1" si="5"/>
        <v>0</v>
      </c>
    </row>
    <row r="345" spans="4:4" x14ac:dyDescent="0.3">
      <c r="D345" s="29">
        <f t="shared" ca="1" si="5"/>
        <v>0</v>
      </c>
    </row>
    <row r="346" spans="4:4" x14ac:dyDescent="0.3">
      <c r="D346" s="29">
        <f t="shared" ca="1" si="5"/>
        <v>0</v>
      </c>
    </row>
    <row r="347" spans="4:4" x14ac:dyDescent="0.3">
      <c r="D347" s="29">
        <f t="shared" ca="1" si="5"/>
        <v>0</v>
      </c>
    </row>
    <row r="348" spans="4:4" x14ac:dyDescent="0.3">
      <c r="D348" s="29">
        <f t="shared" ca="1" si="5"/>
        <v>0</v>
      </c>
    </row>
    <row r="349" spans="4:4" x14ac:dyDescent="0.3">
      <c r="D349" s="29">
        <f t="shared" ca="1" si="5"/>
        <v>0</v>
      </c>
    </row>
    <row r="350" spans="4:4" x14ac:dyDescent="0.3">
      <c r="D350" s="29">
        <f t="shared" ca="1" si="5"/>
        <v>0</v>
      </c>
    </row>
    <row r="351" spans="4:4" x14ac:dyDescent="0.3">
      <c r="D351" s="29">
        <f t="shared" ca="1" si="5"/>
        <v>0</v>
      </c>
    </row>
    <row r="352" spans="4:4" x14ac:dyDescent="0.3">
      <c r="D352" s="29">
        <f t="shared" ca="1" si="5"/>
        <v>0</v>
      </c>
    </row>
    <row r="353" spans="4:4" x14ac:dyDescent="0.3">
      <c r="D353" s="29">
        <f t="shared" ca="1" si="5"/>
        <v>0</v>
      </c>
    </row>
    <row r="354" spans="4:4" x14ac:dyDescent="0.3">
      <c r="D354" s="29">
        <f t="shared" ca="1" si="5"/>
        <v>0</v>
      </c>
    </row>
    <row r="355" spans="4:4" x14ac:dyDescent="0.3">
      <c r="D355" s="29">
        <f t="shared" ca="1" si="5"/>
        <v>0</v>
      </c>
    </row>
    <row r="356" spans="4:4" x14ac:dyDescent="0.3">
      <c r="D356" s="29">
        <f t="shared" ca="1" si="5"/>
        <v>0</v>
      </c>
    </row>
    <row r="357" spans="4:4" x14ac:dyDescent="0.3">
      <c r="D357" s="29">
        <f t="shared" ca="1" si="5"/>
        <v>0</v>
      </c>
    </row>
    <row r="358" spans="4:4" x14ac:dyDescent="0.3">
      <c r="D358" s="29">
        <f t="shared" ca="1" si="5"/>
        <v>0</v>
      </c>
    </row>
    <row r="359" spans="4:4" x14ac:dyDescent="0.3">
      <c r="D359" s="29">
        <f t="shared" ca="1" si="5"/>
        <v>0</v>
      </c>
    </row>
    <row r="360" spans="4:4" x14ac:dyDescent="0.3">
      <c r="D360" s="29">
        <f t="shared" ca="1" si="5"/>
        <v>0</v>
      </c>
    </row>
    <row r="361" spans="4:4" x14ac:dyDescent="0.3">
      <c r="D361" s="29">
        <f t="shared" ca="1" si="5"/>
        <v>0</v>
      </c>
    </row>
    <row r="362" spans="4:4" x14ac:dyDescent="0.3">
      <c r="D362" s="29">
        <f t="shared" ca="1" si="5"/>
        <v>0</v>
      </c>
    </row>
    <row r="363" spans="4:4" x14ac:dyDescent="0.3">
      <c r="D363" s="29">
        <f t="shared" ca="1" si="5"/>
        <v>0</v>
      </c>
    </row>
    <row r="364" spans="4:4" x14ac:dyDescent="0.3">
      <c r="D364" s="29">
        <f t="shared" ca="1" si="5"/>
        <v>0</v>
      </c>
    </row>
    <row r="365" spans="4:4" x14ac:dyDescent="0.3">
      <c r="D365" s="29">
        <f t="shared" ca="1" si="5"/>
        <v>0</v>
      </c>
    </row>
    <row r="366" spans="4:4" x14ac:dyDescent="0.3">
      <c r="D366" s="29">
        <f t="shared" ca="1" si="5"/>
        <v>0</v>
      </c>
    </row>
    <row r="367" spans="4:4" x14ac:dyDescent="0.3">
      <c r="D367" s="29">
        <f t="shared" ca="1" si="5"/>
        <v>0</v>
      </c>
    </row>
    <row r="368" spans="4:4" x14ac:dyDescent="0.3">
      <c r="D368" s="29">
        <f t="shared" ca="1" si="5"/>
        <v>0</v>
      </c>
    </row>
    <row r="369" spans="4:4" x14ac:dyDescent="0.3">
      <c r="D369" s="29">
        <f t="shared" ca="1" si="5"/>
        <v>0</v>
      </c>
    </row>
    <row r="370" spans="4:4" x14ac:dyDescent="0.3">
      <c r="D370" s="29">
        <f t="shared" ca="1" si="5"/>
        <v>0</v>
      </c>
    </row>
    <row r="371" spans="4:4" x14ac:dyDescent="0.3">
      <c r="D371" s="29">
        <f t="shared" ca="1" si="5"/>
        <v>0</v>
      </c>
    </row>
    <row r="372" spans="4:4" x14ac:dyDescent="0.3">
      <c r="D372" s="29">
        <f t="shared" ca="1" si="5"/>
        <v>0</v>
      </c>
    </row>
    <row r="373" spans="4:4" x14ac:dyDescent="0.3">
      <c r="D373" s="29">
        <f t="shared" ca="1" si="5"/>
        <v>0</v>
      </c>
    </row>
    <row r="374" spans="4:4" x14ac:dyDescent="0.3">
      <c r="D374" s="29">
        <f t="shared" ca="1" si="5"/>
        <v>0</v>
      </c>
    </row>
    <row r="375" spans="4:4" x14ac:dyDescent="0.3">
      <c r="D375" s="29">
        <f t="shared" ca="1" si="5"/>
        <v>0</v>
      </c>
    </row>
    <row r="376" spans="4:4" x14ac:dyDescent="0.3">
      <c r="D376" s="29">
        <f t="shared" ca="1" si="5"/>
        <v>0</v>
      </c>
    </row>
    <row r="377" spans="4:4" x14ac:dyDescent="0.3">
      <c r="D377" s="29">
        <f t="shared" ca="1" si="5"/>
        <v>0</v>
      </c>
    </row>
    <row r="378" spans="4:4" x14ac:dyDescent="0.3">
      <c r="D378" s="29">
        <f t="shared" ca="1" si="5"/>
        <v>0</v>
      </c>
    </row>
    <row r="379" spans="4:4" x14ac:dyDescent="0.3">
      <c r="D379" s="29">
        <f t="shared" ca="1" si="5"/>
        <v>0</v>
      </c>
    </row>
    <row r="380" spans="4:4" x14ac:dyDescent="0.3">
      <c r="D380" s="29">
        <f t="shared" ca="1" si="5"/>
        <v>0</v>
      </c>
    </row>
    <row r="381" spans="4:4" x14ac:dyDescent="0.3">
      <c r="D381" s="29">
        <f t="shared" ca="1" si="5"/>
        <v>0</v>
      </c>
    </row>
    <row r="382" spans="4:4" x14ac:dyDescent="0.3">
      <c r="D382" s="29">
        <f t="shared" ca="1" si="5"/>
        <v>0</v>
      </c>
    </row>
    <row r="383" spans="4:4" x14ac:dyDescent="0.3">
      <c r="D383" s="29">
        <f t="shared" ca="1" si="5"/>
        <v>0</v>
      </c>
    </row>
    <row r="384" spans="4:4" x14ac:dyDescent="0.3">
      <c r="D384" s="29">
        <f t="shared" ca="1" si="5"/>
        <v>0</v>
      </c>
    </row>
    <row r="385" spans="4:4" x14ac:dyDescent="0.3">
      <c r="D385" s="29">
        <f t="shared" ca="1" si="5"/>
        <v>0</v>
      </c>
    </row>
    <row r="386" spans="4:4" x14ac:dyDescent="0.3">
      <c r="D386" s="29">
        <f t="shared" ca="1" si="5"/>
        <v>0</v>
      </c>
    </row>
    <row r="387" spans="4:4" x14ac:dyDescent="0.3">
      <c r="D387" s="29">
        <f t="shared" ref="D387:D450" ca="1" si="6">-PV(C387,(A387-YEAR(NOW())),,((A387-YEAR(NOW()))*(B387*C387)))</f>
        <v>0</v>
      </c>
    </row>
    <row r="388" spans="4:4" x14ac:dyDescent="0.3">
      <c r="D388" s="29">
        <f t="shared" ca="1" si="6"/>
        <v>0</v>
      </c>
    </row>
    <row r="389" spans="4:4" x14ac:dyDescent="0.3">
      <c r="D389" s="29">
        <f t="shared" ca="1" si="6"/>
        <v>0</v>
      </c>
    </row>
    <row r="390" spans="4:4" x14ac:dyDescent="0.3">
      <c r="D390" s="29">
        <f t="shared" ca="1" si="6"/>
        <v>0</v>
      </c>
    </row>
    <row r="391" spans="4:4" x14ac:dyDescent="0.3">
      <c r="D391" s="29">
        <f t="shared" ca="1" si="6"/>
        <v>0</v>
      </c>
    </row>
    <row r="392" spans="4:4" x14ac:dyDescent="0.3">
      <c r="D392" s="29">
        <f t="shared" ca="1" si="6"/>
        <v>0</v>
      </c>
    </row>
    <row r="393" spans="4:4" x14ac:dyDescent="0.3">
      <c r="D393" s="29">
        <f t="shared" ca="1" si="6"/>
        <v>0</v>
      </c>
    </row>
    <row r="394" spans="4:4" x14ac:dyDescent="0.3">
      <c r="D394" s="29">
        <f t="shared" ca="1" si="6"/>
        <v>0</v>
      </c>
    </row>
    <row r="395" spans="4:4" x14ac:dyDescent="0.3">
      <c r="D395" s="29">
        <f t="shared" ca="1" si="6"/>
        <v>0</v>
      </c>
    </row>
    <row r="396" spans="4:4" x14ac:dyDescent="0.3">
      <c r="D396" s="29">
        <f t="shared" ca="1" si="6"/>
        <v>0</v>
      </c>
    </row>
    <row r="397" spans="4:4" x14ac:dyDescent="0.3">
      <c r="D397" s="29">
        <f t="shared" ca="1" si="6"/>
        <v>0</v>
      </c>
    </row>
    <row r="398" spans="4:4" x14ac:dyDescent="0.3">
      <c r="D398" s="29">
        <f t="shared" ca="1" si="6"/>
        <v>0</v>
      </c>
    </row>
    <row r="399" spans="4:4" x14ac:dyDescent="0.3">
      <c r="D399" s="29">
        <f t="shared" ca="1" si="6"/>
        <v>0</v>
      </c>
    </row>
    <row r="400" spans="4:4" x14ac:dyDescent="0.3">
      <c r="D400" s="29">
        <f t="shared" ca="1" si="6"/>
        <v>0</v>
      </c>
    </row>
    <row r="401" spans="4:4" x14ac:dyDescent="0.3">
      <c r="D401" s="29">
        <f t="shared" ca="1" si="6"/>
        <v>0</v>
      </c>
    </row>
    <row r="402" spans="4:4" x14ac:dyDescent="0.3">
      <c r="D402" s="29">
        <f t="shared" ca="1" si="6"/>
        <v>0</v>
      </c>
    </row>
    <row r="403" spans="4:4" x14ac:dyDescent="0.3">
      <c r="D403" s="29">
        <f t="shared" ca="1" si="6"/>
        <v>0</v>
      </c>
    </row>
    <row r="404" spans="4:4" x14ac:dyDescent="0.3">
      <c r="D404" s="29">
        <f t="shared" ca="1" si="6"/>
        <v>0</v>
      </c>
    </row>
    <row r="405" spans="4:4" x14ac:dyDescent="0.3">
      <c r="D405" s="29">
        <f t="shared" ca="1" si="6"/>
        <v>0</v>
      </c>
    </row>
    <row r="406" spans="4:4" x14ac:dyDescent="0.3">
      <c r="D406" s="29">
        <f t="shared" ca="1" si="6"/>
        <v>0</v>
      </c>
    </row>
    <row r="407" spans="4:4" x14ac:dyDescent="0.3">
      <c r="D407" s="29">
        <f t="shared" ca="1" si="6"/>
        <v>0</v>
      </c>
    </row>
    <row r="408" spans="4:4" x14ac:dyDescent="0.3">
      <c r="D408" s="29">
        <f t="shared" ca="1" si="6"/>
        <v>0</v>
      </c>
    </row>
    <row r="409" spans="4:4" x14ac:dyDescent="0.3">
      <c r="D409" s="29">
        <f t="shared" ca="1" si="6"/>
        <v>0</v>
      </c>
    </row>
    <row r="410" spans="4:4" x14ac:dyDescent="0.3">
      <c r="D410" s="29">
        <f t="shared" ca="1" si="6"/>
        <v>0</v>
      </c>
    </row>
    <row r="411" spans="4:4" x14ac:dyDescent="0.3">
      <c r="D411" s="29">
        <f t="shared" ca="1" si="6"/>
        <v>0</v>
      </c>
    </row>
    <row r="412" spans="4:4" x14ac:dyDescent="0.3">
      <c r="D412" s="29">
        <f t="shared" ca="1" si="6"/>
        <v>0</v>
      </c>
    </row>
    <row r="413" spans="4:4" x14ac:dyDescent="0.3">
      <c r="D413" s="29">
        <f t="shared" ca="1" si="6"/>
        <v>0</v>
      </c>
    </row>
    <row r="414" spans="4:4" x14ac:dyDescent="0.3">
      <c r="D414" s="29">
        <f t="shared" ca="1" si="6"/>
        <v>0</v>
      </c>
    </row>
    <row r="415" spans="4:4" x14ac:dyDescent="0.3">
      <c r="D415" s="29">
        <f t="shared" ca="1" si="6"/>
        <v>0</v>
      </c>
    </row>
    <row r="416" spans="4:4" x14ac:dyDescent="0.3">
      <c r="D416" s="29">
        <f t="shared" ca="1" si="6"/>
        <v>0</v>
      </c>
    </row>
    <row r="417" spans="4:4" x14ac:dyDescent="0.3">
      <c r="D417" s="29">
        <f t="shared" ca="1" si="6"/>
        <v>0</v>
      </c>
    </row>
    <row r="418" spans="4:4" x14ac:dyDescent="0.3">
      <c r="D418" s="29">
        <f t="shared" ca="1" si="6"/>
        <v>0</v>
      </c>
    </row>
    <row r="419" spans="4:4" x14ac:dyDescent="0.3">
      <c r="D419" s="29">
        <f t="shared" ca="1" si="6"/>
        <v>0</v>
      </c>
    </row>
    <row r="420" spans="4:4" x14ac:dyDescent="0.3">
      <c r="D420" s="29">
        <f t="shared" ca="1" si="6"/>
        <v>0</v>
      </c>
    </row>
    <row r="421" spans="4:4" x14ac:dyDescent="0.3">
      <c r="D421" s="29">
        <f t="shared" ca="1" si="6"/>
        <v>0</v>
      </c>
    </row>
    <row r="422" spans="4:4" x14ac:dyDescent="0.3">
      <c r="D422" s="29">
        <f t="shared" ca="1" si="6"/>
        <v>0</v>
      </c>
    </row>
    <row r="423" spans="4:4" x14ac:dyDescent="0.3">
      <c r="D423" s="29">
        <f t="shared" ca="1" si="6"/>
        <v>0</v>
      </c>
    </row>
    <row r="424" spans="4:4" x14ac:dyDescent="0.3">
      <c r="D424" s="29">
        <f t="shared" ca="1" si="6"/>
        <v>0</v>
      </c>
    </row>
    <row r="425" spans="4:4" x14ac:dyDescent="0.3">
      <c r="D425" s="29">
        <f t="shared" ca="1" si="6"/>
        <v>0</v>
      </c>
    </row>
    <row r="426" spans="4:4" x14ac:dyDescent="0.3">
      <c r="D426" s="29">
        <f t="shared" ca="1" si="6"/>
        <v>0</v>
      </c>
    </row>
    <row r="427" spans="4:4" x14ac:dyDescent="0.3">
      <c r="D427" s="29">
        <f t="shared" ca="1" si="6"/>
        <v>0</v>
      </c>
    </row>
    <row r="428" spans="4:4" x14ac:dyDescent="0.3">
      <c r="D428" s="29">
        <f t="shared" ca="1" si="6"/>
        <v>0</v>
      </c>
    </row>
    <row r="429" spans="4:4" x14ac:dyDescent="0.3">
      <c r="D429" s="29">
        <f t="shared" ca="1" si="6"/>
        <v>0</v>
      </c>
    </row>
    <row r="430" spans="4:4" x14ac:dyDescent="0.3">
      <c r="D430" s="29">
        <f t="shared" ca="1" si="6"/>
        <v>0</v>
      </c>
    </row>
    <row r="431" spans="4:4" x14ac:dyDescent="0.3">
      <c r="D431" s="29">
        <f t="shared" ca="1" si="6"/>
        <v>0</v>
      </c>
    </row>
    <row r="432" spans="4:4" x14ac:dyDescent="0.3">
      <c r="D432" s="29">
        <f t="shared" ca="1" si="6"/>
        <v>0</v>
      </c>
    </row>
    <row r="433" spans="4:4" x14ac:dyDescent="0.3">
      <c r="D433" s="29">
        <f t="shared" ca="1" si="6"/>
        <v>0</v>
      </c>
    </row>
    <row r="434" spans="4:4" x14ac:dyDescent="0.3">
      <c r="D434" s="29">
        <f t="shared" ca="1" si="6"/>
        <v>0</v>
      </c>
    </row>
    <row r="435" spans="4:4" x14ac:dyDescent="0.3">
      <c r="D435" s="29">
        <f t="shared" ca="1" si="6"/>
        <v>0</v>
      </c>
    </row>
    <row r="436" spans="4:4" x14ac:dyDescent="0.3">
      <c r="D436" s="29">
        <f t="shared" ca="1" si="6"/>
        <v>0</v>
      </c>
    </row>
    <row r="437" spans="4:4" x14ac:dyDescent="0.3">
      <c r="D437" s="29">
        <f t="shared" ca="1" si="6"/>
        <v>0</v>
      </c>
    </row>
    <row r="438" spans="4:4" x14ac:dyDescent="0.3">
      <c r="D438" s="29">
        <f t="shared" ca="1" si="6"/>
        <v>0</v>
      </c>
    </row>
    <row r="439" spans="4:4" x14ac:dyDescent="0.3">
      <c r="D439" s="29">
        <f t="shared" ca="1" si="6"/>
        <v>0</v>
      </c>
    </row>
    <row r="440" spans="4:4" x14ac:dyDescent="0.3">
      <c r="D440" s="29">
        <f t="shared" ca="1" si="6"/>
        <v>0</v>
      </c>
    </row>
    <row r="441" spans="4:4" x14ac:dyDescent="0.3">
      <c r="D441" s="29">
        <f t="shared" ca="1" si="6"/>
        <v>0</v>
      </c>
    </row>
    <row r="442" spans="4:4" x14ac:dyDescent="0.3">
      <c r="D442" s="29">
        <f t="shared" ca="1" si="6"/>
        <v>0</v>
      </c>
    </row>
    <row r="443" spans="4:4" x14ac:dyDescent="0.3">
      <c r="D443" s="29">
        <f t="shared" ca="1" si="6"/>
        <v>0</v>
      </c>
    </row>
    <row r="444" spans="4:4" x14ac:dyDescent="0.3">
      <c r="D444" s="29">
        <f t="shared" ca="1" si="6"/>
        <v>0</v>
      </c>
    </row>
    <row r="445" spans="4:4" x14ac:dyDescent="0.3">
      <c r="D445" s="29">
        <f t="shared" ca="1" si="6"/>
        <v>0</v>
      </c>
    </row>
    <row r="446" spans="4:4" x14ac:dyDescent="0.3">
      <c r="D446" s="29">
        <f t="shared" ca="1" si="6"/>
        <v>0</v>
      </c>
    </row>
    <row r="447" spans="4:4" x14ac:dyDescent="0.3">
      <c r="D447" s="29">
        <f t="shared" ca="1" si="6"/>
        <v>0</v>
      </c>
    </row>
    <row r="448" spans="4:4" x14ac:dyDescent="0.3">
      <c r="D448" s="29">
        <f t="shared" ca="1" si="6"/>
        <v>0</v>
      </c>
    </row>
    <row r="449" spans="4:4" x14ac:dyDescent="0.3">
      <c r="D449" s="29">
        <f t="shared" ca="1" si="6"/>
        <v>0</v>
      </c>
    </row>
    <row r="450" spans="4:4" x14ac:dyDescent="0.3">
      <c r="D450" s="29">
        <f t="shared" ca="1" si="6"/>
        <v>0</v>
      </c>
    </row>
    <row r="451" spans="4:4" x14ac:dyDescent="0.3">
      <c r="D451" s="29">
        <f t="shared" ref="D451:D514" ca="1" si="7">-PV(C451,(A451-YEAR(NOW())),,((A451-YEAR(NOW()))*(B451*C451)))</f>
        <v>0</v>
      </c>
    </row>
    <row r="452" spans="4:4" x14ac:dyDescent="0.3">
      <c r="D452" s="29">
        <f t="shared" ca="1" si="7"/>
        <v>0</v>
      </c>
    </row>
    <row r="453" spans="4:4" x14ac:dyDescent="0.3">
      <c r="D453" s="29">
        <f t="shared" ca="1" si="7"/>
        <v>0</v>
      </c>
    </row>
    <row r="454" spans="4:4" x14ac:dyDescent="0.3">
      <c r="D454" s="29">
        <f t="shared" ca="1" si="7"/>
        <v>0</v>
      </c>
    </row>
    <row r="455" spans="4:4" x14ac:dyDescent="0.3">
      <c r="D455" s="29">
        <f t="shared" ca="1" si="7"/>
        <v>0</v>
      </c>
    </row>
    <row r="456" spans="4:4" x14ac:dyDescent="0.3">
      <c r="D456" s="29">
        <f t="shared" ca="1" si="7"/>
        <v>0</v>
      </c>
    </row>
    <row r="457" spans="4:4" x14ac:dyDescent="0.3">
      <c r="D457" s="29">
        <f t="shared" ca="1" si="7"/>
        <v>0</v>
      </c>
    </row>
    <row r="458" spans="4:4" x14ac:dyDescent="0.3">
      <c r="D458" s="29">
        <f t="shared" ca="1" si="7"/>
        <v>0</v>
      </c>
    </row>
    <row r="459" spans="4:4" x14ac:dyDescent="0.3">
      <c r="D459" s="29">
        <f t="shared" ca="1" si="7"/>
        <v>0</v>
      </c>
    </row>
    <row r="460" spans="4:4" x14ac:dyDescent="0.3">
      <c r="D460" s="29">
        <f t="shared" ca="1" si="7"/>
        <v>0</v>
      </c>
    </row>
    <row r="461" spans="4:4" x14ac:dyDescent="0.3">
      <c r="D461" s="29">
        <f t="shared" ca="1" si="7"/>
        <v>0</v>
      </c>
    </row>
    <row r="462" spans="4:4" x14ac:dyDescent="0.3">
      <c r="D462" s="29">
        <f t="shared" ca="1" si="7"/>
        <v>0</v>
      </c>
    </row>
    <row r="463" spans="4:4" x14ac:dyDescent="0.3">
      <c r="D463" s="29">
        <f t="shared" ca="1" si="7"/>
        <v>0</v>
      </c>
    </row>
    <row r="464" spans="4:4" x14ac:dyDescent="0.3">
      <c r="D464" s="29">
        <f t="shared" ca="1" si="7"/>
        <v>0</v>
      </c>
    </row>
    <row r="465" spans="4:4" x14ac:dyDescent="0.3">
      <c r="D465" s="29">
        <f t="shared" ca="1" si="7"/>
        <v>0</v>
      </c>
    </row>
    <row r="466" spans="4:4" x14ac:dyDescent="0.3">
      <c r="D466" s="29">
        <f t="shared" ca="1" si="7"/>
        <v>0</v>
      </c>
    </row>
    <row r="467" spans="4:4" x14ac:dyDescent="0.3">
      <c r="D467" s="29">
        <f t="shared" ca="1" si="7"/>
        <v>0</v>
      </c>
    </row>
    <row r="468" spans="4:4" x14ac:dyDescent="0.3">
      <c r="D468" s="29">
        <f t="shared" ca="1" si="7"/>
        <v>0</v>
      </c>
    </row>
    <row r="469" spans="4:4" x14ac:dyDescent="0.3">
      <c r="D469" s="29">
        <f t="shared" ca="1" si="7"/>
        <v>0</v>
      </c>
    </row>
    <row r="470" spans="4:4" x14ac:dyDescent="0.3">
      <c r="D470" s="29">
        <f t="shared" ca="1" si="7"/>
        <v>0</v>
      </c>
    </row>
    <row r="471" spans="4:4" x14ac:dyDescent="0.3">
      <c r="D471" s="29">
        <f t="shared" ca="1" si="7"/>
        <v>0</v>
      </c>
    </row>
    <row r="472" spans="4:4" x14ac:dyDescent="0.3">
      <c r="D472" s="29">
        <f t="shared" ca="1" si="7"/>
        <v>0</v>
      </c>
    </row>
    <row r="473" spans="4:4" x14ac:dyDescent="0.3">
      <c r="D473" s="29">
        <f t="shared" ca="1" si="7"/>
        <v>0</v>
      </c>
    </row>
    <row r="474" spans="4:4" x14ac:dyDescent="0.3">
      <c r="D474" s="29">
        <f t="shared" ca="1" si="7"/>
        <v>0</v>
      </c>
    </row>
    <row r="475" spans="4:4" x14ac:dyDescent="0.3">
      <c r="D475" s="29">
        <f t="shared" ca="1" si="7"/>
        <v>0</v>
      </c>
    </row>
    <row r="476" spans="4:4" x14ac:dyDescent="0.3">
      <c r="D476" s="29">
        <f t="shared" ca="1" si="7"/>
        <v>0</v>
      </c>
    </row>
    <row r="477" spans="4:4" x14ac:dyDescent="0.3">
      <c r="D477" s="29">
        <f t="shared" ca="1" si="7"/>
        <v>0</v>
      </c>
    </row>
    <row r="478" spans="4:4" x14ac:dyDescent="0.3">
      <c r="D478" s="29">
        <f t="shared" ca="1" si="7"/>
        <v>0</v>
      </c>
    </row>
    <row r="479" spans="4:4" x14ac:dyDescent="0.3">
      <c r="D479" s="29">
        <f t="shared" ca="1" si="7"/>
        <v>0</v>
      </c>
    </row>
    <row r="480" spans="4:4" x14ac:dyDescent="0.3">
      <c r="D480" s="29">
        <f t="shared" ca="1" si="7"/>
        <v>0</v>
      </c>
    </row>
    <row r="481" spans="4:4" x14ac:dyDescent="0.3">
      <c r="D481" s="29">
        <f t="shared" ca="1" si="7"/>
        <v>0</v>
      </c>
    </row>
    <row r="482" spans="4:4" x14ac:dyDescent="0.3">
      <c r="D482" s="29">
        <f t="shared" ca="1" si="7"/>
        <v>0</v>
      </c>
    </row>
    <row r="483" spans="4:4" x14ac:dyDescent="0.3">
      <c r="D483" s="29">
        <f t="shared" ca="1" si="7"/>
        <v>0</v>
      </c>
    </row>
    <row r="484" spans="4:4" x14ac:dyDescent="0.3">
      <c r="D484" s="29">
        <f t="shared" ca="1" si="7"/>
        <v>0</v>
      </c>
    </row>
    <row r="485" spans="4:4" x14ac:dyDescent="0.3">
      <c r="D485" s="29">
        <f t="shared" ca="1" si="7"/>
        <v>0</v>
      </c>
    </row>
    <row r="486" spans="4:4" x14ac:dyDescent="0.3">
      <c r="D486" s="29">
        <f t="shared" ca="1" si="7"/>
        <v>0</v>
      </c>
    </row>
    <row r="487" spans="4:4" x14ac:dyDescent="0.3">
      <c r="D487" s="29">
        <f t="shared" ca="1" si="7"/>
        <v>0</v>
      </c>
    </row>
    <row r="488" spans="4:4" x14ac:dyDescent="0.3">
      <c r="D488" s="29">
        <f t="shared" ca="1" si="7"/>
        <v>0</v>
      </c>
    </row>
    <row r="489" spans="4:4" x14ac:dyDescent="0.3">
      <c r="D489" s="29">
        <f t="shared" ca="1" si="7"/>
        <v>0</v>
      </c>
    </row>
    <row r="490" spans="4:4" x14ac:dyDescent="0.3">
      <c r="D490" s="29">
        <f t="shared" ca="1" si="7"/>
        <v>0</v>
      </c>
    </row>
    <row r="491" spans="4:4" x14ac:dyDescent="0.3">
      <c r="D491" s="29">
        <f t="shared" ca="1" si="7"/>
        <v>0</v>
      </c>
    </row>
    <row r="492" spans="4:4" x14ac:dyDescent="0.3">
      <c r="D492" s="29">
        <f t="shared" ca="1" si="7"/>
        <v>0</v>
      </c>
    </row>
    <row r="493" spans="4:4" x14ac:dyDescent="0.3">
      <c r="D493" s="29">
        <f t="shared" ca="1" si="7"/>
        <v>0</v>
      </c>
    </row>
    <row r="494" spans="4:4" x14ac:dyDescent="0.3">
      <c r="D494" s="29">
        <f t="shared" ca="1" si="7"/>
        <v>0</v>
      </c>
    </row>
    <row r="495" spans="4:4" x14ac:dyDescent="0.3">
      <c r="D495" s="29">
        <f t="shared" ca="1" si="7"/>
        <v>0</v>
      </c>
    </row>
    <row r="496" spans="4:4" x14ac:dyDescent="0.3">
      <c r="D496" s="29">
        <f t="shared" ca="1" si="7"/>
        <v>0</v>
      </c>
    </row>
    <row r="497" spans="4:4" x14ac:dyDescent="0.3">
      <c r="D497" s="29">
        <f t="shared" ca="1" si="7"/>
        <v>0</v>
      </c>
    </row>
    <row r="498" spans="4:4" x14ac:dyDescent="0.3">
      <c r="D498" s="29">
        <f t="shared" ca="1" si="7"/>
        <v>0</v>
      </c>
    </row>
    <row r="499" spans="4:4" x14ac:dyDescent="0.3">
      <c r="D499" s="29">
        <f t="shared" ca="1" si="7"/>
        <v>0</v>
      </c>
    </row>
    <row r="500" spans="4:4" x14ac:dyDescent="0.3">
      <c r="D500" s="29">
        <f t="shared" ca="1" si="7"/>
        <v>0</v>
      </c>
    </row>
    <row r="501" spans="4:4" x14ac:dyDescent="0.3">
      <c r="D501" s="29">
        <f t="shared" ca="1" si="7"/>
        <v>0</v>
      </c>
    </row>
    <row r="502" spans="4:4" x14ac:dyDescent="0.3">
      <c r="D502" s="29">
        <f t="shared" ca="1" si="7"/>
        <v>0</v>
      </c>
    </row>
    <row r="503" spans="4:4" x14ac:dyDescent="0.3">
      <c r="D503" s="29">
        <f t="shared" ca="1" si="7"/>
        <v>0</v>
      </c>
    </row>
    <row r="504" spans="4:4" x14ac:dyDescent="0.3">
      <c r="D504" s="29">
        <f t="shared" ca="1" si="7"/>
        <v>0</v>
      </c>
    </row>
    <row r="505" spans="4:4" x14ac:dyDescent="0.3">
      <c r="D505" s="29">
        <f t="shared" ca="1" si="7"/>
        <v>0</v>
      </c>
    </row>
    <row r="506" spans="4:4" x14ac:dyDescent="0.3">
      <c r="D506" s="29">
        <f t="shared" ca="1" si="7"/>
        <v>0</v>
      </c>
    </row>
    <row r="507" spans="4:4" x14ac:dyDescent="0.3">
      <c r="D507" s="29">
        <f t="shared" ca="1" si="7"/>
        <v>0</v>
      </c>
    </row>
    <row r="508" spans="4:4" x14ac:dyDescent="0.3">
      <c r="D508" s="29">
        <f t="shared" ca="1" si="7"/>
        <v>0</v>
      </c>
    </row>
    <row r="509" spans="4:4" x14ac:dyDescent="0.3">
      <c r="D509" s="29">
        <f t="shared" ca="1" si="7"/>
        <v>0</v>
      </c>
    </row>
    <row r="510" spans="4:4" x14ac:dyDescent="0.3">
      <c r="D510" s="29">
        <f t="shared" ca="1" si="7"/>
        <v>0</v>
      </c>
    </row>
    <row r="511" spans="4:4" x14ac:dyDescent="0.3">
      <c r="D511" s="29">
        <f t="shared" ca="1" si="7"/>
        <v>0</v>
      </c>
    </row>
    <row r="512" spans="4:4" x14ac:dyDescent="0.3">
      <c r="D512" s="29">
        <f t="shared" ca="1" si="7"/>
        <v>0</v>
      </c>
    </row>
    <row r="513" spans="4:4" x14ac:dyDescent="0.3">
      <c r="D513" s="29">
        <f t="shared" ca="1" si="7"/>
        <v>0</v>
      </c>
    </row>
    <row r="514" spans="4:4" x14ac:dyDescent="0.3">
      <c r="D514" s="29">
        <f t="shared" ca="1" si="7"/>
        <v>0</v>
      </c>
    </row>
    <row r="515" spans="4:4" x14ac:dyDescent="0.3">
      <c r="D515" s="29">
        <f t="shared" ref="D515:D578" ca="1" si="8">-PV(C515,(A515-YEAR(NOW())),,((A515-YEAR(NOW()))*(B515*C515)))</f>
        <v>0</v>
      </c>
    </row>
    <row r="516" spans="4:4" x14ac:dyDescent="0.3">
      <c r="D516" s="29">
        <f t="shared" ca="1" si="8"/>
        <v>0</v>
      </c>
    </row>
    <row r="517" spans="4:4" x14ac:dyDescent="0.3">
      <c r="D517" s="29">
        <f t="shared" ca="1" si="8"/>
        <v>0</v>
      </c>
    </row>
    <row r="518" spans="4:4" x14ac:dyDescent="0.3">
      <c r="D518" s="29">
        <f t="shared" ca="1" si="8"/>
        <v>0</v>
      </c>
    </row>
    <row r="519" spans="4:4" x14ac:dyDescent="0.3">
      <c r="D519" s="29">
        <f t="shared" ca="1" si="8"/>
        <v>0</v>
      </c>
    </row>
    <row r="520" spans="4:4" x14ac:dyDescent="0.3">
      <c r="D520" s="29">
        <f t="shared" ca="1" si="8"/>
        <v>0</v>
      </c>
    </row>
    <row r="521" spans="4:4" x14ac:dyDescent="0.3">
      <c r="D521" s="29">
        <f t="shared" ca="1" si="8"/>
        <v>0</v>
      </c>
    </row>
    <row r="522" spans="4:4" x14ac:dyDescent="0.3">
      <c r="D522" s="29">
        <f t="shared" ca="1" si="8"/>
        <v>0</v>
      </c>
    </row>
    <row r="523" spans="4:4" x14ac:dyDescent="0.3">
      <c r="D523" s="29">
        <f t="shared" ca="1" si="8"/>
        <v>0</v>
      </c>
    </row>
    <row r="524" spans="4:4" x14ac:dyDescent="0.3">
      <c r="D524" s="29">
        <f t="shared" ca="1" si="8"/>
        <v>0</v>
      </c>
    </row>
    <row r="525" spans="4:4" x14ac:dyDescent="0.3">
      <c r="D525" s="29">
        <f t="shared" ca="1" si="8"/>
        <v>0</v>
      </c>
    </row>
    <row r="526" spans="4:4" x14ac:dyDescent="0.3">
      <c r="D526" s="29">
        <f t="shared" ca="1" si="8"/>
        <v>0</v>
      </c>
    </row>
    <row r="527" spans="4:4" x14ac:dyDescent="0.3">
      <c r="D527" s="29">
        <f t="shared" ca="1" si="8"/>
        <v>0</v>
      </c>
    </row>
    <row r="528" spans="4:4" x14ac:dyDescent="0.3">
      <c r="D528" s="29">
        <f t="shared" ca="1" si="8"/>
        <v>0</v>
      </c>
    </row>
    <row r="529" spans="4:4" x14ac:dyDescent="0.3">
      <c r="D529" s="29">
        <f t="shared" ca="1" si="8"/>
        <v>0</v>
      </c>
    </row>
    <row r="530" spans="4:4" x14ac:dyDescent="0.3">
      <c r="D530" s="29">
        <f t="shared" ca="1" si="8"/>
        <v>0</v>
      </c>
    </row>
    <row r="531" spans="4:4" x14ac:dyDescent="0.3">
      <c r="D531" s="29">
        <f t="shared" ca="1" si="8"/>
        <v>0</v>
      </c>
    </row>
    <row r="532" spans="4:4" x14ac:dyDescent="0.3">
      <c r="D532" s="29">
        <f t="shared" ca="1" si="8"/>
        <v>0</v>
      </c>
    </row>
    <row r="533" spans="4:4" x14ac:dyDescent="0.3">
      <c r="D533" s="29">
        <f t="shared" ca="1" si="8"/>
        <v>0</v>
      </c>
    </row>
    <row r="534" spans="4:4" x14ac:dyDescent="0.3">
      <c r="D534" s="29">
        <f t="shared" ca="1" si="8"/>
        <v>0</v>
      </c>
    </row>
    <row r="535" spans="4:4" x14ac:dyDescent="0.3">
      <c r="D535" s="29">
        <f t="shared" ca="1" si="8"/>
        <v>0</v>
      </c>
    </row>
    <row r="536" spans="4:4" x14ac:dyDescent="0.3">
      <c r="D536" s="29">
        <f t="shared" ca="1" si="8"/>
        <v>0</v>
      </c>
    </row>
    <row r="537" spans="4:4" x14ac:dyDescent="0.3">
      <c r="D537" s="29">
        <f t="shared" ca="1" si="8"/>
        <v>0</v>
      </c>
    </row>
    <row r="538" spans="4:4" x14ac:dyDescent="0.3">
      <c r="D538" s="29">
        <f t="shared" ca="1" si="8"/>
        <v>0</v>
      </c>
    </row>
    <row r="539" spans="4:4" x14ac:dyDescent="0.3">
      <c r="D539" s="29">
        <f t="shared" ca="1" si="8"/>
        <v>0</v>
      </c>
    </row>
    <row r="540" spans="4:4" x14ac:dyDescent="0.3">
      <c r="D540" s="29">
        <f t="shared" ca="1" si="8"/>
        <v>0</v>
      </c>
    </row>
    <row r="541" spans="4:4" x14ac:dyDescent="0.3">
      <c r="D541" s="29">
        <f t="shared" ca="1" si="8"/>
        <v>0</v>
      </c>
    </row>
    <row r="542" spans="4:4" x14ac:dyDescent="0.3">
      <c r="D542" s="29">
        <f t="shared" ca="1" si="8"/>
        <v>0</v>
      </c>
    </row>
    <row r="543" spans="4:4" x14ac:dyDescent="0.3">
      <c r="D543" s="29">
        <f t="shared" ca="1" si="8"/>
        <v>0</v>
      </c>
    </row>
    <row r="544" spans="4:4" x14ac:dyDescent="0.3">
      <c r="D544" s="29">
        <f t="shared" ca="1" si="8"/>
        <v>0</v>
      </c>
    </row>
    <row r="545" spans="4:4" x14ac:dyDescent="0.3">
      <c r="D545" s="29">
        <f t="shared" ca="1" si="8"/>
        <v>0</v>
      </c>
    </row>
    <row r="546" spans="4:4" x14ac:dyDescent="0.3">
      <c r="D546" s="29">
        <f t="shared" ca="1" si="8"/>
        <v>0</v>
      </c>
    </row>
    <row r="547" spans="4:4" x14ac:dyDescent="0.3">
      <c r="D547" s="29">
        <f t="shared" ca="1" si="8"/>
        <v>0</v>
      </c>
    </row>
    <row r="548" spans="4:4" x14ac:dyDescent="0.3">
      <c r="D548" s="29">
        <f t="shared" ca="1" si="8"/>
        <v>0</v>
      </c>
    </row>
    <row r="549" spans="4:4" x14ac:dyDescent="0.3">
      <c r="D549" s="29">
        <f t="shared" ca="1" si="8"/>
        <v>0</v>
      </c>
    </row>
    <row r="550" spans="4:4" x14ac:dyDescent="0.3">
      <c r="D550" s="29">
        <f t="shared" ca="1" si="8"/>
        <v>0</v>
      </c>
    </row>
    <row r="551" spans="4:4" x14ac:dyDescent="0.3">
      <c r="D551" s="29">
        <f t="shared" ca="1" si="8"/>
        <v>0</v>
      </c>
    </row>
    <row r="552" spans="4:4" x14ac:dyDescent="0.3">
      <c r="D552" s="29">
        <f t="shared" ca="1" si="8"/>
        <v>0</v>
      </c>
    </row>
    <row r="553" spans="4:4" x14ac:dyDescent="0.3">
      <c r="D553" s="29">
        <f t="shared" ca="1" si="8"/>
        <v>0</v>
      </c>
    </row>
    <row r="554" spans="4:4" x14ac:dyDescent="0.3">
      <c r="D554" s="29">
        <f t="shared" ca="1" si="8"/>
        <v>0</v>
      </c>
    </row>
    <row r="555" spans="4:4" x14ac:dyDescent="0.3">
      <c r="D555" s="29">
        <f t="shared" ca="1" si="8"/>
        <v>0</v>
      </c>
    </row>
    <row r="556" spans="4:4" x14ac:dyDescent="0.3">
      <c r="D556" s="29">
        <f t="shared" ca="1" si="8"/>
        <v>0</v>
      </c>
    </row>
    <row r="557" spans="4:4" x14ac:dyDescent="0.3">
      <c r="D557" s="29">
        <f t="shared" ca="1" si="8"/>
        <v>0</v>
      </c>
    </row>
    <row r="558" spans="4:4" x14ac:dyDescent="0.3">
      <c r="D558" s="29">
        <f t="shared" ca="1" si="8"/>
        <v>0</v>
      </c>
    </row>
    <row r="559" spans="4:4" x14ac:dyDescent="0.3">
      <c r="D559" s="29">
        <f t="shared" ca="1" si="8"/>
        <v>0</v>
      </c>
    </row>
    <row r="560" spans="4:4" x14ac:dyDescent="0.3">
      <c r="D560" s="29">
        <f t="shared" ca="1" si="8"/>
        <v>0</v>
      </c>
    </row>
    <row r="561" spans="4:4" x14ac:dyDescent="0.3">
      <c r="D561" s="29">
        <f t="shared" ca="1" si="8"/>
        <v>0</v>
      </c>
    </row>
    <row r="562" spans="4:4" x14ac:dyDescent="0.3">
      <c r="D562" s="29">
        <f t="shared" ca="1" si="8"/>
        <v>0</v>
      </c>
    </row>
    <row r="563" spans="4:4" x14ac:dyDescent="0.3">
      <c r="D563" s="29">
        <f t="shared" ca="1" si="8"/>
        <v>0</v>
      </c>
    </row>
    <row r="564" spans="4:4" x14ac:dyDescent="0.3">
      <c r="D564" s="29">
        <f t="shared" ca="1" si="8"/>
        <v>0</v>
      </c>
    </row>
    <row r="565" spans="4:4" x14ac:dyDescent="0.3">
      <c r="D565" s="29">
        <f t="shared" ca="1" si="8"/>
        <v>0</v>
      </c>
    </row>
    <row r="566" spans="4:4" x14ac:dyDescent="0.3">
      <c r="D566" s="29">
        <f t="shared" ca="1" si="8"/>
        <v>0</v>
      </c>
    </row>
    <row r="567" spans="4:4" x14ac:dyDescent="0.3">
      <c r="D567" s="29">
        <f t="shared" ca="1" si="8"/>
        <v>0</v>
      </c>
    </row>
    <row r="568" spans="4:4" x14ac:dyDescent="0.3">
      <c r="D568" s="29">
        <f t="shared" ca="1" si="8"/>
        <v>0</v>
      </c>
    </row>
    <row r="569" spans="4:4" x14ac:dyDescent="0.3">
      <c r="D569" s="29">
        <f t="shared" ca="1" si="8"/>
        <v>0</v>
      </c>
    </row>
    <row r="570" spans="4:4" x14ac:dyDescent="0.3">
      <c r="D570" s="29">
        <f t="shared" ca="1" si="8"/>
        <v>0</v>
      </c>
    </row>
    <row r="571" spans="4:4" x14ac:dyDescent="0.3">
      <c r="D571" s="29">
        <f t="shared" ca="1" si="8"/>
        <v>0</v>
      </c>
    </row>
    <row r="572" spans="4:4" x14ac:dyDescent="0.3">
      <c r="D572" s="29">
        <f t="shared" ca="1" si="8"/>
        <v>0</v>
      </c>
    </row>
    <row r="573" spans="4:4" x14ac:dyDescent="0.3">
      <c r="D573" s="29">
        <f t="shared" ca="1" si="8"/>
        <v>0</v>
      </c>
    </row>
    <row r="574" spans="4:4" x14ac:dyDescent="0.3">
      <c r="D574" s="29">
        <f t="shared" ca="1" si="8"/>
        <v>0</v>
      </c>
    </row>
    <row r="575" spans="4:4" x14ac:dyDescent="0.3">
      <c r="D575" s="29">
        <f t="shared" ca="1" si="8"/>
        <v>0</v>
      </c>
    </row>
    <row r="576" spans="4:4" x14ac:dyDescent="0.3">
      <c r="D576" s="29">
        <f t="shared" ca="1" si="8"/>
        <v>0</v>
      </c>
    </row>
    <row r="577" spans="4:4" x14ac:dyDescent="0.3">
      <c r="D577" s="29">
        <f t="shared" ca="1" si="8"/>
        <v>0</v>
      </c>
    </row>
    <row r="578" spans="4:4" x14ac:dyDescent="0.3">
      <c r="D578" s="29">
        <f t="shared" ca="1" si="8"/>
        <v>0</v>
      </c>
    </row>
    <row r="579" spans="4:4" x14ac:dyDescent="0.3">
      <c r="D579" s="29">
        <f t="shared" ref="D579:D642" ca="1" si="9">-PV(C579,(A579-YEAR(NOW())),,((A579-YEAR(NOW()))*(B579*C579)))</f>
        <v>0</v>
      </c>
    </row>
    <row r="580" spans="4:4" x14ac:dyDescent="0.3">
      <c r="D580" s="29">
        <f t="shared" ca="1" si="9"/>
        <v>0</v>
      </c>
    </row>
    <row r="581" spans="4:4" x14ac:dyDescent="0.3">
      <c r="D581" s="29">
        <f t="shared" ca="1" si="9"/>
        <v>0</v>
      </c>
    </row>
    <row r="582" spans="4:4" x14ac:dyDescent="0.3">
      <c r="D582" s="29">
        <f t="shared" ca="1" si="9"/>
        <v>0</v>
      </c>
    </row>
    <row r="583" spans="4:4" x14ac:dyDescent="0.3">
      <c r="D583" s="29">
        <f t="shared" ca="1" si="9"/>
        <v>0</v>
      </c>
    </row>
    <row r="584" spans="4:4" x14ac:dyDescent="0.3">
      <c r="D584" s="29">
        <f t="shared" ca="1" si="9"/>
        <v>0</v>
      </c>
    </row>
    <row r="585" spans="4:4" x14ac:dyDescent="0.3">
      <c r="D585" s="29">
        <f t="shared" ca="1" si="9"/>
        <v>0</v>
      </c>
    </row>
    <row r="586" spans="4:4" x14ac:dyDescent="0.3">
      <c r="D586" s="29">
        <f t="shared" ca="1" si="9"/>
        <v>0</v>
      </c>
    </row>
    <row r="587" spans="4:4" x14ac:dyDescent="0.3">
      <c r="D587" s="29">
        <f t="shared" ca="1" si="9"/>
        <v>0</v>
      </c>
    </row>
    <row r="588" spans="4:4" x14ac:dyDescent="0.3">
      <c r="D588" s="29">
        <f t="shared" ca="1" si="9"/>
        <v>0</v>
      </c>
    </row>
    <row r="589" spans="4:4" x14ac:dyDescent="0.3">
      <c r="D589" s="29">
        <f t="shared" ca="1" si="9"/>
        <v>0</v>
      </c>
    </row>
    <row r="590" spans="4:4" x14ac:dyDescent="0.3">
      <c r="D590" s="29">
        <f t="shared" ca="1" si="9"/>
        <v>0</v>
      </c>
    </row>
    <row r="591" spans="4:4" x14ac:dyDescent="0.3">
      <c r="D591" s="29">
        <f t="shared" ca="1" si="9"/>
        <v>0</v>
      </c>
    </row>
    <row r="592" spans="4:4" x14ac:dyDescent="0.3">
      <c r="D592" s="29">
        <f t="shared" ca="1" si="9"/>
        <v>0</v>
      </c>
    </row>
    <row r="593" spans="4:4" x14ac:dyDescent="0.3">
      <c r="D593" s="29">
        <f t="shared" ca="1" si="9"/>
        <v>0</v>
      </c>
    </row>
    <row r="594" spans="4:4" x14ac:dyDescent="0.3">
      <c r="D594" s="29">
        <f t="shared" ca="1" si="9"/>
        <v>0</v>
      </c>
    </row>
    <row r="595" spans="4:4" x14ac:dyDescent="0.3">
      <c r="D595" s="29">
        <f t="shared" ca="1" si="9"/>
        <v>0</v>
      </c>
    </row>
    <row r="596" spans="4:4" x14ac:dyDescent="0.3">
      <c r="D596" s="29">
        <f t="shared" ca="1" si="9"/>
        <v>0</v>
      </c>
    </row>
    <row r="597" spans="4:4" x14ac:dyDescent="0.3">
      <c r="D597" s="29">
        <f t="shared" ca="1" si="9"/>
        <v>0</v>
      </c>
    </row>
    <row r="598" spans="4:4" x14ac:dyDescent="0.3">
      <c r="D598" s="29">
        <f t="shared" ca="1" si="9"/>
        <v>0</v>
      </c>
    </row>
    <row r="599" spans="4:4" x14ac:dyDescent="0.3">
      <c r="D599" s="29">
        <f t="shared" ca="1" si="9"/>
        <v>0</v>
      </c>
    </row>
    <row r="600" spans="4:4" x14ac:dyDescent="0.3">
      <c r="D600" s="29">
        <f t="shared" ca="1" si="9"/>
        <v>0</v>
      </c>
    </row>
    <row r="601" spans="4:4" x14ac:dyDescent="0.3">
      <c r="D601" s="29">
        <f t="shared" ca="1" si="9"/>
        <v>0</v>
      </c>
    </row>
    <row r="602" spans="4:4" x14ac:dyDescent="0.3">
      <c r="D602" s="29">
        <f t="shared" ca="1" si="9"/>
        <v>0</v>
      </c>
    </row>
    <row r="603" spans="4:4" x14ac:dyDescent="0.3">
      <c r="D603" s="29">
        <f t="shared" ca="1" si="9"/>
        <v>0</v>
      </c>
    </row>
    <row r="604" spans="4:4" x14ac:dyDescent="0.3">
      <c r="D604" s="29">
        <f t="shared" ca="1" si="9"/>
        <v>0</v>
      </c>
    </row>
    <row r="605" spans="4:4" x14ac:dyDescent="0.3">
      <c r="D605" s="29">
        <f t="shared" ca="1" si="9"/>
        <v>0</v>
      </c>
    </row>
    <row r="606" spans="4:4" x14ac:dyDescent="0.3">
      <c r="D606" s="29">
        <f t="shared" ca="1" si="9"/>
        <v>0</v>
      </c>
    </row>
    <row r="607" spans="4:4" x14ac:dyDescent="0.3">
      <c r="D607" s="29">
        <f t="shared" ca="1" si="9"/>
        <v>0</v>
      </c>
    </row>
    <row r="608" spans="4:4" x14ac:dyDescent="0.3">
      <c r="D608" s="29">
        <f t="shared" ca="1" si="9"/>
        <v>0</v>
      </c>
    </row>
    <row r="609" spans="4:4" x14ac:dyDescent="0.3">
      <c r="D609" s="29">
        <f t="shared" ca="1" si="9"/>
        <v>0</v>
      </c>
    </row>
    <row r="610" spans="4:4" x14ac:dyDescent="0.3">
      <c r="D610" s="29">
        <f t="shared" ca="1" si="9"/>
        <v>0</v>
      </c>
    </row>
    <row r="611" spans="4:4" x14ac:dyDescent="0.3">
      <c r="D611" s="29">
        <f t="shared" ca="1" si="9"/>
        <v>0</v>
      </c>
    </row>
    <row r="612" spans="4:4" x14ac:dyDescent="0.3">
      <c r="D612" s="29">
        <f t="shared" ca="1" si="9"/>
        <v>0</v>
      </c>
    </row>
    <row r="613" spans="4:4" x14ac:dyDescent="0.3">
      <c r="D613" s="29">
        <f t="shared" ca="1" si="9"/>
        <v>0</v>
      </c>
    </row>
    <row r="614" spans="4:4" x14ac:dyDescent="0.3">
      <c r="D614" s="29">
        <f t="shared" ca="1" si="9"/>
        <v>0</v>
      </c>
    </row>
    <row r="615" spans="4:4" x14ac:dyDescent="0.3">
      <c r="D615" s="29">
        <f t="shared" ca="1" si="9"/>
        <v>0</v>
      </c>
    </row>
    <row r="616" spans="4:4" x14ac:dyDescent="0.3">
      <c r="D616" s="29">
        <f t="shared" ca="1" si="9"/>
        <v>0</v>
      </c>
    </row>
    <row r="617" spans="4:4" x14ac:dyDescent="0.3">
      <c r="D617" s="29">
        <f t="shared" ca="1" si="9"/>
        <v>0</v>
      </c>
    </row>
    <row r="618" spans="4:4" x14ac:dyDescent="0.3">
      <c r="D618" s="29">
        <f t="shared" ca="1" si="9"/>
        <v>0</v>
      </c>
    </row>
    <row r="619" spans="4:4" x14ac:dyDescent="0.3">
      <c r="D619" s="29">
        <f t="shared" ca="1" si="9"/>
        <v>0</v>
      </c>
    </row>
    <row r="620" spans="4:4" x14ac:dyDescent="0.3">
      <c r="D620" s="29">
        <f t="shared" ca="1" si="9"/>
        <v>0</v>
      </c>
    </row>
    <row r="621" spans="4:4" x14ac:dyDescent="0.3">
      <c r="D621" s="29">
        <f t="shared" ca="1" si="9"/>
        <v>0</v>
      </c>
    </row>
    <row r="622" spans="4:4" x14ac:dyDescent="0.3">
      <c r="D622" s="29">
        <f t="shared" ca="1" si="9"/>
        <v>0</v>
      </c>
    </row>
    <row r="623" spans="4:4" x14ac:dyDescent="0.3">
      <c r="D623" s="29">
        <f t="shared" ca="1" si="9"/>
        <v>0</v>
      </c>
    </row>
    <row r="624" spans="4:4" x14ac:dyDescent="0.3">
      <c r="D624" s="29">
        <f t="shared" ca="1" si="9"/>
        <v>0</v>
      </c>
    </row>
    <row r="625" spans="4:4" x14ac:dyDescent="0.3">
      <c r="D625" s="29">
        <f t="shared" ca="1" si="9"/>
        <v>0</v>
      </c>
    </row>
    <row r="626" spans="4:4" x14ac:dyDescent="0.3">
      <c r="D626" s="29">
        <f t="shared" ca="1" si="9"/>
        <v>0</v>
      </c>
    </row>
    <row r="627" spans="4:4" x14ac:dyDescent="0.3">
      <c r="D627" s="29">
        <f t="shared" ca="1" si="9"/>
        <v>0</v>
      </c>
    </row>
    <row r="628" spans="4:4" x14ac:dyDescent="0.3">
      <c r="D628" s="29">
        <f t="shared" ca="1" si="9"/>
        <v>0</v>
      </c>
    </row>
    <row r="629" spans="4:4" x14ac:dyDescent="0.3">
      <c r="D629" s="29">
        <f t="shared" ca="1" si="9"/>
        <v>0</v>
      </c>
    </row>
    <row r="630" spans="4:4" x14ac:dyDescent="0.3">
      <c r="D630" s="29">
        <f t="shared" ca="1" si="9"/>
        <v>0</v>
      </c>
    </row>
    <row r="631" spans="4:4" x14ac:dyDescent="0.3">
      <c r="D631" s="29">
        <f t="shared" ca="1" si="9"/>
        <v>0</v>
      </c>
    </row>
    <row r="632" spans="4:4" x14ac:dyDescent="0.3">
      <c r="D632" s="29">
        <f t="shared" ca="1" si="9"/>
        <v>0</v>
      </c>
    </row>
    <row r="633" spans="4:4" x14ac:dyDescent="0.3">
      <c r="D633" s="29">
        <f t="shared" ca="1" si="9"/>
        <v>0</v>
      </c>
    </row>
    <row r="634" spans="4:4" x14ac:dyDescent="0.3">
      <c r="D634" s="29">
        <f t="shared" ca="1" si="9"/>
        <v>0</v>
      </c>
    </row>
    <row r="635" spans="4:4" x14ac:dyDescent="0.3">
      <c r="D635" s="29">
        <f t="shared" ca="1" si="9"/>
        <v>0</v>
      </c>
    </row>
    <row r="636" spans="4:4" x14ac:dyDescent="0.3">
      <c r="D636" s="29">
        <f t="shared" ca="1" si="9"/>
        <v>0</v>
      </c>
    </row>
    <row r="637" spans="4:4" x14ac:dyDescent="0.3">
      <c r="D637" s="29">
        <f t="shared" ca="1" si="9"/>
        <v>0</v>
      </c>
    </row>
    <row r="638" spans="4:4" x14ac:dyDescent="0.3">
      <c r="D638" s="29">
        <f t="shared" ca="1" si="9"/>
        <v>0</v>
      </c>
    </row>
    <row r="639" spans="4:4" x14ac:dyDescent="0.3">
      <c r="D639" s="29">
        <f t="shared" ca="1" si="9"/>
        <v>0</v>
      </c>
    </row>
    <row r="640" spans="4:4" x14ac:dyDescent="0.3">
      <c r="D640" s="29">
        <f t="shared" ca="1" si="9"/>
        <v>0</v>
      </c>
    </row>
    <row r="641" spans="4:4" x14ac:dyDescent="0.3">
      <c r="D641" s="29">
        <f t="shared" ca="1" si="9"/>
        <v>0</v>
      </c>
    </row>
    <row r="642" spans="4:4" x14ac:dyDescent="0.3">
      <c r="D642" s="29">
        <f t="shared" ca="1" si="9"/>
        <v>0</v>
      </c>
    </row>
    <row r="643" spans="4:4" x14ac:dyDescent="0.3">
      <c r="D643" s="29">
        <f t="shared" ref="D643:D706" ca="1" si="10">-PV(C643,(A643-YEAR(NOW())),,((A643-YEAR(NOW()))*(B643*C643)))</f>
        <v>0</v>
      </c>
    </row>
    <row r="644" spans="4:4" x14ac:dyDescent="0.3">
      <c r="D644" s="29">
        <f t="shared" ca="1" si="10"/>
        <v>0</v>
      </c>
    </row>
    <row r="645" spans="4:4" x14ac:dyDescent="0.3">
      <c r="D645" s="29">
        <f t="shared" ca="1" si="10"/>
        <v>0</v>
      </c>
    </row>
    <row r="646" spans="4:4" x14ac:dyDescent="0.3">
      <c r="D646" s="29">
        <f t="shared" ca="1" si="10"/>
        <v>0</v>
      </c>
    </row>
    <row r="647" spans="4:4" x14ac:dyDescent="0.3">
      <c r="D647" s="29">
        <f t="shared" ca="1" si="10"/>
        <v>0</v>
      </c>
    </row>
    <row r="648" spans="4:4" x14ac:dyDescent="0.3">
      <c r="D648" s="29">
        <f t="shared" ca="1" si="10"/>
        <v>0</v>
      </c>
    </row>
    <row r="649" spans="4:4" x14ac:dyDescent="0.3">
      <c r="D649" s="29">
        <f t="shared" ca="1" si="10"/>
        <v>0</v>
      </c>
    </row>
    <row r="650" spans="4:4" x14ac:dyDescent="0.3">
      <c r="D650" s="29">
        <f t="shared" ca="1" si="10"/>
        <v>0</v>
      </c>
    </row>
    <row r="651" spans="4:4" x14ac:dyDescent="0.3">
      <c r="D651" s="29">
        <f t="shared" ca="1" si="10"/>
        <v>0</v>
      </c>
    </row>
    <row r="652" spans="4:4" x14ac:dyDescent="0.3">
      <c r="D652" s="29">
        <f t="shared" ca="1" si="10"/>
        <v>0</v>
      </c>
    </row>
    <row r="653" spans="4:4" x14ac:dyDescent="0.3">
      <c r="D653" s="29">
        <f t="shared" ca="1" si="10"/>
        <v>0</v>
      </c>
    </row>
    <row r="654" spans="4:4" x14ac:dyDescent="0.3">
      <c r="D654" s="29">
        <f t="shared" ca="1" si="10"/>
        <v>0</v>
      </c>
    </row>
    <row r="655" spans="4:4" x14ac:dyDescent="0.3">
      <c r="D655" s="29">
        <f t="shared" ca="1" si="10"/>
        <v>0</v>
      </c>
    </row>
    <row r="656" spans="4:4" x14ac:dyDescent="0.3">
      <c r="D656" s="29">
        <f t="shared" ca="1" si="10"/>
        <v>0</v>
      </c>
    </row>
    <row r="657" spans="4:4" x14ac:dyDescent="0.3">
      <c r="D657" s="29">
        <f t="shared" ca="1" si="10"/>
        <v>0</v>
      </c>
    </row>
    <row r="658" spans="4:4" x14ac:dyDescent="0.3">
      <c r="D658" s="29">
        <f t="shared" ca="1" si="10"/>
        <v>0</v>
      </c>
    </row>
    <row r="659" spans="4:4" x14ac:dyDescent="0.3">
      <c r="D659" s="29">
        <f t="shared" ca="1" si="10"/>
        <v>0</v>
      </c>
    </row>
    <row r="660" spans="4:4" x14ac:dyDescent="0.3">
      <c r="D660" s="29">
        <f t="shared" ca="1" si="10"/>
        <v>0</v>
      </c>
    </row>
    <row r="661" spans="4:4" x14ac:dyDescent="0.3">
      <c r="D661" s="29">
        <f t="shared" ca="1" si="10"/>
        <v>0</v>
      </c>
    </row>
    <row r="662" spans="4:4" x14ac:dyDescent="0.3">
      <c r="D662" s="29">
        <f t="shared" ca="1" si="10"/>
        <v>0</v>
      </c>
    </row>
    <row r="663" spans="4:4" x14ac:dyDescent="0.3">
      <c r="D663" s="29">
        <f t="shared" ca="1" si="10"/>
        <v>0</v>
      </c>
    </row>
    <row r="664" spans="4:4" x14ac:dyDescent="0.3">
      <c r="D664" s="29">
        <f t="shared" ca="1" si="10"/>
        <v>0</v>
      </c>
    </row>
    <row r="665" spans="4:4" x14ac:dyDescent="0.3">
      <c r="D665" s="29">
        <f t="shared" ca="1" si="10"/>
        <v>0</v>
      </c>
    </row>
    <row r="666" spans="4:4" x14ac:dyDescent="0.3">
      <c r="D666" s="29">
        <f t="shared" ca="1" si="10"/>
        <v>0</v>
      </c>
    </row>
    <row r="667" spans="4:4" x14ac:dyDescent="0.3">
      <c r="D667" s="29">
        <f t="shared" ca="1" si="10"/>
        <v>0</v>
      </c>
    </row>
    <row r="668" spans="4:4" x14ac:dyDescent="0.3">
      <c r="D668" s="29">
        <f t="shared" ca="1" si="10"/>
        <v>0</v>
      </c>
    </row>
    <row r="669" spans="4:4" x14ac:dyDescent="0.3">
      <c r="D669" s="29">
        <f t="shared" ca="1" si="10"/>
        <v>0</v>
      </c>
    </row>
    <row r="670" spans="4:4" x14ac:dyDescent="0.3">
      <c r="D670" s="29">
        <f t="shared" ca="1" si="10"/>
        <v>0</v>
      </c>
    </row>
    <row r="671" spans="4:4" x14ac:dyDescent="0.3">
      <c r="D671" s="29">
        <f t="shared" ca="1" si="10"/>
        <v>0</v>
      </c>
    </row>
    <row r="672" spans="4:4" x14ac:dyDescent="0.3">
      <c r="D672" s="29">
        <f t="shared" ca="1" si="10"/>
        <v>0</v>
      </c>
    </row>
    <row r="673" spans="4:4" x14ac:dyDescent="0.3">
      <c r="D673" s="29">
        <f t="shared" ca="1" si="10"/>
        <v>0</v>
      </c>
    </row>
    <row r="674" spans="4:4" x14ac:dyDescent="0.3">
      <c r="D674" s="29">
        <f t="shared" ca="1" si="10"/>
        <v>0</v>
      </c>
    </row>
    <row r="675" spans="4:4" x14ac:dyDescent="0.3">
      <c r="D675" s="29">
        <f t="shared" ca="1" si="10"/>
        <v>0</v>
      </c>
    </row>
    <row r="676" spans="4:4" x14ac:dyDescent="0.3">
      <c r="D676" s="29">
        <f t="shared" ca="1" si="10"/>
        <v>0</v>
      </c>
    </row>
    <row r="677" spans="4:4" x14ac:dyDescent="0.3">
      <c r="D677" s="29">
        <f t="shared" ca="1" si="10"/>
        <v>0</v>
      </c>
    </row>
    <row r="678" spans="4:4" x14ac:dyDescent="0.3">
      <c r="D678" s="29">
        <f t="shared" ca="1" si="10"/>
        <v>0</v>
      </c>
    </row>
    <row r="679" spans="4:4" x14ac:dyDescent="0.3">
      <c r="D679" s="29">
        <f t="shared" ca="1" si="10"/>
        <v>0</v>
      </c>
    </row>
    <row r="680" spans="4:4" x14ac:dyDescent="0.3">
      <c r="D680" s="29">
        <f t="shared" ca="1" si="10"/>
        <v>0</v>
      </c>
    </row>
    <row r="681" spans="4:4" x14ac:dyDescent="0.3">
      <c r="D681" s="29">
        <f t="shared" ca="1" si="10"/>
        <v>0</v>
      </c>
    </row>
    <row r="682" spans="4:4" x14ac:dyDescent="0.3">
      <c r="D682" s="29">
        <f t="shared" ca="1" si="10"/>
        <v>0</v>
      </c>
    </row>
    <row r="683" spans="4:4" x14ac:dyDescent="0.3">
      <c r="D683" s="29">
        <f t="shared" ca="1" si="10"/>
        <v>0</v>
      </c>
    </row>
    <row r="684" spans="4:4" x14ac:dyDescent="0.3">
      <c r="D684" s="29">
        <f t="shared" ca="1" si="10"/>
        <v>0</v>
      </c>
    </row>
    <row r="685" spans="4:4" x14ac:dyDescent="0.3">
      <c r="D685" s="29">
        <f t="shared" ca="1" si="10"/>
        <v>0</v>
      </c>
    </row>
    <row r="686" spans="4:4" x14ac:dyDescent="0.3">
      <c r="D686" s="29">
        <f t="shared" ca="1" si="10"/>
        <v>0</v>
      </c>
    </row>
    <row r="687" spans="4:4" x14ac:dyDescent="0.3">
      <c r="D687" s="29">
        <f t="shared" ca="1" si="10"/>
        <v>0</v>
      </c>
    </row>
    <row r="688" spans="4:4" x14ac:dyDescent="0.3">
      <c r="D688" s="29">
        <f t="shared" ca="1" si="10"/>
        <v>0</v>
      </c>
    </row>
    <row r="689" spans="4:4" x14ac:dyDescent="0.3">
      <c r="D689" s="29">
        <f t="shared" ca="1" si="10"/>
        <v>0</v>
      </c>
    </row>
    <row r="690" spans="4:4" x14ac:dyDescent="0.3">
      <c r="D690" s="29">
        <f t="shared" ca="1" si="10"/>
        <v>0</v>
      </c>
    </row>
    <row r="691" spans="4:4" x14ac:dyDescent="0.3">
      <c r="D691" s="29">
        <f t="shared" ca="1" si="10"/>
        <v>0</v>
      </c>
    </row>
    <row r="692" spans="4:4" x14ac:dyDescent="0.3">
      <c r="D692" s="29">
        <f t="shared" ca="1" si="10"/>
        <v>0</v>
      </c>
    </row>
    <row r="693" spans="4:4" x14ac:dyDescent="0.3">
      <c r="D693" s="29">
        <f t="shared" ca="1" si="10"/>
        <v>0</v>
      </c>
    </row>
    <row r="694" spans="4:4" x14ac:dyDescent="0.3">
      <c r="D694" s="29">
        <f t="shared" ca="1" si="10"/>
        <v>0</v>
      </c>
    </row>
    <row r="695" spans="4:4" x14ac:dyDescent="0.3">
      <c r="D695" s="29">
        <f t="shared" ca="1" si="10"/>
        <v>0</v>
      </c>
    </row>
    <row r="696" spans="4:4" x14ac:dyDescent="0.3">
      <c r="D696" s="29">
        <f t="shared" ca="1" si="10"/>
        <v>0</v>
      </c>
    </row>
    <row r="697" spans="4:4" x14ac:dyDescent="0.3">
      <c r="D697" s="29">
        <f t="shared" ca="1" si="10"/>
        <v>0</v>
      </c>
    </row>
    <row r="698" spans="4:4" x14ac:dyDescent="0.3">
      <c r="D698" s="29">
        <f t="shared" ca="1" si="10"/>
        <v>0</v>
      </c>
    </row>
    <row r="699" spans="4:4" x14ac:dyDescent="0.3">
      <c r="D699" s="29">
        <f t="shared" ca="1" si="10"/>
        <v>0</v>
      </c>
    </row>
    <row r="700" spans="4:4" x14ac:dyDescent="0.3">
      <c r="D700" s="29">
        <f t="shared" ca="1" si="10"/>
        <v>0</v>
      </c>
    </row>
    <row r="701" spans="4:4" x14ac:dyDescent="0.3">
      <c r="D701" s="29">
        <f t="shared" ca="1" si="10"/>
        <v>0</v>
      </c>
    </row>
    <row r="702" spans="4:4" x14ac:dyDescent="0.3">
      <c r="D702" s="29">
        <f t="shared" ca="1" si="10"/>
        <v>0</v>
      </c>
    </row>
    <row r="703" spans="4:4" x14ac:dyDescent="0.3">
      <c r="D703" s="29">
        <f t="shared" ca="1" si="10"/>
        <v>0</v>
      </c>
    </row>
    <row r="704" spans="4:4" x14ac:dyDescent="0.3">
      <c r="D704" s="29">
        <f t="shared" ca="1" si="10"/>
        <v>0</v>
      </c>
    </row>
    <row r="705" spans="4:4" x14ac:dyDescent="0.3">
      <c r="D705" s="29">
        <f t="shared" ca="1" si="10"/>
        <v>0</v>
      </c>
    </row>
    <row r="706" spans="4:4" x14ac:dyDescent="0.3">
      <c r="D706" s="29">
        <f t="shared" ca="1" si="10"/>
        <v>0</v>
      </c>
    </row>
    <row r="707" spans="4:4" x14ac:dyDescent="0.3">
      <c r="D707" s="29">
        <f t="shared" ref="D707:D770" ca="1" si="11">-PV(C707,(A707-YEAR(NOW())),,((A707-YEAR(NOW()))*(B707*C707)))</f>
        <v>0</v>
      </c>
    </row>
    <row r="708" spans="4:4" x14ac:dyDescent="0.3">
      <c r="D708" s="29">
        <f t="shared" ca="1" si="11"/>
        <v>0</v>
      </c>
    </row>
    <row r="709" spans="4:4" x14ac:dyDescent="0.3">
      <c r="D709" s="29">
        <f t="shared" ca="1" si="11"/>
        <v>0</v>
      </c>
    </row>
    <row r="710" spans="4:4" x14ac:dyDescent="0.3">
      <c r="D710" s="29">
        <f t="shared" ca="1" si="11"/>
        <v>0</v>
      </c>
    </row>
    <row r="711" spans="4:4" x14ac:dyDescent="0.3">
      <c r="D711" s="29">
        <f t="shared" ca="1" si="11"/>
        <v>0</v>
      </c>
    </row>
    <row r="712" spans="4:4" x14ac:dyDescent="0.3">
      <c r="D712" s="29">
        <f t="shared" ca="1" si="11"/>
        <v>0</v>
      </c>
    </row>
    <row r="713" spans="4:4" x14ac:dyDescent="0.3">
      <c r="D713" s="29">
        <f t="shared" ca="1" si="11"/>
        <v>0</v>
      </c>
    </row>
    <row r="714" spans="4:4" x14ac:dyDescent="0.3">
      <c r="D714" s="29">
        <f t="shared" ca="1" si="11"/>
        <v>0</v>
      </c>
    </row>
    <row r="715" spans="4:4" x14ac:dyDescent="0.3">
      <c r="D715" s="29">
        <f t="shared" ca="1" si="11"/>
        <v>0</v>
      </c>
    </row>
    <row r="716" spans="4:4" x14ac:dyDescent="0.3">
      <c r="D716" s="29">
        <f t="shared" ca="1" si="11"/>
        <v>0</v>
      </c>
    </row>
    <row r="717" spans="4:4" x14ac:dyDescent="0.3">
      <c r="D717" s="29">
        <f t="shared" ca="1" si="11"/>
        <v>0</v>
      </c>
    </row>
    <row r="718" spans="4:4" x14ac:dyDescent="0.3">
      <c r="D718" s="29">
        <f t="shared" ca="1" si="11"/>
        <v>0</v>
      </c>
    </row>
    <row r="719" spans="4:4" x14ac:dyDescent="0.3">
      <c r="D719" s="29">
        <f t="shared" ca="1" si="11"/>
        <v>0</v>
      </c>
    </row>
    <row r="720" spans="4:4" x14ac:dyDescent="0.3">
      <c r="D720" s="29">
        <f t="shared" ca="1" si="11"/>
        <v>0</v>
      </c>
    </row>
    <row r="721" spans="4:4" x14ac:dyDescent="0.3">
      <c r="D721" s="29">
        <f t="shared" ca="1" si="11"/>
        <v>0</v>
      </c>
    </row>
    <row r="722" spans="4:4" x14ac:dyDescent="0.3">
      <c r="D722" s="29">
        <f t="shared" ca="1" si="11"/>
        <v>0</v>
      </c>
    </row>
    <row r="723" spans="4:4" x14ac:dyDescent="0.3">
      <c r="D723" s="29">
        <f t="shared" ca="1" si="11"/>
        <v>0</v>
      </c>
    </row>
    <row r="724" spans="4:4" x14ac:dyDescent="0.3">
      <c r="D724" s="29">
        <f t="shared" ca="1" si="11"/>
        <v>0</v>
      </c>
    </row>
    <row r="725" spans="4:4" x14ac:dyDescent="0.3">
      <c r="D725" s="29">
        <f t="shared" ca="1" si="11"/>
        <v>0</v>
      </c>
    </row>
    <row r="726" spans="4:4" x14ac:dyDescent="0.3">
      <c r="D726" s="29">
        <f t="shared" ca="1" si="11"/>
        <v>0</v>
      </c>
    </row>
    <row r="727" spans="4:4" x14ac:dyDescent="0.3">
      <c r="D727" s="29">
        <f t="shared" ca="1" si="11"/>
        <v>0</v>
      </c>
    </row>
    <row r="728" spans="4:4" x14ac:dyDescent="0.3">
      <c r="D728" s="29">
        <f t="shared" ca="1" si="11"/>
        <v>0</v>
      </c>
    </row>
    <row r="729" spans="4:4" x14ac:dyDescent="0.3">
      <c r="D729" s="29">
        <f t="shared" ca="1" si="11"/>
        <v>0</v>
      </c>
    </row>
    <row r="730" spans="4:4" x14ac:dyDescent="0.3">
      <c r="D730" s="29">
        <f t="shared" ca="1" si="11"/>
        <v>0</v>
      </c>
    </row>
    <row r="731" spans="4:4" x14ac:dyDescent="0.3">
      <c r="D731" s="29">
        <f t="shared" ca="1" si="11"/>
        <v>0</v>
      </c>
    </row>
    <row r="732" spans="4:4" x14ac:dyDescent="0.3">
      <c r="D732" s="29">
        <f t="shared" ca="1" si="11"/>
        <v>0</v>
      </c>
    </row>
    <row r="733" spans="4:4" x14ac:dyDescent="0.3">
      <c r="D733" s="29">
        <f t="shared" ca="1" si="11"/>
        <v>0</v>
      </c>
    </row>
    <row r="734" spans="4:4" x14ac:dyDescent="0.3">
      <c r="D734" s="29">
        <f t="shared" ca="1" si="11"/>
        <v>0</v>
      </c>
    </row>
    <row r="735" spans="4:4" x14ac:dyDescent="0.3">
      <c r="D735" s="29">
        <f t="shared" ca="1" si="11"/>
        <v>0</v>
      </c>
    </row>
    <row r="736" spans="4:4" x14ac:dyDescent="0.3">
      <c r="D736" s="29">
        <f t="shared" ca="1" si="11"/>
        <v>0</v>
      </c>
    </row>
    <row r="737" spans="4:4" x14ac:dyDescent="0.3">
      <c r="D737" s="29">
        <f t="shared" ca="1" si="11"/>
        <v>0</v>
      </c>
    </row>
    <row r="738" spans="4:4" x14ac:dyDescent="0.3">
      <c r="D738" s="29">
        <f t="shared" ca="1" si="11"/>
        <v>0</v>
      </c>
    </row>
    <row r="739" spans="4:4" x14ac:dyDescent="0.3">
      <c r="D739" s="29">
        <f t="shared" ca="1" si="11"/>
        <v>0</v>
      </c>
    </row>
    <row r="740" spans="4:4" x14ac:dyDescent="0.3">
      <c r="D740" s="29">
        <f t="shared" ca="1" si="11"/>
        <v>0</v>
      </c>
    </row>
    <row r="741" spans="4:4" x14ac:dyDescent="0.3">
      <c r="D741" s="29">
        <f t="shared" ca="1" si="11"/>
        <v>0</v>
      </c>
    </row>
    <row r="742" spans="4:4" x14ac:dyDescent="0.3">
      <c r="D742" s="29">
        <f t="shared" ca="1" si="11"/>
        <v>0</v>
      </c>
    </row>
    <row r="743" spans="4:4" x14ac:dyDescent="0.3">
      <c r="D743" s="29">
        <f t="shared" ca="1" si="11"/>
        <v>0</v>
      </c>
    </row>
    <row r="744" spans="4:4" x14ac:dyDescent="0.3">
      <c r="D744" s="29">
        <f t="shared" ca="1" si="11"/>
        <v>0</v>
      </c>
    </row>
    <row r="745" spans="4:4" x14ac:dyDescent="0.3">
      <c r="D745" s="29">
        <f t="shared" ca="1" si="11"/>
        <v>0</v>
      </c>
    </row>
    <row r="746" spans="4:4" x14ac:dyDescent="0.3">
      <c r="D746" s="29">
        <f t="shared" ca="1" si="11"/>
        <v>0</v>
      </c>
    </row>
    <row r="747" spans="4:4" x14ac:dyDescent="0.3">
      <c r="D747" s="29">
        <f t="shared" ca="1" si="11"/>
        <v>0</v>
      </c>
    </row>
    <row r="748" spans="4:4" x14ac:dyDescent="0.3">
      <c r="D748" s="29">
        <f t="shared" ca="1" si="11"/>
        <v>0</v>
      </c>
    </row>
    <row r="749" spans="4:4" x14ac:dyDescent="0.3">
      <c r="D749" s="29">
        <f t="shared" ca="1" si="11"/>
        <v>0</v>
      </c>
    </row>
    <row r="750" spans="4:4" x14ac:dyDescent="0.3">
      <c r="D750" s="29">
        <f t="shared" ca="1" si="11"/>
        <v>0</v>
      </c>
    </row>
    <row r="751" spans="4:4" x14ac:dyDescent="0.3">
      <c r="D751" s="29">
        <f t="shared" ca="1" si="11"/>
        <v>0</v>
      </c>
    </row>
    <row r="752" spans="4:4" x14ac:dyDescent="0.3">
      <c r="D752" s="29">
        <f t="shared" ca="1" si="11"/>
        <v>0</v>
      </c>
    </row>
    <row r="753" spans="4:4" x14ac:dyDescent="0.3">
      <c r="D753" s="29">
        <f t="shared" ca="1" si="11"/>
        <v>0</v>
      </c>
    </row>
    <row r="754" spans="4:4" x14ac:dyDescent="0.3">
      <c r="D754" s="29">
        <f t="shared" ca="1" si="11"/>
        <v>0</v>
      </c>
    </row>
    <row r="755" spans="4:4" x14ac:dyDescent="0.3">
      <c r="D755" s="29">
        <f t="shared" ca="1" si="11"/>
        <v>0</v>
      </c>
    </row>
    <row r="756" spans="4:4" x14ac:dyDescent="0.3">
      <c r="D756" s="29">
        <f t="shared" ca="1" si="11"/>
        <v>0</v>
      </c>
    </row>
    <row r="757" spans="4:4" x14ac:dyDescent="0.3">
      <c r="D757" s="29">
        <f t="shared" ca="1" si="11"/>
        <v>0</v>
      </c>
    </row>
    <row r="758" spans="4:4" x14ac:dyDescent="0.3">
      <c r="D758" s="29">
        <f t="shared" ca="1" si="11"/>
        <v>0</v>
      </c>
    </row>
    <row r="759" spans="4:4" x14ac:dyDescent="0.3">
      <c r="D759" s="29">
        <f t="shared" ca="1" si="11"/>
        <v>0</v>
      </c>
    </row>
    <row r="760" spans="4:4" x14ac:dyDescent="0.3">
      <c r="D760" s="29">
        <f t="shared" ca="1" si="11"/>
        <v>0</v>
      </c>
    </row>
    <row r="761" spans="4:4" x14ac:dyDescent="0.3">
      <c r="D761" s="29">
        <f t="shared" ca="1" si="11"/>
        <v>0</v>
      </c>
    </row>
    <row r="762" spans="4:4" x14ac:dyDescent="0.3">
      <c r="D762" s="29">
        <f t="shared" ca="1" si="11"/>
        <v>0</v>
      </c>
    </row>
    <row r="763" spans="4:4" x14ac:dyDescent="0.3">
      <c r="D763" s="29">
        <f t="shared" ca="1" si="11"/>
        <v>0</v>
      </c>
    </row>
    <row r="764" spans="4:4" x14ac:dyDescent="0.3">
      <c r="D764" s="29">
        <f t="shared" ca="1" si="11"/>
        <v>0</v>
      </c>
    </row>
    <row r="765" spans="4:4" x14ac:dyDescent="0.3">
      <c r="D765" s="29">
        <f t="shared" ca="1" si="11"/>
        <v>0</v>
      </c>
    </row>
    <row r="766" spans="4:4" x14ac:dyDescent="0.3">
      <c r="D766" s="29">
        <f t="shared" ca="1" si="11"/>
        <v>0</v>
      </c>
    </row>
    <row r="767" spans="4:4" x14ac:dyDescent="0.3">
      <c r="D767" s="29">
        <f t="shared" ca="1" si="11"/>
        <v>0</v>
      </c>
    </row>
    <row r="768" spans="4:4" x14ac:dyDescent="0.3">
      <c r="D768" s="29">
        <f t="shared" ca="1" si="11"/>
        <v>0</v>
      </c>
    </row>
    <row r="769" spans="4:4" x14ac:dyDescent="0.3">
      <c r="D769" s="29">
        <f t="shared" ca="1" si="11"/>
        <v>0</v>
      </c>
    </row>
    <row r="770" spans="4:4" x14ac:dyDescent="0.3">
      <c r="D770" s="29">
        <f t="shared" ca="1" si="11"/>
        <v>0</v>
      </c>
    </row>
    <row r="771" spans="4:4" x14ac:dyDescent="0.3">
      <c r="D771" s="29">
        <f t="shared" ref="D771:D834" ca="1" si="12">-PV(C771,(A771-YEAR(NOW())),,((A771-YEAR(NOW()))*(B771*C771)))</f>
        <v>0</v>
      </c>
    </row>
    <row r="772" spans="4:4" x14ac:dyDescent="0.3">
      <c r="D772" s="29">
        <f t="shared" ca="1" si="12"/>
        <v>0</v>
      </c>
    </row>
    <row r="773" spans="4:4" x14ac:dyDescent="0.3">
      <c r="D773" s="29">
        <f t="shared" ca="1" si="12"/>
        <v>0</v>
      </c>
    </row>
    <row r="774" spans="4:4" x14ac:dyDescent="0.3">
      <c r="D774" s="29">
        <f t="shared" ca="1" si="12"/>
        <v>0</v>
      </c>
    </row>
    <row r="775" spans="4:4" x14ac:dyDescent="0.3">
      <c r="D775" s="29">
        <f t="shared" ca="1" si="12"/>
        <v>0</v>
      </c>
    </row>
    <row r="776" spans="4:4" x14ac:dyDescent="0.3">
      <c r="D776" s="29">
        <f t="shared" ca="1" si="12"/>
        <v>0</v>
      </c>
    </row>
    <row r="777" spans="4:4" x14ac:dyDescent="0.3">
      <c r="D777" s="29">
        <f t="shared" ca="1" si="12"/>
        <v>0</v>
      </c>
    </row>
    <row r="778" spans="4:4" x14ac:dyDescent="0.3">
      <c r="D778" s="29">
        <f t="shared" ca="1" si="12"/>
        <v>0</v>
      </c>
    </row>
    <row r="779" spans="4:4" x14ac:dyDescent="0.3">
      <c r="D779" s="29">
        <f t="shared" ca="1" si="12"/>
        <v>0</v>
      </c>
    </row>
    <row r="780" spans="4:4" x14ac:dyDescent="0.3">
      <c r="D780" s="29">
        <f t="shared" ca="1" si="12"/>
        <v>0</v>
      </c>
    </row>
    <row r="781" spans="4:4" x14ac:dyDescent="0.3">
      <c r="D781" s="29">
        <f t="shared" ca="1" si="12"/>
        <v>0</v>
      </c>
    </row>
    <row r="782" spans="4:4" x14ac:dyDescent="0.3">
      <c r="D782" s="29">
        <f t="shared" ca="1" si="12"/>
        <v>0</v>
      </c>
    </row>
    <row r="783" spans="4:4" x14ac:dyDescent="0.3">
      <c r="D783" s="29">
        <f t="shared" ca="1" si="12"/>
        <v>0</v>
      </c>
    </row>
    <row r="784" spans="4:4" x14ac:dyDescent="0.3">
      <c r="D784" s="29">
        <f t="shared" ca="1" si="12"/>
        <v>0</v>
      </c>
    </row>
    <row r="785" spans="4:4" x14ac:dyDescent="0.3">
      <c r="D785" s="29">
        <f t="shared" ca="1" si="12"/>
        <v>0</v>
      </c>
    </row>
    <row r="786" spans="4:4" x14ac:dyDescent="0.3">
      <c r="D786" s="29">
        <f t="shared" ca="1" si="12"/>
        <v>0</v>
      </c>
    </row>
    <row r="787" spans="4:4" x14ac:dyDescent="0.3">
      <c r="D787" s="29">
        <f t="shared" ca="1" si="12"/>
        <v>0</v>
      </c>
    </row>
    <row r="788" spans="4:4" x14ac:dyDescent="0.3">
      <c r="D788" s="29">
        <f t="shared" ca="1" si="12"/>
        <v>0</v>
      </c>
    </row>
    <row r="789" spans="4:4" x14ac:dyDescent="0.3">
      <c r="D789" s="29">
        <f t="shared" ca="1" si="12"/>
        <v>0</v>
      </c>
    </row>
    <row r="790" spans="4:4" x14ac:dyDescent="0.3">
      <c r="D790" s="29">
        <f t="shared" ca="1" si="12"/>
        <v>0</v>
      </c>
    </row>
    <row r="791" spans="4:4" x14ac:dyDescent="0.3">
      <c r="D791" s="29">
        <f t="shared" ca="1" si="12"/>
        <v>0</v>
      </c>
    </row>
    <row r="792" spans="4:4" x14ac:dyDescent="0.3">
      <c r="D792" s="29">
        <f t="shared" ca="1" si="12"/>
        <v>0</v>
      </c>
    </row>
    <row r="793" spans="4:4" x14ac:dyDescent="0.3">
      <c r="D793" s="29">
        <f t="shared" ca="1" si="12"/>
        <v>0</v>
      </c>
    </row>
    <row r="794" spans="4:4" x14ac:dyDescent="0.3">
      <c r="D794" s="29">
        <f t="shared" ca="1" si="12"/>
        <v>0</v>
      </c>
    </row>
    <row r="795" spans="4:4" x14ac:dyDescent="0.3">
      <c r="D795" s="29">
        <f t="shared" ca="1" si="12"/>
        <v>0</v>
      </c>
    </row>
    <row r="796" spans="4:4" x14ac:dyDescent="0.3">
      <c r="D796" s="29">
        <f t="shared" ca="1" si="12"/>
        <v>0</v>
      </c>
    </row>
    <row r="797" spans="4:4" x14ac:dyDescent="0.3">
      <c r="D797" s="29">
        <f t="shared" ca="1" si="12"/>
        <v>0</v>
      </c>
    </row>
    <row r="798" spans="4:4" x14ac:dyDescent="0.3">
      <c r="D798" s="29">
        <f t="shared" ca="1" si="12"/>
        <v>0</v>
      </c>
    </row>
    <row r="799" spans="4:4" x14ac:dyDescent="0.3">
      <c r="D799" s="29">
        <f t="shared" ca="1" si="12"/>
        <v>0</v>
      </c>
    </row>
    <row r="800" spans="4:4" x14ac:dyDescent="0.3">
      <c r="D800" s="29">
        <f t="shared" ca="1" si="12"/>
        <v>0</v>
      </c>
    </row>
    <row r="801" spans="4:4" x14ac:dyDescent="0.3">
      <c r="D801" s="29">
        <f t="shared" ca="1" si="12"/>
        <v>0</v>
      </c>
    </row>
    <row r="802" spans="4:4" x14ac:dyDescent="0.3">
      <c r="D802" s="29">
        <f t="shared" ca="1" si="12"/>
        <v>0</v>
      </c>
    </row>
    <row r="803" spans="4:4" x14ac:dyDescent="0.3">
      <c r="D803" s="29">
        <f t="shared" ca="1" si="12"/>
        <v>0</v>
      </c>
    </row>
    <row r="804" spans="4:4" x14ac:dyDescent="0.3">
      <c r="D804" s="29">
        <f t="shared" ca="1" si="12"/>
        <v>0</v>
      </c>
    </row>
    <row r="805" spans="4:4" x14ac:dyDescent="0.3">
      <c r="D805" s="29">
        <f t="shared" ca="1" si="12"/>
        <v>0</v>
      </c>
    </row>
    <row r="806" spans="4:4" x14ac:dyDescent="0.3">
      <c r="D806" s="29">
        <f t="shared" ca="1" si="12"/>
        <v>0</v>
      </c>
    </row>
    <row r="807" spans="4:4" x14ac:dyDescent="0.3">
      <c r="D807" s="29">
        <f t="shared" ca="1" si="12"/>
        <v>0</v>
      </c>
    </row>
    <row r="808" spans="4:4" x14ac:dyDescent="0.3">
      <c r="D808" s="29">
        <f t="shared" ca="1" si="12"/>
        <v>0</v>
      </c>
    </row>
    <row r="809" spans="4:4" x14ac:dyDescent="0.3">
      <c r="D809" s="29">
        <f t="shared" ca="1" si="12"/>
        <v>0</v>
      </c>
    </row>
    <row r="810" spans="4:4" x14ac:dyDescent="0.3">
      <c r="D810" s="29">
        <f t="shared" ca="1" si="12"/>
        <v>0</v>
      </c>
    </row>
    <row r="811" spans="4:4" x14ac:dyDescent="0.3">
      <c r="D811" s="29">
        <f t="shared" ca="1" si="12"/>
        <v>0</v>
      </c>
    </row>
    <row r="812" spans="4:4" x14ac:dyDescent="0.3">
      <c r="D812" s="29">
        <f t="shared" ca="1" si="12"/>
        <v>0</v>
      </c>
    </row>
    <row r="813" spans="4:4" x14ac:dyDescent="0.3">
      <c r="D813" s="29">
        <f t="shared" ca="1" si="12"/>
        <v>0</v>
      </c>
    </row>
    <row r="814" spans="4:4" x14ac:dyDescent="0.3">
      <c r="D814" s="29">
        <f t="shared" ca="1" si="12"/>
        <v>0</v>
      </c>
    </row>
    <row r="815" spans="4:4" x14ac:dyDescent="0.3">
      <c r="D815" s="29">
        <f t="shared" ca="1" si="12"/>
        <v>0</v>
      </c>
    </row>
    <row r="816" spans="4:4" x14ac:dyDescent="0.3">
      <c r="D816" s="29">
        <f t="shared" ca="1" si="12"/>
        <v>0</v>
      </c>
    </row>
    <row r="817" spans="4:4" x14ac:dyDescent="0.3">
      <c r="D817" s="29">
        <f t="shared" ca="1" si="12"/>
        <v>0</v>
      </c>
    </row>
    <row r="818" spans="4:4" x14ac:dyDescent="0.3">
      <c r="D818" s="29">
        <f t="shared" ca="1" si="12"/>
        <v>0</v>
      </c>
    </row>
    <row r="819" spans="4:4" x14ac:dyDescent="0.3">
      <c r="D819" s="29">
        <f t="shared" ca="1" si="12"/>
        <v>0</v>
      </c>
    </row>
    <row r="820" spans="4:4" x14ac:dyDescent="0.3">
      <c r="D820" s="29">
        <f t="shared" ca="1" si="12"/>
        <v>0</v>
      </c>
    </row>
    <row r="821" spans="4:4" x14ac:dyDescent="0.3">
      <c r="D821" s="29">
        <f t="shared" ca="1" si="12"/>
        <v>0</v>
      </c>
    </row>
    <row r="822" spans="4:4" x14ac:dyDescent="0.3">
      <c r="D822" s="29">
        <f t="shared" ca="1" si="12"/>
        <v>0</v>
      </c>
    </row>
    <row r="823" spans="4:4" x14ac:dyDescent="0.3">
      <c r="D823" s="29">
        <f t="shared" ca="1" si="12"/>
        <v>0</v>
      </c>
    </row>
    <row r="824" spans="4:4" x14ac:dyDescent="0.3">
      <c r="D824" s="29">
        <f t="shared" ca="1" si="12"/>
        <v>0</v>
      </c>
    </row>
    <row r="825" spans="4:4" x14ac:dyDescent="0.3">
      <c r="D825" s="29">
        <f t="shared" ca="1" si="12"/>
        <v>0</v>
      </c>
    </row>
    <row r="826" spans="4:4" x14ac:dyDescent="0.3">
      <c r="D826" s="29">
        <f t="shared" ca="1" si="12"/>
        <v>0</v>
      </c>
    </row>
    <row r="827" spans="4:4" x14ac:dyDescent="0.3">
      <c r="D827" s="29">
        <f t="shared" ca="1" si="12"/>
        <v>0</v>
      </c>
    </row>
    <row r="828" spans="4:4" x14ac:dyDescent="0.3">
      <c r="D828" s="29">
        <f t="shared" ca="1" si="12"/>
        <v>0</v>
      </c>
    </row>
    <row r="829" spans="4:4" x14ac:dyDescent="0.3">
      <c r="D829" s="29">
        <f t="shared" ca="1" si="12"/>
        <v>0</v>
      </c>
    </row>
    <row r="830" spans="4:4" x14ac:dyDescent="0.3">
      <c r="D830" s="29">
        <f t="shared" ca="1" si="12"/>
        <v>0</v>
      </c>
    </row>
    <row r="831" spans="4:4" x14ac:dyDescent="0.3">
      <c r="D831" s="29">
        <f t="shared" ca="1" si="12"/>
        <v>0</v>
      </c>
    </row>
    <row r="832" spans="4:4" x14ac:dyDescent="0.3">
      <c r="D832" s="29">
        <f t="shared" ca="1" si="12"/>
        <v>0</v>
      </c>
    </row>
    <row r="833" spans="4:4" x14ac:dyDescent="0.3">
      <c r="D833" s="29">
        <f t="shared" ca="1" si="12"/>
        <v>0</v>
      </c>
    </row>
    <row r="834" spans="4:4" x14ac:dyDescent="0.3">
      <c r="D834" s="29">
        <f t="shared" ca="1" si="12"/>
        <v>0</v>
      </c>
    </row>
    <row r="835" spans="4:4" x14ac:dyDescent="0.3">
      <c r="D835" s="29">
        <f t="shared" ref="D835:D898" ca="1" si="13">-PV(C835,(A835-YEAR(NOW())),,((A835-YEAR(NOW()))*(B835*C835)))</f>
        <v>0</v>
      </c>
    </row>
    <row r="836" spans="4:4" x14ac:dyDescent="0.3">
      <c r="D836" s="29">
        <f t="shared" ca="1" si="13"/>
        <v>0</v>
      </c>
    </row>
    <row r="837" spans="4:4" x14ac:dyDescent="0.3">
      <c r="D837" s="29">
        <f t="shared" ca="1" si="13"/>
        <v>0</v>
      </c>
    </row>
    <row r="838" spans="4:4" x14ac:dyDescent="0.3">
      <c r="D838" s="29">
        <f t="shared" ca="1" si="13"/>
        <v>0</v>
      </c>
    </row>
    <row r="839" spans="4:4" x14ac:dyDescent="0.3">
      <c r="D839" s="29">
        <f t="shared" ca="1" si="13"/>
        <v>0</v>
      </c>
    </row>
    <row r="840" spans="4:4" x14ac:dyDescent="0.3">
      <c r="D840" s="29">
        <f t="shared" ca="1" si="13"/>
        <v>0</v>
      </c>
    </row>
    <row r="841" spans="4:4" x14ac:dyDescent="0.3">
      <c r="D841" s="29">
        <f t="shared" ca="1" si="13"/>
        <v>0</v>
      </c>
    </row>
    <row r="842" spans="4:4" x14ac:dyDescent="0.3">
      <c r="D842" s="29">
        <f t="shared" ca="1" si="13"/>
        <v>0</v>
      </c>
    </row>
    <row r="843" spans="4:4" x14ac:dyDescent="0.3">
      <c r="D843" s="29">
        <f t="shared" ca="1" si="13"/>
        <v>0</v>
      </c>
    </row>
    <row r="844" spans="4:4" x14ac:dyDescent="0.3">
      <c r="D844" s="29">
        <f t="shared" ca="1" si="13"/>
        <v>0</v>
      </c>
    </row>
    <row r="845" spans="4:4" x14ac:dyDescent="0.3">
      <c r="D845" s="29">
        <f t="shared" ca="1" si="13"/>
        <v>0</v>
      </c>
    </row>
    <row r="846" spans="4:4" x14ac:dyDescent="0.3">
      <c r="D846" s="29">
        <f t="shared" ca="1" si="13"/>
        <v>0</v>
      </c>
    </row>
    <row r="847" spans="4:4" x14ac:dyDescent="0.3">
      <c r="D847" s="29">
        <f t="shared" ca="1" si="13"/>
        <v>0</v>
      </c>
    </row>
    <row r="848" spans="4:4" x14ac:dyDescent="0.3">
      <c r="D848" s="29">
        <f t="shared" ca="1" si="13"/>
        <v>0</v>
      </c>
    </row>
    <row r="849" spans="4:4" x14ac:dyDescent="0.3">
      <c r="D849" s="29">
        <f t="shared" ca="1" si="13"/>
        <v>0</v>
      </c>
    </row>
    <row r="850" spans="4:4" x14ac:dyDescent="0.3">
      <c r="D850" s="29">
        <f t="shared" ca="1" si="13"/>
        <v>0</v>
      </c>
    </row>
    <row r="851" spans="4:4" x14ac:dyDescent="0.3">
      <c r="D851" s="29">
        <f t="shared" ca="1" si="13"/>
        <v>0</v>
      </c>
    </row>
    <row r="852" spans="4:4" x14ac:dyDescent="0.3">
      <c r="D852" s="29">
        <f t="shared" ca="1" si="13"/>
        <v>0</v>
      </c>
    </row>
    <row r="853" spans="4:4" x14ac:dyDescent="0.3">
      <c r="D853" s="29">
        <f t="shared" ca="1" si="13"/>
        <v>0</v>
      </c>
    </row>
    <row r="854" spans="4:4" x14ac:dyDescent="0.3">
      <c r="D854" s="29">
        <f t="shared" ca="1" si="13"/>
        <v>0</v>
      </c>
    </row>
    <row r="855" spans="4:4" x14ac:dyDescent="0.3">
      <c r="D855" s="29">
        <f t="shared" ca="1" si="13"/>
        <v>0</v>
      </c>
    </row>
    <row r="856" spans="4:4" x14ac:dyDescent="0.3">
      <c r="D856" s="29">
        <f t="shared" ca="1" si="13"/>
        <v>0</v>
      </c>
    </row>
    <row r="857" spans="4:4" x14ac:dyDescent="0.3">
      <c r="D857" s="29">
        <f t="shared" ca="1" si="13"/>
        <v>0</v>
      </c>
    </row>
    <row r="858" spans="4:4" x14ac:dyDescent="0.3">
      <c r="D858" s="29">
        <f t="shared" ca="1" si="13"/>
        <v>0</v>
      </c>
    </row>
    <row r="859" spans="4:4" x14ac:dyDescent="0.3">
      <c r="D859" s="29">
        <f t="shared" ca="1" si="13"/>
        <v>0</v>
      </c>
    </row>
    <row r="860" spans="4:4" x14ac:dyDescent="0.3">
      <c r="D860" s="29">
        <f t="shared" ca="1" si="13"/>
        <v>0</v>
      </c>
    </row>
    <row r="861" spans="4:4" x14ac:dyDescent="0.3">
      <c r="D861" s="29">
        <f t="shared" ca="1" si="13"/>
        <v>0</v>
      </c>
    </row>
    <row r="862" spans="4:4" x14ac:dyDescent="0.3">
      <c r="D862" s="29">
        <f t="shared" ca="1" si="13"/>
        <v>0</v>
      </c>
    </row>
    <row r="863" spans="4:4" x14ac:dyDescent="0.3">
      <c r="D863" s="29">
        <f t="shared" ca="1" si="13"/>
        <v>0</v>
      </c>
    </row>
    <row r="864" spans="4:4" x14ac:dyDescent="0.3">
      <c r="D864" s="29">
        <f t="shared" ca="1" si="13"/>
        <v>0</v>
      </c>
    </row>
    <row r="865" spans="4:4" x14ac:dyDescent="0.3">
      <c r="D865" s="29">
        <f t="shared" ca="1" si="13"/>
        <v>0</v>
      </c>
    </row>
    <row r="866" spans="4:4" x14ac:dyDescent="0.3">
      <c r="D866" s="29">
        <f t="shared" ca="1" si="13"/>
        <v>0</v>
      </c>
    </row>
    <row r="867" spans="4:4" x14ac:dyDescent="0.3">
      <c r="D867" s="29">
        <f t="shared" ca="1" si="13"/>
        <v>0</v>
      </c>
    </row>
    <row r="868" spans="4:4" x14ac:dyDescent="0.3">
      <c r="D868" s="29">
        <f t="shared" ca="1" si="13"/>
        <v>0</v>
      </c>
    </row>
    <row r="869" spans="4:4" x14ac:dyDescent="0.3">
      <c r="D869" s="29">
        <f t="shared" ca="1" si="13"/>
        <v>0</v>
      </c>
    </row>
    <row r="870" spans="4:4" x14ac:dyDescent="0.3">
      <c r="D870" s="29">
        <f t="shared" ca="1" si="13"/>
        <v>0</v>
      </c>
    </row>
    <row r="871" spans="4:4" x14ac:dyDescent="0.3">
      <c r="D871" s="29">
        <f t="shared" ca="1" si="13"/>
        <v>0</v>
      </c>
    </row>
    <row r="872" spans="4:4" x14ac:dyDescent="0.3">
      <c r="D872" s="29">
        <f t="shared" ca="1" si="13"/>
        <v>0</v>
      </c>
    </row>
    <row r="873" spans="4:4" x14ac:dyDescent="0.3">
      <c r="D873" s="29">
        <f t="shared" ca="1" si="13"/>
        <v>0</v>
      </c>
    </row>
    <row r="874" spans="4:4" x14ac:dyDescent="0.3">
      <c r="D874" s="29">
        <f t="shared" ca="1" si="13"/>
        <v>0</v>
      </c>
    </row>
    <row r="875" spans="4:4" x14ac:dyDescent="0.3">
      <c r="D875" s="29">
        <f t="shared" ca="1" si="13"/>
        <v>0</v>
      </c>
    </row>
    <row r="876" spans="4:4" x14ac:dyDescent="0.3">
      <c r="D876" s="29">
        <f t="shared" ca="1" si="13"/>
        <v>0</v>
      </c>
    </row>
    <row r="877" spans="4:4" x14ac:dyDescent="0.3">
      <c r="D877" s="29">
        <f t="shared" ca="1" si="13"/>
        <v>0</v>
      </c>
    </row>
    <row r="878" spans="4:4" x14ac:dyDescent="0.3">
      <c r="D878" s="29">
        <f t="shared" ca="1" si="13"/>
        <v>0</v>
      </c>
    </row>
    <row r="879" spans="4:4" x14ac:dyDescent="0.3">
      <c r="D879" s="29">
        <f t="shared" ca="1" si="13"/>
        <v>0</v>
      </c>
    </row>
    <row r="880" spans="4:4" x14ac:dyDescent="0.3">
      <c r="D880" s="29">
        <f t="shared" ca="1" si="13"/>
        <v>0</v>
      </c>
    </row>
    <row r="881" spans="4:4" x14ac:dyDescent="0.3">
      <c r="D881" s="29">
        <f t="shared" ca="1" si="13"/>
        <v>0</v>
      </c>
    </row>
    <row r="882" spans="4:4" x14ac:dyDescent="0.3">
      <c r="D882" s="29">
        <f t="shared" ca="1" si="13"/>
        <v>0</v>
      </c>
    </row>
    <row r="883" spans="4:4" x14ac:dyDescent="0.3">
      <c r="D883" s="29">
        <f t="shared" ca="1" si="13"/>
        <v>0</v>
      </c>
    </row>
    <row r="884" spans="4:4" x14ac:dyDescent="0.3">
      <c r="D884" s="29">
        <f t="shared" ca="1" si="13"/>
        <v>0</v>
      </c>
    </row>
    <row r="885" spans="4:4" x14ac:dyDescent="0.3">
      <c r="D885" s="29">
        <f t="shared" ca="1" si="13"/>
        <v>0</v>
      </c>
    </row>
    <row r="886" spans="4:4" x14ac:dyDescent="0.3">
      <c r="D886" s="29">
        <f t="shared" ca="1" si="13"/>
        <v>0</v>
      </c>
    </row>
    <row r="887" spans="4:4" x14ac:dyDescent="0.3">
      <c r="D887" s="29">
        <f t="shared" ca="1" si="13"/>
        <v>0</v>
      </c>
    </row>
    <row r="888" spans="4:4" x14ac:dyDescent="0.3">
      <c r="D888" s="29">
        <f t="shared" ca="1" si="13"/>
        <v>0</v>
      </c>
    </row>
    <row r="889" spans="4:4" x14ac:dyDescent="0.3">
      <c r="D889" s="29">
        <f t="shared" ca="1" si="13"/>
        <v>0</v>
      </c>
    </row>
    <row r="890" spans="4:4" x14ac:dyDescent="0.3">
      <c r="D890" s="29">
        <f t="shared" ca="1" si="13"/>
        <v>0</v>
      </c>
    </row>
    <row r="891" spans="4:4" x14ac:dyDescent="0.3">
      <c r="D891" s="29">
        <f t="shared" ca="1" si="13"/>
        <v>0</v>
      </c>
    </row>
    <row r="892" spans="4:4" x14ac:dyDescent="0.3">
      <c r="D892" s="29">
        <f t="shared" ca="1" si="13"/>
        <v>0</v>
      </c>
    </row>
    <row r="893" spans="4:4" x14ac:dyDescent="0.3">
      <c r="D893" s="29">
        <f t="shared" ca="1" si="13"/>
        <v>0</v>
      </c>
    </row>
    <row r="894" spans="4:4" x14ac:dyDescent="0.3">
      <c r="D894" s="29">
        <f t="shared" ca="1" si="13"/>
        <v>0</v>
      </c>
    </row>
    <row r="895" spans="4:4" x14ac:dyDescent="0.3">
      <c r="D895" s="29">
        <f t="shared" ca="1" si="13"/>
        <v>0</v>
      </c>
    </row>
    <row r="896" spans="4:4" x14ac:dyDescent="0.3">
      <c r="D896" s="29">
        <f t="shared" ca="1" si="13"/>
        <v>0</v>
      </c>
    </row>
    <row r="897" spans="4:4" x14ac:dyDescent="0.3">
      <c r="D897" s="29">
        <f t="shared" ca="1" si="13"/>
        <v>0</v>
      </c>
    </row>
    <row r="898" spans="4:4" x14ac:dyDescent="0.3">
      <c r="D898" s="29">
        <f t="shared" ca="1" si="13"/>
        <v>0</v>
      </c>
    </row>
    <row r="899" spans="4:4" x14ac:dyDescent="0.3">
      <c r="D899" s="29">
        <f t="shared" ref="D899:D962" ca="1" si="14">-PV(C899,(A899-YEAR(NOW())),,((A899-YEAR(NOW()))*(B899*C899)))</f>
        <v>0</v>
      </c>
    </row>
    <row r="900" spans="4:4" x14ac:dyDescent="0.3">
      <c r="D900" s="29">
        <f t="shared" ca="1" si="14"/>
        <v>0</v>
      </c>
    </row>
    <row r="901" spans="4:4" x14ac:dyDescent="0.3">
      <c r="D901" s="29">
        <f t="shared" ca="1" si="14"/>
        <v>0</v>
      </c>
    </row>
    <row r="902" spans="4:4" x14ac:dyDescent="0.3">
      <c r="D902" s="29">
        <f t="shared" ca="1" si="14"/>
        <v>0</v>
      </c>
    </row>
    <row r="903" spans="4:4" x14ac:dyDescent="0.3">
      <c r="D903" s="29">
        <f t="shared" ca="1" si="14"/>
        <v>0</v>
      </c>
    </row>
    <row r="904" spans="4:4" x14ac:dyDescent="0.3">
      <c r="D904" s="29">
        <f t="shared" ca="1" si="14"/>
        <v>0</v>
      </c>
    </row>
    <row r="905" spans="4:4" x14ac:dyDescent="0.3">
      <c r="D905" s="29">
        <f t="shared" ca="1" si="14"/>
        <v>0</v>
      </c>
    </row>
    <row r="906" spans="4:4" x14ac:dyDescent="0.3">
      <c r="D906" s="29">
        <f t="shared" ca="1" si="14"/>
        <v>0</v>
      </c>
    </row>
    <row r="907" spans="4:4" x14ac:dyDescent="0.3">
      <c r="D907" s="29">
        <f t="shared" ca="1" si="14"/>
        <v>0</v>
      </c>
    </row>
    <row r="908" spans="4:4" x14ac:dyDescent="0.3">
      <c r="D908" s="29">
        <f t="shared" ca="1" si="14"/>
        <v>0</v>
      </c>
    </row>
    <row r="909" spans="4:4" x14ac:dyDescent="0.3">
      <c r="D909" s="29">
        <f t="shared" ca="1" si="14"/>
        <v>0</v>
      </c>
    </row>
    <row r="910" spans="4:4" x14ac:dyDescent="0.3">
      <c r="D910" s="29">
        <f t="shared" ca="1" si="14"/>
        <v>0</v>
      </c>
    </row>
    <row r="911" spans="4:4" x14ac:dyDescent="0.3">
      <c r="D911" s="29">
        <f t="shared" ca="1" si="14"/>
        <v>0</v>
      </c>
    </row>
    <row r="912" spans="4:4" x14ac:dyDescent="0.3">
      <c r="D912" s="29">
        <f t="shared" ca="1" si="14"/>
        <v>0</v>
      </c>
    </row>
    <row r="913" spans="4:4" x14ac:dyDescent="0.3">
      <c r="D913" s="29">
        <f t="shared" ca="1" si="14"/>
        <v>0</v>
      </c>
    </row>
    <row r="914" spans="4:4" x14ac:dyDescent="0.3">
      <c r="D914" s="29">
        <f t="shared" ca="1" si="14"/>
        <v>0</v>
      </c>
    </row>
    <row r="915" spans="4:4" x14ac:dyDescent="0.3">
      <c r="D915" s="29">
        <f t="shared" ca="1" si="14"/>
        <v>0</v>
      </c>
    </row>
    <row r="916" spans="4:4" x14ac:dyDescent="0.3">
      <c r="D916" s="29">
        <f t="shared" ca="1" si="14"/>
        <v>0</v>
      </c>
    </row>
    <row r="917" spans="4:4" x14ac:dyDescent="0.3">
      <c r="D917" s="29">
        <f t="shared" ca="1" si="14"/>
        <v>0</v>
      </c>
    </row>
    <row r="918" spans="4:4" x14ac:dyDescent="0.3">
      <c r="D918" s="29">
        <f t="shared" ca="1" si="14"/>
        <v>0</v>
      </c>
    </row>
    <row r="919" spans="4:4" x14ac:dyDescent="0.3">
      <c r="D919" s="29">
        <f t="shared" ca="1" si="14"/>
        <v>0</v>
      </c>
    </row>
    <row r="920" spans="4:4" x14ac:dyDescent="0.3">
      <c r="D920" s="29">
        <f t="shared" ca="1" si="14"/>
        <v>0</v>
      </c>
    </row>
    <row r="921" spans="4:4" x14ac:dyDescent="0.3">
      <c r="D921" s="29">
        <f t="shared" ca="1" si="14"/>
        <v>0</v>
      </c>
    </row>
    <row r="922" spans="4:4" x14ac:dyDescent="0.3">
      <c r="D922" s="29">
        <f t="shared" ca="1" si="14"/>
        <v>0</v>
      </c>
    </row>
    <row r="923" spans="4:4" x14ac:dyDescent="0.3">
      <c r="D923" s="29">
        <f t="shared" ca="1" si="14"/>
        <v>0</v>
      </c>
    </row>
    <row r="924" spans="4:4" x14ac:dyDescent="0.3">
      <c r="D924" s="29">
        <f t="shared" ca="1" si="14"/>
        <v>0</v>
      </c>
    </row>
    <row r="925" spans="4:4" x14ac:dyDescent="0.3">
      <c r="D925" s="29">
        <f t="shared" ca="1" si="14"/>
        <v>0</v>
      </c>
    </row>
    <row r="926" spans="4:4" x14ac:dyDescent="0.3">
      <c r="D926" s="29">
        <f t="shared" ca="1" si="14"/>
        <v>0</v>
      </c>
    </row>
    <row r="927" spans="4:4" x14ac:dyDescent="0.3">
      <c r="D927" s="29">
        <f t="shared" ca="1" si="14"/>
        <v>0</v>
      </c>
    </row>
    <row r="928" spans="4:4" x14ac:dyDescent="0.3">
      <c r="D928" s="29">
        <f t="shared" ca="1" si="14"/>
        <v>0</v>
      </c>
    </row>
    <row r="929" spans="4:4" x14ac:dyDescent="0.3">
      <c r="D929" s="29">
        <f t="shared" ca="1" si="14"/>
        <v>0</v>
      </c>
    </row>
    <row r="930" spans="4:4" x14ac:dyDescent="0.3">
      <c r="D930" s="29">
        <f t="shared" ca="1" si="14"/>
        <v>0</v>
      </c>
    </row>
    <row r="931" spans="4:4" x14ac:dyDescent="0.3">
      <c r="D931" s="29">
        <f t="shared" ca="1" si="14"/>
        <v>0</v>
      </c>
    </row>
    <row r="932" spans="4:4" x14ac:dyDescent="0.3">
      <c r="D932" s="29">
        <f t="shared" ca="1" si="14"/>
        <v>0</v>
      </c>
    </row>
    <row r="933" spans="4:4" x14ac:dyDescent="0.3">
      <c r="D933" s="29">
        <f t="shared" ca="1" si="14"/>
        <v>0</v>
      </c>
    </row>
    <row r="934" spans="4:4" x14ac:dyDescent="0.3">
      <c r="D934" s="29">
        <f t="shared" ca="1" si="14"/>
        <v>0</v>
      </c>
    </row>
    <row r="935" spans="4:4" x14ac:dyDescent="0.3">
      <c r="D935" s="29">
        <f t="shared" ca="1" si="14"/>
        <v>0</v>
      </c>
    </row>
    <row r="936" spans="4:4" x14ac:dyDescent="0.3">
      <c r="D936" s="29">
        <f t="shared" ca="1" si="14"/>
        <v>0</v>
      </c>
    </row>
    <row r="937" spans="4:4" x14ac:dyDescent="0.3">
      <c r="D937" s="29">
        <f t="shared" ca="1" si="14"/>
        <v>0</v>
      </c>
    </row>
    <row r="938" spans="4:4" x14ac:dyDescent="0.3">
      <c r="D938" s="29">
        <f t="shared" ca="1" si="14"/>
        <v>0</v>
      </c>
    </row>
    <row r="939" spans="4:4" x14ac:dyDescent="0.3">
      <c r="D939" s="29">
        <f t="shared" ca="1" si="14"/>
        <v>0</v>
      </c>
    </row>
    <row r="940" spans="4:4" x14ac:dyDescent="0.3">
      <c r="D940" s="29">
        <f t="shared" ca="1" si="14"/>
        <v>0</v>
      </c>
    </row>
    <row r="941" spans="4:4" x14ac:dyDescent="0.3">
      <c r="D941" s="29">
        <f t="shared" ca="1" si="14"/>
        <v>0</v>
      </c>
    </row>
    <row r="942" spans="4:4" x14ac:dyDescent="0.3">
      <c r="D942" s="29">
        <f t="shared" ca="1" si="14"/>
        <v>0</v>
      </c>
    </row>
    <row r="943" spans="4:4" x14ac:dyDescent="0.3">
      <c r="D943" s="29">
        <f t="shared" ca="1" si="14"/>
        <v>0</v>
      </c>
    </row>
    <row r="944" spans="4:4" x14ac:dyDescent="0.3">
      <c r="D944" s="29">
        <f t="shared" ca="1" si="14"/>
        <v>0</v>
      </c>
    </row>
    <row r="945" spans="4:4" x14ac:dyDescent="0.3">
      <c r="D945" s="29">
        <f t="shared" ca="1" si="14"/>
        <v>0</v>
      </c>
    </row>
    <row r="946" spans="4:4" x14ac:dyDescent="0.3">
      <c r="D946" s="29">
        <f t="shared" ca="1" si="14"/>
        <v>0</v>
      </c>
    </row>
    <row r="947" spans="4:4" x14ac:dyDescent="0.3">
      <c r="D947" s="29">
        <f t="shared" ca="1" si="14"/>
        <v>0</v>
      </c>
    </row>
    <row r="948" spans="4:4" x14ac:dyDescent="0.3">
      <c r="D948" s="29">
        <f t="shared" ca="1" si="14"/>
        <v>0</v>
      </c>
    </row>
    <row r="949" spans="4:4" x14ac:dyDescent="0.3">
      <c r="D949" s="29">
        <f t="shared" ca="1" si="14"/>
        <v>0</v>
      </c>
    </row>
    <row r="950" spans="4:4" x14ac:dyDescent="0.3">
      <c r="D950" s="29">
        <f t="shared" ca="1" si="14"/>
        <v>0</v>
      </c>
    </row>
    <row r="951" spans="4:4" x14ac:dyDescent="0.3">
      <c r="D951" s="29">
        <f t="shared" ca="1" si="14"/>
        <v>0</v>
      </c>
    </row>
    <row r="952" spans="4:4" x14ac:dyDescent="0.3">
      <c r="D952" s="29">
        <f t="shared" ca="1" si="14"/>
        <v>0</v>
      </c>
    </row>
    <row r="953" spans="4:4" x14ac:dyDescent="0.3">
      <c r="D953" s="29">
        <f t="shared" ca="1" si="14"/>
        <v>0</v>
      </c>
    </row>
    <row r="954" spans="4:4" x14ac:dyDescent="0.3">
      <c r="D954" s="29">
        <f t="shared" ca="1" si="14"/>
        <v>0</v>
      </c>
    </row>
    <row r="955" spans="4:4" x14ac:dyDescent="0.3">
      <c r="D955" s="29">
        <f t="shared" ca="1" si="14"/>
        <v>0</v>
      </c>
    </row>
    <row r="956" spans="4:4" x14ac:dyDescent="0.3">
      <c r="D956" s="29">
        <f t="shared" ca="1" si="14"/>
        <v>0</v>
      </c>
    </row>
    <row r="957" spans="4:4" x14ac:dyDescent="0.3">
      <c r="D957" s="29">
        <f t="shared" ca="1" si="14"/>
        <v>0</v>
      </c>
    </row>
    <row r="958" spans="4:4" x14ac:dyDescent="0.3">
      <c r="D958" s="29">
        <f t="shared" ca="1" si="14"/>
        <v>0</v>
      </c>
    </row>
    <row r="959" spans="4:4" x14ac:dyDescent="0.3">
      <c r="D959" s="29">
        <f t="shared" ca="1" si="14"/>
        <v>0</v>
      </c>
    </row>
    <row r="960" spans="4:4" x14ac:dyDescent="0.3">
      <c r="D960" s="29">
        <f t="shared" ca="1" si="14"/>
        <v>0</v>
      </c>
    </row>
    <row r="961" spans="4:4" x14ac:dyDescent="0.3">
      <c r="D961" s="29">
        <f t="shared" ca="1" si="14"/>
        <v>0</v>
      </c>
    </row>
    <row r="962" spans="4:4" x14ac:dyDescent="0.3">
      <c r="D962" s="29">
        <f t="shared" ca="1" si="14"/>
        <v>0</v>
      </c>
    </row>
    <row r="963" spans="4:4" x14ac:dyDescent="0.3">
      <c r="D963" s="29">
        <f t="shared" ref="D963:D1026" ca="1" si="15">-PV(C963,(A963-YEAR(NOW())),,((A963-YEAR(NOW()))*(B963*C963)))</f>
        <v>0</v>
      </c>
    </row>
    <row r="964" spans="4:4" x14ac:dyDescent="0.3">
      <c r="D964" s="29">
        <f t="shared" ca="1" si="15"/>
        <v>0</v>
      </c>
    </row>
    <row r="965" spans="4:4" x14ac:dyDescent="0.3">
      <c r="D965" s="29">
        <f t="shared" ca="1" si="15"/>
        <v>0</v>
      </c>
    </row>
    <row r="966" spans="4:4" x14ac:dyDescent="0.3">
      <c r="D966" s="29">
        <f t="shared" ca="1" si="15"/>
        <v>0</v>
      </c>
    </row>
    <row r="967" spans="4:4" x14ac:dyDescent="0.3">
      <c r="D967" s="29">
        <f t="shared" ca="1" si="15"/>
        <v>0</v>
      </c>
    </row>
    <row r="968" spans="4:4" x14ac:dyDescent="0.3">
      <c r="D968" s="29">
        <f t="shared" ca="1" si="15"/>
        <v>0</v>
      </c>
    </row>
    <row r="969" spans="4:4" x14ac:dyDescent="0.3">
      <c r="D969" s="29">
        <f t="shared" ca="1" si="15"/>
        <v>0</v>
      </c>
    </row>
    <row r="970" spans="4:4" x14ac:dyDescent="0.3">
      <c r="D970" s="29">
        <f t="shared" ca="1" si="15"/>
        <v>0</v>
      </c>
    </row>
    <row r="971" spans="4:4" x14ac:dyDescent="0.3">
      <c r="D971" s="29">
        <f t="shared" ca="1" si="15"/>
        <v>0</v>
      </c>
    </row>
    <row r="972" spans="4:4" x14ac:dyDescent="0.3">
      <c r="D972" s="29">
        <f t="shared" ca="1" si="15"/>
        <v>0</v>
      </c>
    </row>
    <row r="973" spans="4:4" x14ac:dyDescent="0.3">
      <c r="D973" s="29">
        <f t="shared" ca="1" si="15"/>
        <v>0</v>
      </c>
    </row>
    <row r="974" spans="4:4" x14ac:dyDescent="0.3">
      <c r="D974" s="29">
        <f t="shared" ca="1" si="15"/>
        <v>0</v>
      </c>
    </row>
    <row r="975" spans="4:4" x14ac:dyDescent="0.3">
      <c r="D975" s="29">
        <f t="shared" ca="1" si="15"/>
        <v>0</v>
      </c>
    </row>
    <row r="976" spans="4:4" x14ac:dyDescent="0.3">
      <c r="D976" s="29">
        <f t="shared" ca="1" si="15"/>
        <v>0</v>
      </c>
    </row>
    <row r="977" spans="4:4" x14ac:dyDescent="0.3">
      <c r="D977" s="29">
        <f t="shared" ca="1" si="15"/>
        <v>0</v>
      </c>
    </row>
    <row r="978" spans="4:4" x14ac:dyDescent="0.3">
      <c r="D978" s="29">
        <f t="shared" ca="1" si="15"/>
        <v>0</v>
      </c>
    </row>
    <row r="979" spans="4:4" x14ac:dyDescent="0.3">
      <c r="D979" s="29">
        <f t="shared" ca="1" si="15"/>
        <v>0</v>
      </c>
    </row>
    <row r="980" spans="4:4" x14ac:dyDescent="0.3">
      <c r="D980" s="29">
        <f t="shared" ca="1" si="15"/>
        <v>0</v>
      </c>
    </row>
    <row r="981" spans="4:4" x14ac:dyDescent="0.3">
      <c r="D981" s="29">
        <f t="shared" ca="1" si="15"/>
        <v>0</v>
      </c>
    </row>
    <row r="982" spans="4:4" x14ac:dyDescent="0.3">
      <c r="D982" s="29">
        <f t="shared" ca="1" si="15"/>
        <v>0</v>
      </c>
    </row>
    <row r="983" spans="4:4" x14ac:dyDescent="0.3">
      <c r="D983" s="29">
        <f t="shared" ca="1" si="15"/>
        <v>0</v>
      </c>
    </row>
    <row r="984" spans="4:4" x14ac:dyDescent="0.3">
      <c r="D984" s="29">
        <f t="shared" ca="1" si="15"/>
        <v>0</v>
      </c>
    </row>
    <row r="985" spans="4:4" x14ac:dyDescent="0.3">
      <c r="D985" s="29">
        <f t="shared" ca="1" si="15"/>
        <v>0</v>
      </c>
    </row>
    <row r="986" spans="4:4" x14ac:dyDescent="0.3">
      <c r="D986" s="29">
        <f t="shared" ca="1" si="15"/>
        <v>0</v>
      </c>
    </row>
    <row r="987" spans="4:4" x14ac:dyDescent="0.3">
      <c r="D987" s="29">
        <f t="shared" ca="1" si="15"/>
        <v>0</v>
      </c>
    </row>
    <row r="988" spans="4:4" x14ac:dyDescent="0.3">
      <c r="D988" s="29">
        <f t="shared" ca="1" si="15"/>
        <v>0</v>
      </c>
    </row>
    <row r="989" spans="4:4" x14ac:dyDescent="0.3">
      <c r="D989" s="29">
        <f t="shared" ca="1" si="15"/>
        <v>0</v>
      </c>
    </row>
    <row r="990" spans="4:4" x14ac:dyDescent="0.3">
      <c r="D990" s="29">
        <f t="shared" ca="1" si="15"/>
        <v>0</v>
      </c>
    </row>
    <row r="991" spans="4:4" x14ac:dyDescent="0.3">
      <c r="D991" s="29">
        <f t="shared" ca="1" si="15"/>
        <v>0</v>
      </c>
    </row>
    <row r="992" spans="4:4" x14ac:dyDescent="0.3">
      <c r="D992" s="29">
        <f t="shared" ca="1" si="15"/>
        <v>0</v>
      </c>
    </row>
    <row r="993" spans="4:4" x14ac:dyDescent="0.3">
      <c r="D993" s="29">
        <f t="shared" ca="1" si="15"/>
        <v>0</v>
      </c>
    </row>
    <row r="994" spans="4:4" x14ac:dyDescent="0.3">
      <c r="D994" s="29">
        <f t="shared" ca="1" si="15"/>
        <v>0</v>
      </c>
    </row>
    <row r="995" spans="4:4" x14ac:dyDescent="0.3">
      <c r="D995" s="29">
        <f t="shared" ca="1" si="15"/>
        <v>0</v>
      </c>
    </row>
    <row r="996" spans="4:4" x14ac:dyDescent="0.3">
      <c r="D996" s="29">
        <f t="shared" ca="1" si="15"/>
        <v>0</v>
      </c>
    </row>
    <row r="997" spans="4:4" x14ac:dyDescent="0.3">
      <c r="D997" s="29">
        <f t="shared" ca="1" si="15"/>
        <v>0</v>
      </c>
    </row>
    <row r="998" spans="4:4" x14ac:dyDescent="0.3">
      <c r="D998" s="29">
        <f t="shared" ca="1" si="15"/>
        <v>0</v>
      </c>
    </row>
    <row r="999" spans="4:4" x14ac:dyDescent="0.3">
      <c r="D999" s="29">
        <f t="shared" ca="1" si="15"/>
        <v>0</v>
      </c>
    </row>
    <row r="1000" spans="4:4" x14ac:dyDescent="0.3">
      <c r="D1000" s="29">
        <f t="shared" ca="1" si="15"/>
        <v>0</v>
      </c>
    </row>
    <row r="1001" spans="4:4" x14ac:dyDescent="0.3">
      <c r="D1001" s="29">
        <f t="shared" ca="1" si="15"/>
        <v>0</v>
      </c>
    </row>
    <row r="1002" spans="4:4" x14ac:dyDescent="0.3">
      <c r="D1002" s="29">
        <f t="shared" ca="1" si="15"/>
        <v>0</v>
      </c>
    </row>
    <row r="1003" spans="4:4" x14ac:dyDescent="0.3">
      <c r="D1003" s="29">
        <f t="shared" ca="1" si="15"/>
        <v>0</v>
      </c>
    </row>
    <row r="1004" spans="4:4" x14ac:dyDescent="0.3">
      <c r="D1004" s="29">
        <f t="shared" ca="1" si="15"/>
        <v>0</v>
      </c>
    </row>
    <row r="1005" spans="4:4" x14ac:dyDescent="0.3">
      <c r="D1005" s="29">
        <f t="shared" ca="1" si="15"/>
        <v>0</v>
      </c>
    </row>
    <row r="1006" spans="4:4" x14ac:dyDescent="0.3">
      <c r="D1006" s="29">
        <f t="shared" ca="1" si="15"/>
        <v>0</v>
      </c>
    </row>
    <row r="1007" spans="4:4" x14ac:dyDescent="0.3">
      <c r="D1007" s="29">
        <f t="shared" ca="1" si="15"/>
        <v>0</v>
      </c>
    </row>
    <row r="1008" spans="4:4" x14ac:dyDescent="0.3">
      <c r="D1008" s="29">
        <f t="shared" ca="1" si="15"/>
        <v>0</v>
      </c>
    </row>
    <row r="1009" spans="4:4" x14ac:dyDescent="0.3">
      <c r="D1009" s="29">
        <f t="shared" ca="1" si="15"/>
        <v>0</v>
      </c>
    </row>
    <row r="1010" spans="4:4" x14ac:dyDescent="0.3">
      <c r="D1010" s="29">
        <f t="shared" ca="1" si="15"/>
        <v>0</v>
      </c>
    </row>
    <row r="1011" spans="4:4" x14ac:dyDescent="0.3">
      <c r="D1011" s="29">
        <f t="shared" ca="1" si="15"/>
        <v>0</v>
      </c>
    </row>
    <row r="1012" spans="4:4" x14ac:dyDescent="0.3">
      <c r="D1012" s="29">
        <f t="shared" ca="1" si="15"/>
        <v>0</v>
      </c>
    </row>
    <row r="1013" spans="4:4" x14ac:dyDescent="0.3">
      <c r="D1013" s="29">
        <f t="shared" ca="1" si="15"/>
        <v>0</v>
      </c>
    </row>
    <row r="1014" spans="4:4" x14ac:dyDescent="0.3">
      <c r="D1014" s="29">
        <f t="shared" ca="1" si="15"/>
        <v>0</v>
      </c>
    </row>
    <row r="1015" spans="4:4" x14ac:dyDescent="0.3">
      <c r="D1015" s="29">
        <f t="shared" ca="1" si="15"/>
        <v>0</v>
      </c>
    </row>
    <row r="1016" spans="4:4" x14ac:dyDescent="0.3">
      <c r="D1016" s="29">
        <f t="shared" ca="1" si="15"/>
        <v>0</v>
      </c>
    </row>
    <row r="1017" spans="4:4" x14ac:dyDescent="0.3">
      <c r="D1017" s="29">
        <f t="shared" ca="1" si="15"/>
        <v>0</v>
      </c>
    </row>
    <row r="1018" spans="4:4" x14ac:dyDescent="0.3">
      <c r="D1018" s="29">
        <f t="shared" ca="1" si="15"/>
        <v>0</v>
      </c>
    </row>
    <row r="1019" spans="4:4" x14ac:dyDescent="0.3">
      <c r="D1019" s="29">
        <f t="shared" ca="1" si="15"/>
        <v>0</v>
      </c>
    </row>
    <row r="1020" spans="4:4" x14ac:dyDescent="0.3">
      <c r="D1020" s="29">
        <f t="shared" ca="1" si="15"/>
        <v>0</v>
      </c>
    </row>
    <row r="1021" spans="4:4" x14ac:dyDescent="0.3">
      <c r="D1021" s="29">
        <f t="shared" ca="1" si="15"/>
        <v>0</v>
      </c>
    </row>
    <row r="1022" spans="4:4" x14ac:dyDescent="0.3">
      <c r="D1022" s="29">
        <f t="shared" ca="1" si="15"/>
        <v>0</v>
      </c>
    </row>
    <row r="1023" spans="4:4" x14ac:dyDescent="0.3">
      <c r="D1023" s="29">
        <f t="shared" ca="1" si="15"/>
        <v>0</v>
      </c>
    </row>
    <row r="1024" spans="4:4" x14ac:dyDescent="0.3">
      <c r="D1024" s="29">
        <f t="shared" ca="1" si="15"/>
        <v>0</v>
      </c>
    </row>
    <row r="1025" spans="4:4" x14ac:dyDescent="0.3">
      <c r="D1025" s="29">
        <f t="shared" ca="1" si="15"/>
        <v>0</v>
      </c>
    </row>
    <row r="1026" spans="4:4" x14ac:dyDescent="0.3">
      <c r="D1026" s="29">
        <f t="shared" ca="1" si="15"/>
        <v>0</v>
      </c>
    </row>
    <row r="1027" spans="4:4" x14ac:dyDescent="0.3">
      <c r="D1027" s="29">
        <f t="shared" ref="D1027:D1090" ca="1" si="16">-PV(C1027,(A1027-YEAR(NOW())),,((A1027-YEAR(NOW()))*(B1027*C1027)))</f>
        <v>0</v>
      </c>
    </row>
    <row r="1028" spans="4:4" x14ac:dyDescent="0.3">
      <c r="D1028" s="29">
        <f t="shared" ca="1" si="16"/>
        <v>0</v>
      </c>
    </row>
    <row r="1029" spans="4:4" x14ac:dyDescent="0.3">
      <c r="D1029" s="29">
        <f t="shared" ca="1" si="16"/>
        <v>0</v>
      </c>
    </row>
    <row r="1030" spans="4:4" x14ac:dyDescent="0.3">
      <c r="D1030" s="29">
        <f t="shared" ca="1" si="16"/>
        <v>0</v>
      </c>
    </row>
    <row r="1031" spans="4:4" x14ac:dyDescent="0.3">
      <c r="D1031" s="29">
        <f t="shared" ca="1" si="16"/>
        <v>0</v>
      </c>
    </row>
    <row r="1032" spans="4:4" x14ac:dyDescent="0.3">
      <c r="D1032" s="29">
        <f t="shared" ca="1" si="16"/>
        <v>0</v>
      </c>
    </row>
    <row r="1033" spans="4:4" x14ac:dyDescent="0.3">
      <c r="D1033" s="29">
        <f t="shared" ca="1" si="16"/>
        <v>0</v>
      </c>
    </row>
    <row r="1034" spans="4:4" x14ac:dyDescent="0.3">
      <c r="D1034" s="29">
        <f t="shared" ca="1" si="16"/>
        <v>0</v>
      </c>
    </row>
    <row r="1035" spans="4:4" x14ac:dyDescent="0.3">
      <c r="D1035" s="29">
        <f t="shared" ca="1" si="16"/>
        <v>0</v>
      </c>
    </row>
    <row r="1036" spans="4:4" x14ac:dyDescent="0.3">
      <c r="D1036" s="29">
        <f t="shared" ca="1" si="16"/>
        <v>0</v>
      </c>
    </row>
    <row r="1037" spans="4:4" x14ac:dyDescent="0.3">
      <c r="D1037" s="29">
        <f t="shared" ca="1" si="16"/>
        <v>0</v>
      </c>
    </row>
    <row r="1038" spans="4:4" x14ac:dyDescent="0.3">
      <c r="D1038" s="29">
        <f t="shared" ca="1" si="16"/>
        <v>0</v>
      </c>
    </row>
    <row r="1039" spans="4:4" x14ac:dyDescent="0.3">
      <c r="D1039" s="29">
        <f t="shared" ca="1" si="16"/>
        <v>0</v>
      </c>
    </row>
    <row r="1040" spans="4:4" x14ac:dyDescent="0.3">
      <c r="D1040" s="29">
        <f t="shared" ca="1" si="16"/>
        <v>0</v>
      </c>
    </row>
    <row r="1041" spans="4:4" x14ac:dyDescent="0.3">
      <c r="D1041" s="29">
        <f t="shared" ca="1" si="16"/>
        <v>0</v>
      </c>
    </row>
    <row r="1042" spans="4:4" x14ac:dyDescent="0.3">
      <c r="D1042" s="29">
        <f t="shared" ca="1" si="16"/>
        <v>0</v>
      </c>
    </row>
    <row r="1043" spans="4:4" x14ac:dyDescent="0.3">
      <c r="D1043" s="29">
        <f t="shared" ca="1" si="16"/>
        <v>0</v>
      </c>
    </row>
    <row r="1044" spans="4:4" x14ac:dyDescent="0.3">
      <c r="D1044" s="29">
        <f t="shared" ca="1" si="16"/>
        <v>0</v>
      </c>
    </row>
    <row r="1045" spans="4:4" x14ac:dyDescent="0.3">
      <c r="D1045" s="29">
        <f t="shared" ca="1" si="16"/>
        <v>0</v>
      </c>
    </row>
    <row r="1046" spans="4:4" x14ac:dyDescent="0.3">
      <c r="D1046" s="29">
        <f t="shared" ca="1" si="16"/>
        <v>0</v>
      </c>
    </row>
    <row r="1047" spans="4:4" x14ac:dyDescent="0.3">
      <c r="D1047" s="29">
        <f t="shared" ca="1" si="16"/>
        <v>0</v>
      </c>
    </row>
    <row r="1048" spans="4:4" x14ac:dyDescent="0.3">
      <c r="D1048" s="29">
        <f t="shared" ca="1" si="16"/>
        <v>0</v>
      </c>
    </row>
    <row r="1049" spans="4:4" x14ac:dyDescent="0.3">
      <c r="D1049" s="29">
        <f t="shared" ca="1" si="16"/>
        <v>0</v>
      </c>
    </row>
    <row r="1050" spans="4:4" x14ac:dyDescent="0.3">
      <c r="D1050" s="29">
        <f t="shared" ca="1" si="16"/>
        <v>0</v>
      </c>
    </row>
    <row r="1051" spans="4:4" x14ac:dyDescent="0.3">
      <c r="D1051" s="29">
        <f t="shared" ca="1" si="16"/>
        <v>0</v>
      </c>
    </row>
    <row r="1052" spans="4:4" x14ac:dyDescent="0.3">
      <c r="D1052" s="29">
        <f t="shared" ca="1" si="16"/>
        <v>0</v>
      </c>
    </row>
    <row r="1053" spans="4:4" x14ac:dyDescent="0.3">
      <c r="D1053" s="29">
        <f t="shared" ca="1" si="16"/>
        <v>0</v>
      </c>
    </row>
    <row r="1054" spans="4:4" x14ac:dyDescent="0.3">
      <c r="D1054" s="29">
        <f t="shared" ca="1" si="16"/>
        <v>0</v>
      </c>
    </row>
    <row r="1055" spans="4:4" x14ac:dyDescent="0.3">
      <c r="D1055" s="29">
        <f t="shared" ca="1" si="16"/>
        <v>0</v>
      </c>
    </row>
    <row r="1056" spans="4:4" x14ac:dyDescent="0.3">
      <c r="D1056" s="29">
        <f t="shared" ca="1" si="16"/>
        <v>0</v>
      </c>
    </row>
    <row r="1057" spans="4:4" x14ac:dyDescent="0.3">
      <c r="D1057" s="29">
        <f t="shared" ca="1" si="16"/>
        <v>0</v>
      </c>
    </row>
    <row r="1058" spans="4:4" x14ac:dyDescent="0.3">
      <c r="D1058" s="29">
        <f t="shared" ca="1" si="16"/>
        <v>0</v>
      </c>
    </row>
    <row r="1059" spans="4:4" x14ac:dyDescent="0.3">
      <c r="D1059" s="29">
        <f t="shared" ca="1" si="16"/>
        <v>0</v>
      </c>
    </row>
    <row r="1060" spans="4:4" x14ac:dyDescent="0.3">
      <c r="D1060" s="29">
        <f t="shared" ca="1" si="16"/>
        <v>0</v>
      </c>
    </row>
    <row r="1061" spans="4:4" x14ac:dyDescent="0.3">
      <c r="D1061" s="29">
        <f t="shared" ca="1" si="16"/>
        <v>0</v>
      </c>
    </row>
    <row r="1062" spans="4:4" x14ac:dyDescent="0.3">
      <c r="D1062" s="29">
        <f t="shared" ca="1" si="16"/>
        <v>0</v>
      </c>
    </row>
    <row r="1063" spans="4:4" x14ac:dyDescent="0.3">
      <c r="D1063" s="29">
        <f t="shared" ca="1" si="16"/>
        <v>0</v>
      </c>
    </row>
    <row r="1064" spans="4:4" x14ac:dyDescent="0.3">
      <c r="D1064" s="29">
        <f t="shared" ca="1" si="16"/>
        <v>0</v>
      </c>
    </row>
    <row r="1065" spans="4:4" x14ac:dyDescent="0.3">
      <c r="D1065" s="29">
        <f t="shared" ca="1" si="16"/>
        <v>0</v>
      </c>
    </row>
    <row r="1066" spans="4:4" x14ac:dyDescent="0.3">
      <c r="D1066" s="29">
        <f t="shared" ca="1" si="16"/>
        <v>0</v>
      </c>
    </row>
    <row r="1067" spans="4:4" x14ac:dyDescent="0.3">
      <c r="D1067" s="29">
        <f t="shared" ca="1" si="16"/>
        <v>0</v>
      </c>
    </row>
    <row r="1068" spans="4:4" x14ac:dyDescent="0.3">
      <c r="D1068" s="29">
        <f t="shared" ca="1" si="16"/>
        <v>0</v>
      </c>
    </row>
    <row r="1069" spans="4:4" x14ac:dyDescent="0.3">
      <c r="D1069" s="29">
        <f t="shared" ca="1" si="16"/>
        <v>0</v>
      </c>
    </row>
    <row r="1070" spans="4:4" x14ac:dyDescent="0.3">
      <c r="D1070" s="29">
        <f t="shared" ca="1" si="16"/>
        <v>0</v>
      </c>
    </row>
    <row r="1071" spans="4:4" x14ac:dyDescent="0.3">
      <c r="D1071" s="29">
        <f t="shared" ca="1" si="16"/>
        <v>0</v>
      </c>
    </row>
    <row r="1072" spans="4:4" x14ac:dyDescent="0.3">
      <c r="D1072" s="29">
        <f t="shared" ca="1" si="16"/>
        <v>0</v>
      </c>
    </row>
    <row r="1073" spans="4:4" x14ac:dyDescent="0.3">
      <c r="D1073" s="29">
        <f t="shared" ca="1" si="16"/>
        <v>0</v>
      </c>
    </row>
    <row r="1074" spans="4:4" x14ac:dyDescent="0.3">
      <c r="D1074" s="29">
        <f t="shared" ca="1" si="16"/>
        <v>0</v>
      </c>
    </row>
    <row r="1075" spans="4:4" x14ac:dyDescent="0.3">
      <c r="D1075" s="29">
        <f t="shared" ca="1" si="16"/>
        <v>0</v>
      </c>
    </row>
    <row r="1076" spans="4:4" x14ac:dyDescent="0.3">
      <c r="D1076" s="29">
        <f t="shared" ca="1" si="16"/>
        <v>0</v>
      </c>
    </row>
    <row r="1077" spans="4:4" x14ac:dyDescent="0.3">
      <c r="D1077" s="29">
        <f t="shared" ca="1" si="16"/>
        <v>0</v>
      </c>
    </row>
    <row r="1078" spans="4:4" x14ac:dyDescent="0.3">
      <c r="D1078" s="29">
        <f t="shared" ca="1" si="16"/>
        <v>0</v>
      </c>
    </row>
    <row r="1079" spans="4:4" x14ac:dyDescent="0.3">
      <c r="D1079" s="29">
        <f t="shared" ca="1" si="16"/>
        <v>0</v>
      </c>
    </row>
    <row r="1080" spans="4:4" x14ac:dyDescent="0.3">
      <c r="D1080" s="29">
        <f t="shared" ca="1" si="16"/>
        <v>0</v>
      </c>
    </row>
    <row r="1081" spans="4:4" x14ac:dyDescent="0.3">
      <c r="D1081" s="29">
        <f t="shared" ca="1" si="16"/>
        <v>0</v>
      </c>
    </row>
    <row r="1082" spans="4:4" x14ac:dyDescent="0.3">
      <c r="D1082" s="29">
        <f t="shared" ca="1" si="16"/>
        <v>0</v>
      </c>
    </row>
    <row r="1083" spans="4:4" x14ac:dyDescent="0.3">
      <c r="D1083" s="29">
        <f t="shared" ca="1" si="16"/>
        <v>0</v>
      </c>
    </row>
    <row r="1084" spans="4:4" x14ac:dyDescent="0.3">
      <c r="D1084" s="29">
        <f t="shared" ca="1" si="16"/>
        <v>0</v>
      </c>
    </row>
    <row r="1085" spans="4:4" x14ac:dyDescent="0.3">
      <c r="D1085" s="29">
        <f t="shared" ca="1" si="16"/>
        <v>0</v>
      </c>
    </row>
    <row r="1086" spans="4:4" x14ac:dyDescent="0.3">
      <c r="D1086" s="29">
        <f t="shared" ca="1" si="16"/>
        <v>0</v>
      </c>
    </row>
    <row r="1087" spans="4:4" x14ac:dyDescent="0.3">
      <c r="D1087" s="29">
        <f t="shared" ca="1" si="16"/>
        <v>0</v>
      </c>
    </row>
    <row r="1088" spans="4:4" x14ac:dyDescent="0.3">
      <c r="D1088" s="29">
        <f t="shared" ca="1" si="16"/>
        <v>0</v>
      </c>
    </row>
    <row r="1089" spans="4:4" x14ac:dyDescent="0.3">
      <c r="D1089" s="29">
        <f t="shared" ca="1" si="16"/>
        <v>0</v>
      </c>
    </row>
    <row r="1090" spans="4:4" x14ac:dyDescent="0.3">
      <c r="D1090" s="29">
        <f t="shared" ca="1" si="16"/>
        <v>0</v>
      </c>
    </row>
    <row r="1091" spans="4:4" x14ac:dyDescent="0.3">
      <c r="D1091" s="29">
        <f t="shared" ref="D1091:D1154" ca="1" si="17">-PV(C1091,(A1091-YEAR(NOW())),,((A1091-YEAR(NOW()))*(B1091*C1091)))</f>
        <v>0</v>
      </c>
    </row>
    <row r="1092" spans="4:4" x14ac:dyDescent="0.3">
      <c r="D1092" s="29">
        <f t="shared" ca="1" si="17"/>
        <v>0</v>
      </c>
    </row>
    <row r="1093" spans="4:4" x14ac:dyDescent="0.3">
      <c r="D1093" s="29">
        <f t="shared" ca="1" si="17"/>
        <v>0</v>
      </c>
    </row>
    <row r="1094" spans="4:4" x14ac:dyDescent="0.3">
      <c r="D1094" s="29">
        <f t="shared" ca="1" si="17"/>
        <v>0</v>
      </c>
    </row>
    <row r="1095" spans="4:4" x14ac:dyDescent="0.3">
      <c r="D1095" s="29">
        <f t="shared" ca="1" si="17"/>
        <v>0</v>
      </c>
    </row>
    <row r="1096" spans="4:4" x14ac:dyDescent="0.3">
      <c r="D1096" s="29">
        <f t="shared" ca="1" si="17"/>
        <v>0</v>
      </c>
    </row>
    <row r="1097" spans="4:4" x14ac:dyDescent="0.3">
      <c r="D1097" s="29">
        <f t="shared" ca="1" si="17"/>
        <v>0</v>
      </c>
    </row>
    <row r="1098" spans="4:4" x14ac:dyDescent="0.3">
      <c r="D1098" s="29">
        <f t="shared" ca="1" si="17"/>
        <v>0</v>
      </c>
    </row>
    <row r="1099" spans="4:4" x14ac:dyDescent="0.3">
      <c r="D1099" s="29">
        <f t="shared" ca="1" si="17"/>
        <v>0</v>
      </c>
    </row>
    <row r="1100" spans="4:4" x14ac:dyDescent="0.3">
      <c r="D1100" s="29">
        <f t="shared" ca="1" si="17"/>
        <v>0</v>
      </c>
    </row>
    <row r="1101" spans="4:4" x14ac:dyDescent="0.3">
      <c r="D1101" s="29">
        <f t="shared" ca="1" si="17"/>
        <v>0</v>
      </c>
    </row>
    <row r="1102" spans="4:4" x14ac:dyDescent="0.3">
      <c r="D1102" s="29">
        <f t="shared" ca="1" si="17"/>
        <v>0</v>
      </c>
    </row>
    <row r="1103" spans="4:4" x14ac:dyDescent="0.3">
      <c r="D1103" s="29">
        <f t="shared" ca="1" si="17"/>
        <v>0</v>
      </c>
    </row>
    <row r="1104" spans="4:4" x14ac:dyDescent="0.3">
      <c r="D1104" s="29">
        <f t="shared" ca="1" si="17"/>
        <v>0</v>
      </c>
    </row>
    <row r="1105" spans="4:4" x14ac:dyDescent="0.3">
      <c r="D1105" s="29">
        <f t="shared" ca="1" si="17"/>
        <v>0</v>
      </c>
    </row>
    <row r="1106" spans="4:4" x14ac:dyDescent="0.3">
      <c r="D1106" s="29">
        <f t="shared" ca="1" si="17"/>
        <v>0</v>
      </c>
    </row>
    <row r="1107" spans="4:4" x14ac:dyDescent="0.3">
      <c r="D1107" s="29">
        <f t="shared" ca="1" si="17"/>
        <v>0</v>
      </c>
    </row>
    <row r="1108" spans="4:4" x14ac:dyDescent="0.3">
      <c r="D1108" s="29">
        <f t="shared" ca="1" si="17"/>
        <v>0</v>
      </c>
    </row>
    <row r="1109" spans="4:4" x14ac:dyDescent="0.3">
      <c r="D1109" s="29">
        <f t="shared" ca="1" si="17"/>
        <v>0</v>
      </c>
    </row>
    <row r="1110" spans="4:4" x14ac:dyDescent="0.3">
      <c r="D1110" s="29">
        <f t="shared" ca="1" si="17"/>
        <v>0</v>
      </c>
    </row>
    <row r="1111" spans="4:4" x14ac:dyDescent="0.3">
      <c r="D1111" s="29">
        <f t="shared" ca="1" si="17"/>
        <v>0</v>
      </c>
    </row>
    <row r="1112" spans="4:4" x14ac:dyDescent="0.3">
      <c r="D1112" s="29">
        <f t="shared" ca="1" si="17"/>
        <v>0</v>
      </c>
    </row>
    <row r="1113" spans="4:4" x14ac:dyDescent="0.3">
      <c r="D1113" s="29">
        <f t="shared" ca="1" si="17"/>
        <v>0</v>
      </c>
    </row>
    <row r="1114" spans="4:4" x14ac:dyDescent="0.3">
      <c r="D1114" s="29">
        <f t="shared" ca="1" si="17"/>
        <v>0</v>
      </c>
    </row>
    <row r="1115" spans="4:4" x14ac:dyDescent="0.3">
      <c r="D1115" s="29">
        <f t="shared" ca="1" si="17"/>
        <v>0</v>
      </c>
    </row>
    <row r="1116" spans="4:4" x14ac:dyDescent="0.3">
      <c r="D1116" s="29">
        <f t="shared" ca="1" si="17"/>
        <v>0</v>
      </c>
    </row>
    <row r="1117" spans="4:4" x14ac:dyDescent="0.3">
      <c r="D1117" s="29">
        <f t="shared" ca="1" si="17"/>
        <v>0</v>
      </c>
    </row>
    <row r="1118" spans="4:4" x14ac:dyDescent="0.3">
      <c r="D1118" s="29">
        <f t="shared" ca="1" si="17"/>
        <v>0</v>
      </c>
    </row>
    <row r="1119" spans="4:4" x14ac:dyDescent="0.3">
      <c r="D1119" s="29">
        <f t="shared" ca="1" si="17"/>
        <v>0</v>
      </c>
    </row>
    <row r="1120" spans="4:4" x14ac:dyDescent="0.3">
      <c r="D1120" s="29">
        <f t="shared" ca="1" si="17"/>
        <v>0</v>
      </c>
    </row>
    <row r="1121" spans="4:4" x14ac:dyDescent="0.3">
      <c r="D1121" s="29">
        <f t="shared" ca="1" si="17"/>
        <v>0</v>
      </c>
    </row>
    <row r="1122" spans="4:4" x14ac:dyDescent="0.3">
      <c r="D1122" s="29">
        <f t="shared" ca="1" si="17"/>
        <v>0</v>
      </c>
    </row>
    <row r="1123" spans="4:4" x14ac:dyDescent="0.3">
      <c r="D1123" s="29">
        <f t="shared" ca="1" si="17"/>
        <v>0</v>
      </c>
    </row>
    <row r="1124" spans="4:4" x14ac:dyDescent="0.3">
      <c r="D1124" s="29">
        <f t="shared" ca="1" si="17"/>
        <v>0</v>
      </c>
    </row>
    <row r="1125" spans="4:4" x14ac:dyDescent="0.3">
      <c r="D1125" s="29">
        <f t="shared" ca="1" si="17"/>
        <v>0</v>
      </c>
    </row>
    <row r="1126" spans="4:4" x14ac:dyDescent="0.3">
      <c r="D1126" s="29">
        <f t="shared" ca="1" si="17"/>
        <v>0</v>
      </c>
    </row>
    <row r="1127" spans="4:4" x14ac:dyDescent="0.3">
      <c r="D1127" s="29">
        <f t="shared" ca="1" si="17"/>
        <v>0</v>
      </c>
    </row>
    <row r="1128" spans="4:4" x14ac:dyDescent="0.3">
      <c r="D1128" s="29">
        <f t="shared" ca="1" si="17"/>
        <v>0</v>
      </c>
    </row>
    <row r="1129" spans="4:4" x14ac:dyDescent="0.3">
      <c r="D1129" s="29">
        <f t="shared" ca="1" si="17"/>
        <v>0</v>
      </c>
    </row>
    <row r="1130" spans="4:4" x14ac:dyDescent="0.3">
      <c r="D1130" s="29">
        <f t="shared" ca="1" si="17"/>
        <v>0</v>
      </c>
    </row>
    <row r="1131" spans="4:4" x14ac:dyDescent="0.3">
      <c r="D1131" s="29">
        <f t="shared" ca="1" si="17"/>
        <v>0</v>
      </c>
    </row>
    <row r="1132" spans="4:4" x14ac:dyDescent="0.3">
      <c r="D1132" s="29">
        <f t="shared" ca="1" si="17"/>
        <v>0</v>
      </c>
    </row>
    <row r="1133" spans="4:4" x14ac:dyDescent="0.3">
      <c r="D1133" s="29">
        <f t="shared" ca="1" si="17"/>
        <v>0</v>
      </c>
    </row>
    <row r="1134" spans="4:4" x14ac:dyDescent="0.3">
      <c r="D1134" s="29">
        <f t="shared" ca="1" si="17"/>
        <v>0</v>
      </c>
    </row>
    <row r="1135" spans="4:4" x14ac:dyDescent="0.3">
      <c r="D1135" s="29">
        <f t="shared" ca="1" si="17"/>
        <v>0</v>
      </c>
    </row>
    <row r="1136" spans="4:4" x14ac:dyDescent="0.3">
      <c r="D1136" s="29">
        <f t="shared" ca="1" si="17"/>
        <v>0</v>
      </c>
    </row>
    <row r="1137" spans="4:4" x14ac:dyDescent="0.3">
      <c r="D1137" s="29">
        <f t="shared" ca="1" si="17"/>
        <v>0</v>
      </c>
    </row>
    <row r="1138" spans="4:4" x14ac:dyDescent="0.3">
      <c r="D1138" s="29">
        <f t="shared" ca="1" si="17"/>
        <v>0</v>
      </c>
    </row>
    <row r="1139" spans="4:4" x14ac:dyDescent="0.3">
      <c r="D1139" s="29">
        <f t="shared" ca="1" si="17"/>
        <v>0</v>
      </c>
    </row>
    <row r="1140" spans="4:4" x14ac:dyDescent="0.3">
      <c r="D1140" s="29">
        <f t="shared" ca="1" si="17"/>
        <v>0</v>
      </c>
    </row>
    <row r="1141" spans="4:4" x14ac:dyDescent="0.3">
      <c r="D1141" s="29">
        <f t="shared" ca="1" si="17"/>
        <v>0</v>
      </c>
    </row>
    <row r="1142" spans="4:4" x14ac:dyDescent="0.3">
      <c r="D1142" s="29">
        <f t="shared" ca="1" si="17"/>
        <v>0</v>
      </c>
    </row>
    <row r="1143" spans="4:4" x14ac:dyDescent="0.3">
      <c r="D1143" s="29">
        <f t="shared" ca="1" si="17"/>
        <v>0</v>
      </c>
    </row>
    <row r="1144" spans="4:4" x14ac:dyDescent="0.3">
      <c r="D1144" s="29">
        <f t="shared" ca="1" si="17"/>
        <v>0</v>
      </c>
    </row>
    <row r="1145" spans="4:4" x14ac:dyDescent="0.3">
      <c r="D1145" s="29">
        <f t="shared" ca="1" si="17"/>
        <v>0</v>
      </c>
    </row>
    <row r="1146" spans="4:4" x14ac:dyDescent="0.3">
      <c r="D1146" s="29">
        <f t="shared" ca="1" si="17"/>
        <v>0</v>
      </c>
    </row>
    <row r="1147" spans="4:4" x14ac:dyDescent="0.3">
      <c r="D1147" s="29">
        <f t="shared" ca="1" si="17"/>
        <v>0</v>
      </c>
    </row>
    <row r="1148" spans="4:4" x14ac:dyDescent="0.3">
      <c r="D1148" s="29">
        <f t="shared" ca="1" si="17"/>
        <v>0</v>
      </c>
    </row>
    <row r="1149" spans="4:4" x14ac:dyDescent="0.3">
      <c r="D1149" s="29">
        <f t="shared" ca="1" si="17"/>
        <v>0</v>
      </c>
    </row>
    <row r="1150" spans="4:4" x14ac:dyDescent="0.3">
      <c r="D1150" s="29">
        <f t="shared" ca="1" si="17"/>
        <v>0</v>
      </c>
    </row>
    <row r="1151" spans="4:4" x14ac:dyDescent="0.3">
      <c r="D1151" s="29">
        <f t="shared" ca="1" si="17"/>
        <v>0</v>
      </c>
    </row>
    <row r="1152" spans="4:4" x14ac:dyDescent="0.3">
      <c r="D1152" s="29">
        <f t="shared" ca="1" si="17"/>
        <v>0</v>
      </c>
    </row>
    <row r="1153" spans="4:4" x14ac:dyDescent="0.3">
      <c r="D1153" s="29">
        <f t="shared" ca="1" si="17"/>
        <v>0</v>
      </c>
    </row>
    <row r="1154" spans="4:4" x14ac:dyDescent="0.3">
      <c r="D1154" s="29">
        <f t="shared" ca="1" si="17"/>
        <v>0</v>
      </c>
    </row>
    <row r="1155" spans="4:4" x14ac:dyDescent="0.3">
      <c r="D1155" s="29">
        <f t="shared" ref="D1155:D1218" ca="1" si="18">-PV(C1155,(A1155-YEAR(NOW())),,((A1155-YEAR(NOW()))*(B1155*C1155)))</f>
        <v>0</v>
      </c>
    </row>
    <row r="1156" spans="4:4" x14ac:dyDescent="0.3">
      <c r="D1156" s="29">
        <f t="shared" ca="1" si="18"/>
        <v>0</v>
      </c>
    </row>
    <row r="1157" spans="4:4" x14ac:dyDescent="0.3">
      <c r="D1157" s="29">
        <f t="shared" ca="1" si="18"/>
        <v>0</v>
      </c>
    </row>
    <row r="1158" spans="4:4" x14ac:dyDescent="0.3">
      <c r="D1158" s="29">
        <f t="shared" ca="1" si="18"/>
        <v>0</v>
      </c>
    </row>
    <row r="1159" spans="4:4" x14ac:dyDescent="0.3">
      <c r="D1159" s="29">
        <f t="shared" ca="1" si="18"/>
        <v>0</v>
      </c>
    </row>
    <row r="1160" spans="4:4" x14ac:dyDescent="0.3">
      <c r="D1160" s="29">
        <f t="shared" ca="1" si="18"/>
        <v>0</v>
      </c>
    </row>
    <row r="1161" spans="4:4" x14ac:dyDescent="0.3">
      <c r="D1161" s="29">
        <f t="shared" ca="1" si="18"/>
        <v>0</v>
      </c>
    </row>
    <row r="1162" spans="4:4" x14ac:dyDescent="0.3">
      <c r="D1162" s="29">
        <f t="shared" ca="1" si="18"/>
        <v>0</v>
      </c>
    </row>
    <row r="1163" spans="4:4" x14ac:dyDescent="0.3">
      <c r="D1163" s="29">
        <f t="shared" ca="1" si="18"/>
        <v>0</v>
      </c>
    </row>
    <row r="1164" spans="4:4" x14ac:dyDescent="0.3">
      <c r="D1164" s="29">
        <f t="shared" ca="1" si="18"/>
        <v>0</v>
      </c>
    </row>
    <row r="1165" spans="4:4" x14ac:dyDescent="0.3">
      <c r="D1165" s="29">
        <f t="shared" ca="1" si="18"/>
        <v>0</v>
      </c>
    </row>
    <row r="1166" spans="4:4" x14ac:dyDescent="0.3">
      <c r="D1166" s="29">
        <f t="shared" ca="1" si="18"/>
        <v>0</v>
      </c>
    </row>
    <row r="1167" spans="4:4" x14ac:dyDescent="0.3">
      <c r="D1167" s="29">
        <f t="shared" ca="1" si="18"/>
        <v>0</v>
      </c>
    </row>
    <row r="1168" spans="4:4" x14ac:dyDescent="0.3">
      <c r="D1168" s="29">
        <f t="shared" ca="1" si="18"/>
        <v>0</v>
      </c>
    </row>
    <row r="1169" spans="4:4" x14ac:dyDescent="0.3">
      <c r="D1169" s="29">
        <f t="shared" ca="1" si="18"/>
        <v>0</v>
      </c>
    </row>
    <row r="1170" spans="4:4" x14ac:dyDescent="0.3">
      <c r="D1170" s="29">
        <f t="shared" ca="1" si="18"/>
        <v>0</v>
      </c>
    </row>
    <row r="1171" spans="4:4" x14ac:dyDescent="0.3">
      <c r="D1171" s="29">
        <f t="shared" ca="1" si="18"/>
        <v>0</v>
      </c>
    </row>
    <row r="1172" spans="4:4" x14ac:dyDescent="0.3">
      <c r="D1172" s="29">
        <f t="shared" ca="1" si="18"/>
        <v>0</v>
      </c>
    </row>
    <row r="1173" spans="4:4" x14ac:dyDescent="0.3">
      <c r="D1173" s="29">
        <f t="shared" ca="1" si="18"/>
        <v>0</v>
      </c>
    </row>
    <row r="1174" spans="4:4" x14ac:dyDescent="0.3">
      <c r="D1174" s="29">
        <f t="shared" ca="1" si="18"/>
        <v>0</v>
      </c>
    </row>
    <row r="1175" spans="4:4" x14ac:dyDescent="0.3">
      <c r="D1175" s="29">
        <f t="shared" ca="1" si="18"/>
        <v>0</v>
      </c>
    </row>
    <row r="1176" spans="4:4" x14ac:dyDescent="0.3">
      <c r="D1176" s="29">
        <f t="shared" ca="1" si="18"/>
        <v>0</v>
      </c>
    </row>
    <row r="1177" spans="4:4" x14ac:dyDescent="0.3">
      <c r="D1177" s="29">
        <f t="shared" ca="1" si="18"/>
        <v>0</v>
      </c>
    </row>
    <row r="1178" spans="4:4" x14ac:dyDescent="0.3">
      <c r="D1178" s="29">
        <f t="shared" ca="1" si="18"/>
        <v>0</v>
      </c>
    </row>
    <row r="1179" spans="4:4" x14ac:dyDescent="0.3">
      <c r="D1179" s="29">
        <f t="shared" ca="1" si="18"/>
        <v>0</v>
      </c>
    </row>
    <row r="1180" spans="4:4" x14ac:dyDescent="0.3">
      <c r="D1180" s="29">
        <f t="shared" ca="1" si="18"/>
        <v>0</v>
      </c>
    </row>
    <row r="1181" spans="4:4" x14ac:dyDescent="0.3">
      <c r="D1181" s="29">
        <f t="shared" ca="1" si="18"/>
        <v>0</v>
      </c>
    </row>
    <row r="1182" spans="4:4" x14ac:dyDescent="0.3">
      <c r="D1182" s="29">
        <f t="shared" ca="1" si="18"/>
        <v>0</v>
      </c>
    </row>
    <row r="1183" spans="4:4" x14ac:dyDescent="0.3">
      <c r="D1183" s="29">
        <f t="shared" ca="1" si="18"/>
        <v>0</v>
      </c>
    </row>
    <row r="1184" spans="4:4" x14ac:dyDescent="0.3">
      <c r="D1184" s="29">
        <f t="shared" ca="1" si="18"/>
        <v>0</v>
      </c>
    </row>
    <row r="1185" spans="4:4" x14ac:dyDescent="0.3">
      <c r="D1185" s="29">
        <f t="shared" ca="1" si="18"/>
        <v>0</v>
      </c>
    </row>
    <row r="1186" spans="4:4" x14ac:dyDescent="0.3">
      <c r="D1186" s="29">
        <f t="shared" ca="1" si="18"/>
        <v>0</v>
      </c>
    </row>
    <row r="1187" spans="4:4" x14ac:dyDescent="0.3">
      <c r="D1187" s="29">
        <f t="shared" ca="1" si="18"/>
        <v>0</v>
      </c>
    </row>
    <row r="1188" spans="4:4" x14ac:dyDescent="0.3">
      <c r="D1188" s="29">
        <f t="shared" ca="1" si="18"/>
        <v>0</v>
      </c>
    </row>
    <row r="1189" spans="4:4" x14ac:dyDescent="0.3">
      <c r="D1189" s="29">
        <f t="shared" ca="1" si="18"/>
        <v>0</v>
      </c>
    </row>
    <row r="1190" spans="4:4" x14ac:dyDescent="0.3">
      <c r="D1190" s="29">
        <f t="shared" ca="1" si="18"/>
        <v>0</v>
      </c>
    </row>
    <row r="1191" spans="4:4" x14ac:dyDescent="0.3">
      <c r="D1191" s="29">
        <f t="shared" ca="1" si="18"/>
        <v>0</v>
      </c>
    </row>
    <row r="1192" spans="4:4" x14ac:dyDescent="0.3">
      <c r="D1192" s="29">
        <f t="shared" ca="1" si="18"/>
        <v>0</v>
      </c>
    </row>
    <row r="1193" spans="4:4" x14ac:dyDescent="0.3">
      <c r="D1193" s="29">
        <f t="shared" ca="1" si="18"/>
        <v>0</v>
      </c>
    </row>
    <row r="1194" spans="4:4" x14ac:dyDescent="0.3">
      <c r="D1194" s="29">
        <f t="shared" ca="1" si="18"/>
        <v>0</v>
      </c>
    </row>
    <row r="1195" spans="4:4" x14ac:dyDescent="0.3">
      <c r="D1195" s="29">
        <f t="shared" ca="1" si="18"/>
        <v>0</v>
      </c>
    </row>
    <row r="1196" spans="4:4" x14ac:dyDescent="0.3">
      <c r="D1196" s="29">
        <f t="shared" ca="1" si="18"/>
        <v>0</v>
      </c>
    </row>
    <row r="1197" spans="4:4" x14ac:dyDescent="0.3">
      <c r="D1197" s="29">
        <f t="shared" ca="1" si="18"/>
        <v>0</v>
      </c>
    </row>
    <row r="1198" spans="4:4" x14ac:dyDescent="0.3">
      <c r="D1198" s="29">
        <f t="shared" ca="1" si="18"/>
        <v>0</v>
      </c>
    </row>
    <row r="1199" spans="4:4" x14ac:dyDescent="0.3">
      <c r="D1199" s="29">
        <f t="shared" ca="1" si="18"/>
        <v>0</v>
      </c>
    </row>
    <row r="1200" spans="4:4" x14ac:dyDescent="0.3">
      <c r="D1200" s="29">
        <f t="shared" ca="1" si="18"/>
        <v>0</v>
      </c>
    </row>
    <row r="1201" spans="4:4" x14ac:dyDescent="0.3">
      <c r="D1201" s="29">
        <f t="shared" ca="1" si="18"/>
        <v>0</v>
      </c>
    </row>
    <row r="1202" spans="4:4" x14ac:dyDescent="0.3">
      <c r="D1202" s="29">
        <f t="shared" ca="1" si="18"/>
        <v>0</v>
      </c>
    </row>
    <row r="1203" spans="4:4" x14ac:dyDescent="0.3">
      <c r="D1203" s="29">
        <f t="shared" ca="1" si="18"/>
        <v>0</v>
      </c>
    </row>
    <row r="1204" spans="4:4" x14ac:dyDescent="0.3">
      <c r="D1204" s="29">
        <f t="shared" ca="1" si="18"/>
        <v>0</v>
      </c>
    </row>
    <row r="1205" spans="4:4" x14ac:dyDescent="0.3">
      <c r="D1205" s="29">
        <f t="shared" ca="1" si="18"/>
        <v>0</v>
      </c>
    </row>
    <row r="1206" spans="4:4" x14ac:dyDescent="0.3">
      <c r="D1206" s="29">
        <f t="shared" ca="1" si="18"/>
        <v>0</v>
      </c>
    </row>
    <row r="1207" spans="4:4" x14ac:dyDescent="0.3">
      <c r="D1207" s="29">
        <f t="shared" ca="1" si="18"/>
        <v>0</v>
      </c>
    </row>
    <row r="1208" spans="4:4" x14ac:dyDescent="0.3">
      <c r="D1208" s="29">
        <f t="shared" ca="1" si="18"/>
        <v>0</v>
      </c>
    </row>
    <row r="1209" spans="4:4" x14ac:dyDescent="0.3">
      <c r="D1209" s="29">
        <f t="shared" ca="1" si="18"/>
        <v>0</v>
      </c>
    </row>
    <row r="1210" spans="4:4" x14ac:dyDescent="0.3">
      <c r="D1210" s="29">
        <f t="shared" ca="1" si="18"/>
        <v>0</v>
      </c>
    </row>
    <row r="1211" spans="4:4" x14ac:dyDescent="0.3">
      <c r="D1211" s="29">
        <f t="shared" ca="1" si="18"/>
        <v>0</v>
      </c>
    </row>
    <row r="1212" spans="4:4" x14ac:dyDescent="0.3">
      <c r="D1212" s="29">
        <f t="shared" ca="1" si="18"/>
        <v>0</v>
      </c>
    </row>
    <row r="1213" spans="4:4" x14ac:dyDescent="0.3">
      <c r="D1213" s="29">
        <f t="shared" ca="1" si="18"/>
        <v>0</v>
      </c>
    </row>
    <row r="1214" spans="4:4" x14ac:dyDescent="0.3">
      <c r="D1214" s="29">
        <f t="shared" ca="1" si="18"/>
        <v>0</v>
      </c>
    </row>
    <row r="1215" spans="4:4" x14ac:dyDescent="0.3">
      <c r="D1215" s="29">
        <f t="shared" ca="1" si="18"/>
        <v>0</v>
      </c>
    </row>
    <row r="1216" spans="4:4" x14ac:dyDescent="0.3">
      <c r="D1216" s="29">
        <f t="shared" ca="1" si="18"/>
        <v>0</v>
      </c>
    </row>
    <row r="1217" spans="4:4" x14ac:dyDescent="0.3">
      <c r="D1217" s="29">
        <f t="shared" ca="1" si="18"/>
        <v>0</v>
      </c>
    </row>
    <row r="1218" spans="4:4" x14ac:dyDescent="0.3">
      <c r="D1218" s="29">
        <f t="shared" ca="1" si="18"/>
        <v>0</v>
      </c>
    </row>
    <row r="1219" spans="4:4" x14ac:dyDescent="0.3">
      <c r="D1219" s="29">
        <f t="shared" ref="D1219:D1282" ca="1" si="19">-PV(C1219,(A1219-YEAR(NOW())),,((A1219-YEAR(NOW()))*(B1219*C1219)))</f>
        <v>0</v>
      </c>
    </row>
    <row r="1220" spans="4:4" x14ac:dyDescent="0.3">
      <c r="D1220" s="29">
        <f t="shared" ca="1" si="19"/>
        <v>0</v>
      </c>
    </row>
    <row r="1221" spans="4:4" x14ac:dyDescent="0.3">
      <c r="D1221" s="29">
        <f t="shared" ca="1" si="19"/>
        <v>0</v>
      </c>
    </row>
    <row r="1222" spans="4:4" x14ac:dyDescent="0.3">
      <c r="D1222" s="29">
        <f t="shared" ca="1" si="19"/>
        <v>0</v>
      </c>
    </row>
    <row r="1223" spans="4:4" x14ac:dyDescent="0.3">
      <c r="D1223" s="29">
        <f t="shared" ca="1" si="19"/>
        <v>0</v>
      </c>
    </row>
    <row r="1224" spans="4:4" x14ac:dyDescent="0.3">
      <c r="D1224" s="29">
        <f t="shared" ca="1" si="19"/>
        <v>0</v>
      </c>
    </row>
    <row r="1225" spans="4:4" x14ac:dyDescent="0.3">
      <c r="D1225" s="29">
        <f t="shared" ca="1" si="19"/>
        <v>0</v>
      </c>
    </row>
    <row r="1226" spans="4:4" x14ac:dyDescent="0.3">
      <c r="D1226" s="29">
        <f t="shared" ca="1" si="19"/>
        <v>0</v>
      </c>
    </row>
    <row r="1227" spans="4:4" x14ac:dyDescent="0.3">
      <c r="D1227" s="29">
        <f t="shared" ca="1" si="19"/>
        <v>0</v>
      </c>
    </row>
    <row r="1228" spans="4:4" x14ac:dyDescent="0.3">
      <c r="D1228" s="29">
        <f t="shared" ca="1" si="19"/>
        <v>0</v>
      </c>
    </row>
    <row r="1229" spans="4:4" x14ac:dyDescent="0.3">
      <c r="D1229" s="29">
        <f t="shared" ca="1" si="19"/>
        <v>0</v>
      </c>
    </row>
    <row r="1230" spans="4:4" x14ac:dyDescent="0.3">
      <c r="D1230" s="29">
        <f t="shared" ca="1" si="19"/>
        <v>0</v>
      </c>
    </row>
    <row r="1231" spans="4:4" x14ac:dyDescent="0.3">
      <c r="D1231" s="29">
        <f t="shared" ca="1" si="19"/>
        <v>0</v>
      </c>
    </row>
    <row r="1232" spans="4:4" x14ac:dyDescent="0.3">
      <c r="D1232" s="29">
        <f t="shared" ca="1" si="19"/>
        <v>0</v>
      </c>
    </row>
    <row r="1233" spans="4:4" x14ac:dyDescent="0.3">
      <c r="D1233" s="29">
        <f t="shared" ca="1" si="19"/>
        <v>0</v>
      </c>
    </row>
    <row r="1234" spans="4:4" x14ac:dyDescent="0.3">
      <c r="D1234" s="29">
        <f t="shared" ca="1" si="19"/>
        <v>0</v>
      </c>
    </row>
    <row r="1235" spans="4:4" x14ac:dyDescent="0.3">
      <c r="D1235" s="29">
        <f t="shared" ca="1" si="19"/>
        <v>0</v>
      </c>
    </row>
    <row r="1236" spans="4:4" x14ac:dyDescent="0.3">
      <c r="D1236" s="29">
        <f t="shared" ca="1" si="19"/>
        <v>0</v>
      </c>
    </row>
    <row r="1237" spans="4:4" x14ac:dyDescent="0.3">
      <c r="D1237" s="29">
        <f t="shared" ca="1" si="19"/>
        <v>0</v>
      </c>
    </row>
    <row r="1238" spans="4:4" x14ac:dyDescent="0.3">
      <c r="D1238" s="29">
        <f t="shared" ca="1" si="19"/>
        <v>0</v>
      </c>
    </row>
    <row r="1239" spans="4:4" x14ac:dyDescent="0.3">
      <c r="D1239" s="29">
        <f t="shared" ca="1" si="19"/>
        <v>0</v>
      </c>
    </row>
    <row r="1240" spans="4:4" x14ac:dyDescent="0.3">
      <c r="D1240" s="29">
        <f t="shared" ca="1" si="19"/>
        <v>0</v>
      </c>
    </row>
    <row r="1241" spans="4:4" x14ac:dyDescent="0.3">
      <c r="D1241" s="29">
        <f t="shared" ca="1" si="19"/>
        <v>0</v>
      </c>
    </row>
    <row r="1242" spans="4:4" x14ac:dyDescent="0.3">
      <c r="D1242" s="29">
        <f t="shared" ca="1" si="19"/>
        <v>0</v>
      </c>
    </row>
    <row r="1243" spans="4:4" x14ac:dyDescent="0.3">
      <c r="D1243" s="29">
        <f t="shared" ca="1" si="19"/>
        <v>0</v>
      </c>
    </row>
    <row r="1244" spans="4:4" x14ac:dyDescent="0.3">
      <c r="D1244" s="29">
        <f t="shared" ca="1" si="19"/>
        <v>0</v>
      </c>
    </row>
    <row r="1245" spans="4:4" x14ac:dyDescent="0.3">
      <c r="D1245" s="29">
        <f t="shared" ca="1" si="19"/>
        <v>0</v>
      </c>
    </row>
    <row r="1246" spans="4:4" x14ac:dyDescent="0.3">
      <c r="D1246" s="29">
        <f t="shared" ca="1" si="19"/>
        <v>0</v>
      </c>
    </row>
    <row r="1247" spans="4:4" x14ac:dyDescent="0.3">
      <c r="D1247" s="29">
        <f t="shared" ca="1" si="19"/>
        <v>0</v>
      </c>
    </row>
    <row r="1248" spans="4:4" x14ac:dyDescent="0.3">
      <c r="D1248" s="29">
        <f t="shared" ca="1" si="19"/>
        <v>0</v>
      </c>
    </row>
    <row r="1249" spans="4:4" x14ac:dyDescent="0.3">
      <c r="D1249" s="29">
        <f t="shared" ca="1" si="19"/>
        <v>0</v>
      </c>
    </row>
    <row r="1250" spans="4:4" x14ac:dyDescent="0.3">
      <c r="D1250" s="29">
        <f t="shared" ca="1" si="19"/>
        <v>0</v>
      </c>
    </row>
    <row r="1251" spans="4:4" x14ac:dyDescent="0.3">
      <c r="D1251" s="29">
        <f t="shared" ca="1" si="19"/>
        <v>0</v>
      </c>
    </row>
    <row r="1252" spans="4:4" x14ac:dyDescent="0.3">
      <c r="D1252" s="29">
        <f t="shared" ca="1" si="19"/>
        <v>0</v>
      </c>
    </row>
    <row r="1253" spans="4:4" x14ac:dyDescent="0.3">
      <c r="D1253" s="29">
        <f t="shared" ca="1" si="19"/>
        <v>0</v>
      </c>
    </row>
    <row r="1254" spans="4:4" x14ac:dyDescent="0.3">
      <c r="D1254" s="29">
        <f t="shared" ca="1" si="19"/>
        <v>0</v>
      </c>
    </row>
    <row r="1255" spans="4:4" x14ac:dyDescent="0.3">
      <c r="D1255" s="29">
        <f t="shared" ca="1" si="19"/>
        <v>0</v>
      </c>
    </row>
    <row r="1256" spans="4:4" x14ac:dyDescent="0.3">
      <c r="D1256" s="29">
        <f t="shared" ca="1" si="19"/>
        <v>0</v>
      </c>
    </row>
    <row r="1257" spans="4:4" x14ac:dyDescent="0.3">
      <c r="D1257" s="29">
        <f t="shared" ca="1" si="19"/>
        <v>0</v>
      </c>
    </row>
    <row r="1258" spans="4:4" x14ac:dyDescent="0.3">
      <c r="D1258" s="29">
        <f t="shared" ca="1" si="19"/>
        <v>0</v>
      </c>
    </row>
    <row r="1259" spans="4:4" x14ac:dyDescent="0.3">
      <c r="D1259" s="29">
        <f t="shared" ca="1" si="19"/>
        <v>0</v>
      </c>
    </row>
    <row r="1260" spans="4:4" x14ac:dyDescent="0.3">
      <c r="D1260" s="29">
        <f t="shared" ca="1" si="19"/>
        <v>0</v>
      </c>
    </row>
    <row r="1261" spans="4:4" x14ac:dyDescent="0.3">
      <c r="D1261" s="29">
        <f t="shared" ca="1" si="19"/>
        <v>0</v>
      </c>
    </row>
    <row r="1262" spans="4:4" x14ac:dyDescent="0.3">
      <c r="D1262" s="29">
        <f t="shared" ca="1" si="19"/>
        <v>0</v>
      </c>
    </row>
    <row r="1263" spans="4:4" x14ac:dyDescent="0.3">
      <c r="D1263" s="29">
        <f t="shared" ca="1" si="19"/>
        <v>0</v>
      </c>
    </row>
    <row r="1264" spans="4:4" x14ac:dyDescent="0.3">
      <c r="D1264" s="29">
        <f t="shared" ca="1" si="19"/>
        <v>0</v>
      </c>
    </row>
    <row r="1265" spans="4:4" x14ac:dyDescent="0.3">
      <c r="D1265" s="29">
        <f t="shared" ca="1" si="19"/>
        <v>0</v>
      </c>
    </row>
    <row r="1266" spans="4:4" x14ac:dyDescent="0.3">
      <c r="D1266" s="29">
        <f t="shared" ca="1" si="19"/>
        <v>0</v>
      </c>
    </row>
    <row r="1267" spans="4:4" x14ac:dyDescent="0.3">
      <c r="D1267" s="29">
        <f t="shared" ca="1" si="19"/>
        <v>0</v>
      </c>
    </row>
    <row r="1268" spans="4:4" x14ac:dyDescent="0.3">
      <c r="D1268" s="29">
        <f t="shared" ca="1" si="19"/>
        <v>0</v>
      </c>
    </row>
    <row r="1269" spans="4:4" x14ac:dyDescent="0.3">
      <c r="D1269" s="29">
        <f t="shared" ca="1" si="19"/>
        <v>0</v>
      </c>
    </row>
    <row r="1270" spans="4:4" x14ac:dyDescent="0.3">
      <c r="D1270" s="29">
        <f t="shared" ca="1" si="19"/>
        <v>0</v>
      </c>
    </row>
    <row r="1271" spans="4:4" x14ac:dyDescent="0.3">
      <c r="D1271" s="29">
        <f t="shared" ca="1" si="19"/>
        <v>0</v>
      </c>
    </row>
    <row r="1272" spans="4:4" x14ac:dyDescent="0.3">
      <c r="D1272" s="29">
        <f t="shared" ca="1" si="19"/>
        <v>0</v>
      </c>
    </row>
    <row r="1273" spans="4:4" x14ac:dyDescent="0.3">
      <c r="D1273" s="29">
        <f t="shared" ca="1" si="19"/>
        <v>0</v>
      </c>
    </row>
    <row r="1274" spans="4:4" x14ac:dyDescent="0.3">
      <c r="D1274" s="29">
        <f t="shared" ca="1" si="19"/>
        <v>0</v>
      </c>
    </row>
    <row r="1275" spans="4:4" x14ac:dyDescent="0.3">
      <c r="D1275" s="29">
        <f t="shared" ca="1" si="19"/>
        <v>0</v>
      </c>
    </row>
    <row r="1276" spans="4:4" x14ac:dyDescent="0.3">
      <c r="D1276" s="29">
        <f t="shared" ca="1" si="19"/>
        <v>0</v>
      </c>
    </row>
    <row r="1277" spans="4:4" x14ac:dyDescent="0.3">
      <c r="D1277" s="29">
        <f t="shared" ca="1" si="19"/>
        <v>0</v>
      </c>
    </row>
    <row r="1278" spans="4:4" x14ac:dyDescent="0.3">
      <c r="D1278" s="29">
        <f t="shared" ca="1" si="19"/>
        <v>0</v>
      </c>
    </row>
    <row r="1279" spans="4:4" x14ac:dyDescent="0.3">
      <c r="D1279" s="29">
        <f t="shared" ca="1" si="19"/>
        <v>0</v>
      </c>
    </row>
    <row r="1280" spans="4:4" x14ac:dyDescent="0.3">
      <c r="D1280" s="29">
        <f t="shared" ca="1" si="19"/>
        <v>0</v>
      </c>
    </row>
    <row r="1281" spans="4:4" x14ac:dyDescent="0.3">
      <c r="D1281" s="29">
        <f t="shared" ca="1" si="19"/>
        <v>0</v>
      </c>
    </row>
    <row r="1282" spans="4:4" x14ac:dyDescent="0.3">
      <c r="D1282" s="29">
        <f t="shared" ca="1" si="19"/>
        <v>0</v>
      </c>
    </row>
    <row r="1283" spans="4:4" x14ac:dyDescent="0.3">
      <c r="D1283" s="29">
        <f t="shared" ref="D1283:D1346" ca="1" si="20">-PV(C1283,(A1283-YEAR(NOW())),,((A1283-YEAR(NOW()))*(B1283*C1283)))</f>
        <v>0</v>
      </c>
    </row>
    <row r="1284" spans="4:4" x14ac:dyDescent="0.3">
      <c r="D1284" s="29">
        <f t="shared" ca="1" si="20"/>
        <v>0</v>
      </c>
    </row>
    <row r="1285" spans="4:4" x14ac:dyDescent="0.3">
      <c r="D1285" s="29">
        <f t="shared" ca="1" si="20"/>
        <v>0</v>
      </c>
    </row>
    <row r="1286" spans="4:4" x14ac:dyDescent="0.3">
      <c r="D1286" s="29">
        <f t="shared" ca="1" si="20"/>
        <v>0</v>
      </c>
    </row>
    <row r="1287" spans="4:4" x14ac:dyDescent="0.3">
      <c r="D1287" s="29">
        <f t="shared" ca="1" si="20"/>
        <v>0</v>
      </c>
    </row>
    <row r="1288" spans="4:4" x14ac:dyDescent="0.3">
      <c r="D1288" s="29">
        <f t="shared" ca="1" si="20"/>
        <v>0</v>
      </c>
    </row>
    <row r="1289" spans="4:4" x14ac:dyDescent="0.3">
      <c r="D1289" s="29">
        <f t="shared" ca="1" si="20"/>
        <v>0</v>
      </c>
    </row>
    <row r="1290" spans="4:4" x14ac:dyDescent="0.3">
      <c r="D1290" s="29">
        <f t="shared" ca="1" si="20"/>
        <v>0</v>
      </c>
    </row>
    <row r="1291" spans="4:4" x14ac:dyDescent="0.3">
      <c r="D1291" s="29">
        <f t="shared" ca="1" si="20"/>
        <v>0</v>
      </c>
    </row>
    <row r="1292" spans="4:4" x14ac:dyDescent="0.3">
      <c r="D1292" s="29">
        <f t="shared" ca="1" si="20"/>
        <v>0</v>
      </c>
    </row>
    <row r="1293" spans="4:4" x14ac:dyDescent="0.3">
      <c r="D1293" s="29">
        <f t="shared" ca="1" si="20"/>
        <v>0</v>
      </c>
    </row>
    <row r="1294" spans="4:4" x14ac:dyDescent="0.3">
      <c r="D1294" s="29">
        <f t="shared" ca="1" si="20"/>
        <v>0</v>
      </c>
    </row>
    <row r="1295" spans="4:4" x14ac:dyDescent="0.3">
      <c r="D1295" s="29">
        <f t="shared" ca="1" si="20"/>
        <v>0</v>
      </c>
    </row>
    <row r="1296" spans="4:4" x14ac:dyDescent="0.3">
      <c r="D1296" s="29">
        <f t="shared" ca="1" si="20"/>
        <v>0</v>
      </c>
    </row>
    <row r="1297" spans="4:4" x14ac:dyDescent="0.3">
      <c r="D1297" s="29">
        <f t="shared" ca="1" si="20"/>
        <v>0</v>
      </c>
    </row>
    <row r="1298" spans="4:4" x14ac:dyDescent="0.3">
      <c r="D1298" s="29">
        <f t="shared" ca="1" si="20"/>
        <v>0</v>
      </c>
    </row>
    <row r="1299" spans="4:4" x14ac:dyDescent="0.3">
      <c r="D1299" s="29">
        <f t="shared" ca="1" si="20"/>
        <v>0</v>
      </c>
    </row>
    <row r="1300" spans="4:4" x14ac:dyDescent="0.3">
      <c r="D1300" s="29">
        <f t="shared" ca="1" si="20"/>
        <v>0</v>
      </c>
    </row>
    <row r="1301" spans="4:4" x14ac:dyDescent="0.3">
      <c r="D1301" s="29">
        <f t="shared" ca="1" si="20"/>
        <v>0</v>
      </c>
    </row>
    <row r="1302" spans="4:4" x14ac:dyDescent="0.3">
      <c r="D1302" s="29">
        <f t="shared" ca="1" si="20"/>
        <v>0</v>
      </c>
    </row>
    <row r="1303" spans="4:4" x14ac:dyDescent="0.3">
      <c r="D1303" s="29">
        <f t="shared" ca="1" si="20"/>
        <v>0</v>
      </c>
    </row>
    <row r="1304" spans="4:4" x14ac:dyDescent="0.3">
      <c r="D1304" s="29">
        <f t="shared" ca="1" si="20"/>
        <v>0</v>
      </c>
    </row>
    <row r="1305" spans="4:4" x14ac:dyDescent="0.3">
      <c r="D1305" s="29">
        <f t="shared" ca="1" si="20"/>
        <v>0</v>
      </c>
    </row>
    <row r="1306" spans="4:4" x14ac:dyDescent="0.3">
      <c r="D1306" s="29">
        <f t="shared" ca="1" si="20"/>
        <v>0</v>
      </c>
    </row>
    <row r="1307" spans="4:4" x14ac:dyDescent="0.3">
      <c r="D1307" s="29">
        <f t="shared" ca="1" si="20"/>
        <v>0</v>
      </c>
    </row>
    <row r="1308" spans="4:4" x14ac:dyDescent="0.3">
      <c r="D1308" s="29">
        <f t="shared" ca="1" si="20"/>
        <v>0</v>
      </c>
    </row>
    <row r="1309" spans="4:4" x14ac:dyDescent="0.3">
      <c r="D1309" s="29">
        <f t="shared" ca="1" si="20"/>
        <v>0</v>
      </c>
    </row>
    <row r="1310" spans="4:4" x14ac:dyDescent="0.3">
      <c r="D1310" s="29">
        <f t="shared" ca="1" si="20"/>
        <v>0</v>
      </c>
    </row>
    <row r="1311" spans="4:4" x14ac:dyDescent="0.3">
      <c r="D1311" s="29">
        <f t="shared" ca="1" si="20"/>
        <v>0</v>
      </c>
    </row>
    <row r="1312" spans="4:4" x14ac:dyDescent="0.3">
      <c r="D1312" s="29">
        <f t="shared" ca="1" si="20"/>
        <v>0</v>
      </c>
    </row>
    <row r="1313" spans="4:4" x14ac:dyDescent="0.3">
      <c r="D1313" s="29">
        <f t="shared" ca="1" si="20"/>
        <v>0</v>
      </c>
    </row>
    <row r="1314" spans="4:4" x14ac:dyDescent="0.3">
      <c r="D1314" s="29">
        <f t="shared" ca="1" si="20"/>
        <v>0</v>
      </c>
    </row>
    <row r="1315" spans="4:4" x14ac:dyDescent="0.3">
      <c r="D1315" s="29">
        <f t="shared" ca="1" si="20"/>
        <v>0</v>
      </c>
    </row>
    <row r="1316" spans="4:4" x14ac:dyDescent="0.3">
      <c r="D1316" s="29">
        <f t="shared" ca="1" si="20"/>
        <v>0</v>
      </c>
    </row>
    <row r="1317" spans="4:4" x14ac:dyDescent="0.3">
      <c r="D1317" s="29">
        <f t="shared" ca="1" si="20"/>
        <v>0</v>
      </c>
    </row>
    <row r="1318" spans="4:4" x14ac:dyDescent="0.3">
      <c r="D1318" s="29">
        <f t="shared" ca="1" si="20"/>
        <v>0</v>
      </c>
    </row>
    <row r="1319" spans="4:4" x14ac:dyDescent="0.3">
      <c r="D1319" s="29">
        <f t="shared" ca="1" si="20"/>
        <v>0</v>
      </c>
    </row>
    <row r="1320" spans="4:4" x14ac:dyDescent="0.3">
      <c r="D1320" s="29">
        <f t="shared" ca="1" si="20"/>
        <v>0</v>
      </c>
    </row>
    <row r="1321" spans="4:4" x14ac:dyDescent="0.3">
      <c r="D1321" s="29">
        <f t="shared" ca="1" si="20"/>
        <v>0</v>
      </c>
    </row>
    <row r="1322" spans="4:4" x14ac:dyDescent="0.3">
      <c r="D1322" s="29">
        <f t="shared" ca="1" si="20"/>
        <v>0</v>
      </c>
    </row>
    <row r="1323" spans="4:4" x14ac:dyDescent="0.3">
      <c r="D1323" s="29">
        <f t="shared" ca="1" si="20"/>
        <v>0</v>
      </c>
    </row>
    <row r="1324" spans="4:4" x14ac:dyDescent="0.3">
      <c r="D1324" s="29">
        <f t="shared" ca="1" si="20"/>
        <v>0</v>
      </c>
    </row>
    <row r="1325" spans="4:4" x14ac:dyDescent="0.3">
      <c r="D1325" s="29">
        <f t="shared" ca="1" si="20"/>
        <v>0</v>
      </c>
    </row>
    <row r="1326" spans="4:4" x14ac:dyDescent="0.3">
      <c r="D1326" s="29">
        <f t="shared" ca="1" si="20"/>
        <v>0</v>
      </c>
    </row>
    <row r="1327" spans="4:4" x14ac:dyDescent="0.3">
      <c r="D1327" s="29">
        <f t="shared" ca="1" si="20"/>
        <v>0</v>
      </c>
    </row>
    <row r="1328" spans="4:4" x14ac:dyDescent="0.3">
      <c r="D1328" s="29">
        <f t="shared" ca="1" si="20"/>
        <v>0</v>
      </c>
    </row>
    <row r="1329" spans="4:4" x14ac:dyDescent="0.3">
      <c r="D1329" s="29">
        <f t="shared" ca="1" si="20"/>
        <v>0</v>
      </c>
    </row>
    <row r="1330" spans="4:4" x14ac:dyDescent="0.3">
      <c r="D1330" s="29">
        <f t="shared" ca="1" si="20"/>
        <v>0</v>
      </c>
    </row>
    <row r="1331" spans="4:4" x14ac:dyDescent="0.3">
      <c r="D1331" s="29">
        <f t="shared" ca="1" si="20"/>
        <v>0</v>
      </c>
    </row>
    <row r="1332" spans="4:4" x14ac:dyDescent="0.3">
      <c r="D1332" s="29">
        <f t="shared" ca="1" si="20"/>
        <v>0</v>
      </c>
    </row>
    <row r="1333" spans="4:4" x14ac:dyDescent="0.3">
      <c r="D1333" s="29">
        <f t="shared" ca="1" si="20"/>
        <v>0</v>
      </c>
    </row>
    <row r="1334" spans="4:4" x14ac:dyDescent="0.3">
      <c r="D1334" s="29">
        <f t="shared" ca="1" si="20"/>
        <v>0</v>
      </c>
    </row>
    <row r="1335" spans="4:4" x14ac:dyDescent="0.3">
      <c r="D1335" s="29">
        <f t="shared" ca="1" si="20"/>
        <v>0</v>
      </c>
    </row>
    <row r="1336" spans="4:4" x14ac:dyDescent="0.3">
      <c r="D1336" s="29">
        <f t="shared" ca="1" si="20"/>
        <v>0</v>
      </c>
    </row>
    <row r="1337" spans="4:4" x14ac:dyDescent="0.3">
      <c r="D1337" s="29">
        <f t="shared" ca="1" si="20"/>
        <v>0</v>
      </c>
    </row>
    <row r="1338" spans="4:4" x14ac:dyDescent="0.3">
      <c r="D1338" s="29">
        <f t="shared" ca="1" si="20"/>
        <v>0</v>
      </c>
    </row>
    <row r="1339" spans="4:4" x14ac:dyDescent="0.3">
      <c r="D1339" s="29">
        <f t="shared" ca="1" si="20"/>
        <v>0</v>
      </c>
    </row>
    <row r="1340" spans="4:4" x14ac:dyDescent="0.3">
      <c r="D1340" s="29">
        <f t="shared" ca="1" si="20"/>
        <v>0</v>
      </c>
    </row>
    <row r="1341" spans="4:4" x14ac:dyDescent="0.3">
      <c r="D1341" s="29">
        <f t="shared" ca="1" si="20"/>
        <v>0</v>
      </c>
    </row>
    <row r="1342" spans="4:4" x14ac:dyDescent="0.3">
      <c r="D1342" s="29">
        <f t="shared" ca="1" si="20"/>
        <v>0</v>
      </c>
    </row>
    <row r="1343" spans="4:4" x14ac:dyDescent="0.3">
      <c r="D1343" s="29">
        <f t="shared" ca="1" si="20"/>
        <v>0</v>
      </c>
    </row>
    <row r="1344" spans="4:4" x14ac:dyDescent="0.3">
      <c r="D1344" s="29">
        <f t="shared" ca="1" si="20"/>
        <v>0</v>
      </c>
    </row>
    <row r="1345" spans="4:4" x14ac:dyDescent="0.3">
      <c r="D1345" s="29">
        <f t="shared" ca="1" si="20"/>
        <v>0</v>
      </c>
    </row>
    <row r="1346" spans="4:4" x14ac:dyDescent="0.3">
      <c r="D1346" s="29">
        <f t="shared" ca="1" si="20"/>
        <v>0</v>
      </c>
    </row>
    <row r="1347" spans="4:4" x14ac:dyDescent="0.3">
      <c r="D1347" s="29">
        <f t="shared" ref="D1347:D1410" ca="1" si="21">-PV(C1347,(A1347-YEAR(NOW())),,((A1347-YEAR(NOW()))*(B1347*C1347)))</f>
        <v>0</v>
      </c>
    </row>
    <row r="1348" spans="4:4" x14ac:dyDescent="0.3">
      <c r="D1348" s="29">
        <f t="shared" ca="1" si="21"/>
        <v>0</v>
      </c>
    </row>
    <row r="1349" spans="4:4" x14ac:dyDescent="0.3">
      <c r="D1349" s="29">
        <f t="shared" ca="1" si="21"/>
        <v>0</v>
      </c>
    </row>
    <row r="1350" spans="4:4" x14ac:dyDescent="0.3">
      <c r="D1350" s="29">
        <f t="shared" ca="1" si="21"/>
        <v>0</v>
      </c>
    </row>
    <row r="1351" spans="4:4" x14ac:dyDescent="0.3">
      <c r="D1351" s="29">
        <f t="shared" ca="1" si="21"/>
        <v>0</v>
      </c>
    </row>
    <row r="1352" spans="4:4" x14ac:dyDescent="0.3">
      <c r="D1352" s="29">
        <f t="shared" ca="1" si="21"/>
        <v>0</v>
      </c>
    </row>
    <row r="1353" spans="4:4" x14ac:dyDescent="0.3">
      <c r="D1353" s="29">
        <f t="shared" ca="1" si="21"/>
        <v>0</v>
      </c>
    </row>
    <row r="1354" spans="4:4" x14ac:dyDescent="0.3">
      <c r="D1354" s="29">
        <f t="shared" ca="1" si="21"/>
        <v>0</v>
      </c>
    </row>
    <row r="1355" spans="4:4" x14ac:dyDescent="0.3">
      <c r="D1355" s="29">
        <f t="shared" ca="1" si="21"/>
        <v>0</v>
      </c>
    </row>
    <row r="1356" spans="4:4" x14ac:dyDescent="0.3">
      <c r="D1356" s="29">
        <f t="shared" ca="1" si="21"/>
        <v>0</v>
      </c>
    </row>
    <row r="1357" spans="4:4" x14ac:dyDescent="0.3">
      <c r="D1357" s="29">
        <f t="shared" ca="1" si="21"/>
        <v>0</v>
      </c>
    </row>
    <row r="1358" spans="4:4" x14ac:dyDescent="0.3">
      <c r="D1358" s="29">
        <f t="shared" ca="1" si="21"/>
        <v>0</v>
      </c>
    </row>
    <row r="1359" spans="4:4" x14ac:dyDescent="0.3">
      <c r="D1359" s="29">
        <f t="shared" ca="1" si="21"/>
        <v>0</v>
      </c>
    </row>
    <row r="1360" spans="4:4" x14ac:dyDescent="0.3">
      <c r="D1360" s="29">
        <f t="shared" ca="1" si="21"/>
        <v>0</v>
      </c>
    </row>
    <row r="1361" spans="4:4" x14ac:dyDescent="0.3">
      <c r="D1361" s="29">
        <f t="shared" ca="1" si="21"/>
        <v>0</v>
      </c>
    </row>
    <row r="1362" spans="4:4" x14ac:dyDescent="0.3">
      <c r="D1362" s="29">
        <f t="shared" ca="1" si="21"/>
        <v>0</v>
      </c>
    </row>
    <row r="1363" spans="4:4" x14ac:dyDescent="0.3">
      <c r="D1363" s="29">
        <f t="shared" ca="1" si="21"/>
        <v>0</v>
      </c>
    </row>
    <row r="1364" spans="4:4" x14ac:dyDescent="0.3">
      <c r="D1364" s="29">
        <f t="shared" ca="1" si="21"/>
        <v>0</v>
      </c>
    </row>
    <row r="1365" spans="4:4" x14ac:dyDescent="0.3">
      <c r="D1365" s="29">
        <f t="shared" ca="1" si="21"/>
        <v>0</v>
      </c>
    </row>
    <row r="1366" spans="4:4" x14ac:dyDescent="0.3">
      <c r="D1366" s="29">
        <f t="shared" ca="1" si="21"/>
        <v>0</v>
      </c>
    </row>
    <row r="1367" spans="4:4" x14ac:dyDescent="0.3">
      <c r="D1367" s="29">
        <f t="shared" ca="1" si="21"/>
        <v>0</v>
      </c>
    </row>
    <row r="1368" spans="4:4" x14ac:dyDescent="0.3">
      <c r="D1368" s="29">
        <f t="shared" ca="1" si="21"/>
        <v>0</v>
      </c>
    </row>
    <row r="1369" spans="4:4" x14ac:dyDescent="0.3">
      <c r="D1369" s="29">
        <f t="shared" ca="1" si="21"/>
        <v>0</v>
      </c>
    </row>
    <row r="1370" spans="4:4" x14ac:dyDescent="0.3">
      <c r="D1370" s="29">
        <f t="shared" ca="1" si="21"/>
        <v>0</v>
      </c>
    </row>
    <row r="1371" spans="4:4" x14ac:dyDescent="0.3">
      <c r="D1371" s="29">
        <f t="shared" ca="1" si="21"/>
        <v>0</v>
      </c>
    </row>
    <row r="1372" spans="4:4" x14ac:dyDescent="0.3">
      <c r="D1372" s="29">
        <f t="shared" ca="1" si="21"/>
        <v>0</v>
      </c>
    </row>
    <row r="1373" spans="4:4" x14ac:dyDescent="0.3">
      <c r="D1373" s="29">
        <f t="shared" ca="1" si="21"/>
        <v>0</v>
      </c>
    </row>
    <row r="1374" spans="4:4" x14ac:dyDescent="0.3">
      <c r="D1374" s="29">
        <f t="shared" ca="1" si="21"/>
        <v>0</v>
      </c>
    </row>
    <row r="1375" spans="4:4" x14ac:dyDescent="0.3">
      <c r="D1375" s="29">
        <f t="shared" ca="1" si="21"/>
        <v>0</v>
      </c>
    </row>
    <row r="1376" spans="4:4" x14ac:dyDescent="0.3">
      <c r="D1376" s="29">
        <f t="shared" ca="1" si="21"/>
        <v>0</v>
      </c>
    </row>
    <row r="1377" spans="4:4" x14ac:dyDescent="0.3">
      <c r="D1377" s="29">
        <f t="shared" ca="1" si="21"/>
        <v>0</v>
      </c>
    </row>
    <row r="1378" spans="4:4" x14ac:dyDescent="0.3">
      <c r="D1378" s="29">
        <f t="shared" ca="1" si="21"/>
        <v>0</v>
      </c>
    </row>
    <row r="1379" spans="4:4" x14ac:dyDescent="0.3">
      <c r="D1379" s="29">
        <f t="shared" ca="1" si="21"/>
        <v>0</v>
      </c>
    </row>
    <row r="1380" spans="4:4" x14ac:dyDescent="0.3">
      <c r="D1380" s="29">
        <f t="shared" ca="1" si="21"/>
        <v>0</v>
      </c>
    </row>
    <row r="1381" spans="4:4" x14ac:dyDescent="0.3">
      <c r="D1381" s="29">
        <f t="shared" ca="1" si="21"/>
        <v>0</v>
      </c>
    </row>
    <row r="1382" spans="4:4" x14ac:dyDescent="0.3">
      <c r="D1382" s="29">
        <f t="shared" ca="1" si="21"/>
        <v>0</v>
      </c>
    </row>
    <row r="1383" spans="4:4" x14ac:dyDescent="0.3">
      <c r="D1383" s="29">
        <f t="shared" ca="1" si="21"/>
        <v>0</v>
      </c>
    </row>
    <row r="1384" spans="4:4" x14ac:dyDescent="0.3">
      <c r="D1384" s="29">
        <f t="shared" ca="1" si="21"/>
        <v>0</v>
      </c>
    </row>
    <row r="1385" spans="4:4" x14ac:dyDescent="0.3">
      <c r="D1385" s="29">
        <f t="shared" ca="1" si="21"/>
        <v>0</v>
      </c>
    </row>
    <row r="1386" spans="4:4" x14ac:dyDescent="0.3">
      <c r="D1386" s="29">
        <f t="shared" ca="1" si="21"/>
        <v>0</v>
      </c>
    </row>
    <row r="1387" spans="4:4" x14ac:dyDescent="0.3">
      <c r="D1387" s="29">
        <f t="shared" ca="1" si="21"/>
        <v>0</v>
      </c>
    </row>
    <row r="1388" spans="4:4" x14ac:dyDescent="0.3">
      <c r="D1388" s="29">
        <f t="shared" ca="1" si="21"/>
        <v>0</v>
      </c>
    </row>
    <row r="1389" spans="4:4" x14ac:dyDescent="0.3">
      <c r="D1389" s="29">
        <f t="shared" ca="1" si="21"/>
        <v>0</v>
      </c>
    </row>
    <row r="1390" spans="4:4" x14ac:dyDescent="0.3">
      <c r="D1390" s="29">
        <f t="shared" ca="1" si="21"/>
        <v>0</v>
      </c>
    </row>
    <row r="1391" spans="4:4" x14ac:dyDescent="0.3">
      <c r="D1391" s="29">
        <f t="shared" ca="1" si="21"/>
        <v>0</v>
      </c>
    </row>
    <row r="1392" spans="4:4" x14ac:dyDescent="0.3">
      <c r="D1392" s="29">
        <f t="shared" ca="1" si="21"/>
        <v>0</v>
      </c>
    </row>
    <row r="1393" spans="4:4" x14ac:dyDescent="0.3">
      <c r="D1393" s="29">
        <f t="shared" ca="1" si="21"/>
        <v>0</v>
      </c>
    </row>
    <row r="1394" spans="4:4" x14ac:dyDescent="0.3">
      <c r="D1394" s="29">
        <f t="shared" ca="1" si="21"/>
        <v>0</v>
      </c>
    </row>
    <row r="1395" spans="4:4" x14ac:dyDescent="0.3">
      <c r="D1395" s="29">
        <f t="shared" ca="1" si="21"/>
        <v>0</v>
      </c>
    </row>
    <row r="1396" spans="4:4" x14ac:dyDescent="0.3">
      <c r="D1396" s="29">
        <f t="shared" ca="1" si="21"/>
        <v>0</v>
      </c>
    </row>
    <row r="1397" spans="4:4" x14ac:dyDescent="0.3">
      <c r="D1397" s="29">
        <f t="shared" ca="1" si="21"/>
        <v>0</v>
      </c>
    </row>
    <row r="1398" spans="4:4" x14ac:dyDescent="0.3">
      <c r="D1398" s="29">
        <f t="shared" ca="1" si="21"/>
        <v>0</v>
      </c>
    </row>
    <row r="1399" spans="4:4" x14ac:dyDescent="0.3">
      <c r="D1399" s="29">
        <f t="shared" ca="1" si="21"/>
        <v>0</v>
      </c>
    </row>
    <row r="1400" spans="4:4" x14ac:dyDescent="0.3">
      <c r="D1400" s="29">
        <f t="shared" ca="1" si="21"/>
        <v>0</v>
      </c>
    </row>
    <row r="1401" spans="4:4" x14ac:dyDescent="0.3">
      <c r="D1401" s="29">
        <f t="shared" ca="1" si="21"/>
        <v>0</v>
      </c>
    </row>
    <row r="1402" spans="4:4" x14ac:dyDescent="0.3">
      <c r="D1402" s="29">
        <f t="shared" ca="1" si="21"/>
        <v>0</v>
      </c>
    </row>
    <row r="1403" spans="4:4" x14ac:dyDescent="0.3">
      <c r="D1403" s="29">
        <f t="shared" ca="1" si="21"/>
        <v>0</v>
      </c>
    </row>
    <row r="1404" spans="4:4" x14ac:dyDescent="0.3">
      <c r="D1404" s="29">
        <f t="shared" ca="1" si="21"/>
        <v>0</v>
      </c>
    </row>
    <row r="1405" spans="4:4" x14ac:dyDescent="0.3">
      <c r="D1405" s="29">
        <f t="shared" ca="1" si="21"/>
        <v>0</v>
      </c>
    </row>
    <row r="1406" spans="4:4" x14ac:dyDescent="0.3">
      <c r="D1406" s="29">
        <f t="shared" ca="1" si="21"/>
        <v>0</v>
      </c>
    </row>
    <row r="1407" spans="4:4" x14ac:dyDescent="0.3">
      <c r="D1407" s="29">
        <f t="shared" ca="1" si="21"/>
        <v>0</v>
      </c>
    </row>
    <row r="1408" spans="4:4" x14ac:dyDescent="0.3">
      <c r="D1408" s="29">
        <f t="shared" ca="1" si="21"/>
        <v>0</v>
      </c>
    </row>
    <row r="1409" spans="4:4" x14ac:dyDescent="0.3">
      <c r="D1409" s="29">
        <f t="shared" ca="1" si="21"/>
        <v>0</v>
      </c>
    </row>
    <row r="1410" spans="4:4" x14ac:dyDescent="0.3">
      <c r="D1410" s="29">
        <f t="shared" ca="1" si="21"/>
        <v>0</v>
      </c>
    </row>
    <row r="1411" spans="4:4" x14ac:dyDescent="0.3">
      <c r="D1411" s="29">
        <f t="shared" ref="D1411:D1474" ca="1" si="22">-PV(C1411,(A1411-YEAR(NOW())),,((A1411-YEAR(NOW()))*(B1411*C1411)))</f>
        <v>0</v>
      </c>
    </row>
    <row r="1412" spans="4:4" x14ac:dyDescent="0.3">
      <c r="D1412" s="29">
        <f t="shared" ca="1" si="22"/>
        <v>0</v>
      </c>
    </row>
    <row r="1413" spans="4:4" x14ac:dyDescent="0.3">
      <c r="D1413" s="29">
        <f t="shared" ca="1" si="22"/>
        <v>0</v>
      </c>
    </row>
    <row r="1414" spans="4:4" x14ac:dyDescent="0.3">
      <c r="D1414" s="29">
        <f t="shared" ca="1" si="22"/>
        <v>0</v>
      </c>
    </row>
    <row r="1415" spans="4:4" x14ac:dyDescent="0.3">
      <c r="D1415" s="29">
        <f t="shared" ca="1" si="22"/>
        <v>0</v>
      </c>
    </row>
    <row r="1416" spans="4:4" x14ac:dyDescent="0.3">
      <c r="D1416" s="29">
        <f t="shared" ca="1" si="22"/>
        <v>0</v>
      </c>
    </row>
    <row r="1417" spans="4:4" x14ac:dyDescent="0.3">
      <c r="D1417" s="29">
        <f t="shared" ca="1" si="22"/>
        <v>0</v>
      </c>
    </row>
    <row r="1418" spans="4:4" x14ac:dyDescent="0.3">
      <c r="D1418" s="29">
        <f t="shared" ca="1" si="22"/>
        <v>0</v>
      </c>
    </row>
    <row r="1419" spans="4:4" x14ac:dyDescent="0.3">
      <c r="D1419" s="29">
        <f t="shared" ca="1" si="22"/>
        <v>0</v>
      </c>
    </row>
    <row r="1420" spans="4:4" x14ac:dyDescent="0.3">
      <c r="D1420" s="29">
        <f t="shared" ca="1" si="22"/>
        <v>0</v>
      </c>
    </row>
    <row r="1421" spans="4:4" x14ac:dyDescent="0.3">
      <c r="D1421" s="29">
        <f t="shared" ca="1" si="22"/>
        <v>0</v>
      </c>
    </row>
    <row r="1422" spans="4:4" x14ac:dyDescent="0.3">
      <c r="D1422" s="29">
        <f t="shared" ca="1" si="22"/>
        <v>0</v>
      </c>
    </row>
    <row r="1423" spans="4:4" x14ac:dyDescent="0.3">
      <c r="D1423" s="29">
        <f t="shared" ca="1" si="22"/>
        <v>0</v>
      </c>
    </row>
    <row r="1424" spans="4:4" x14ac:dyDescent="0.3">
      <c r="D1424" s="29">
        <f t="shared" ca="1" si="22"/>
        <v>0</v>
      </c>
    </row>
    <row r="1425" spans="4:4" x14ac:dyDescent="0.3">
      <c r="D1425" s="29">
        <f t="shared" ca="1" si="22"/>
        <v>0</v>
      </c>
    </row>
    <row r="1426" spans="4:4" x14ac:dyDescent="0.3">
      <c r="D1426" s="29">
        <f t="shared" ca="1" si="22"/>
        <v>0</v>
      </c>
    </row>
    <row r="1427" spans="4:4" x14ac:dyDescent="0.3">
      <c r="D1427" s="29">
        <f t="shared" ca="1" si="22"/>
        <v>0</v>
      </c>
    </row>
    <row r="1428" spans="4:4" x14ac:dyDescent="0.3">
      <c r="D1428" s="29">
        <f t="shared" ca="1" si="22"/>
        <v>0</v>
      </c>
    </row>
    <row r="1429" spans="4:4" x14ac:dyDescent="0.3">
      <c r="D1429" s="29">
        <f t="shared" ca="1" si="22"/>
        <v>0</v>
      </c>
    </row>
    <row r="1430" spans="4:4" x14ac:dyDescent="0.3">
      <c r="D1430" s="29">
        <f t="shared" ca="1" si="22"/>
        <v>0</v>
      </c>
    </row>
    <row r="1431" spans="4:4" x14ac:dyDescent="0.3">
      <c r="D1431" s="29">
        <f t="shared" ca="1" si="22"/>
        <v>0</v>
      </c>
    </row>
    <row r="1432" spans="4:4" x14ac:dyDescent="0.3">
      <c r="D1432" s="29">
        <f t="shared" ca="1" si="22"/>
        <v>0</v>
      </c>
    </row>
    <row r="1433" spans="4:4" x14ac:dyDescent="0.3">
      <c r="D1433" s="29">
        <f t="shared" ca="1" si="22"/>
        <v>0</v>
      </c>
    </row>
    <row r="1434" spans="4:4" x14ac:dyDescent="0.3">
      <c r="D1434" s="29">
        <f t="shared" ca="1" si="22"/>
        <v>0</v>
      </c>
    </row>
    <row r="1435" spans="4:4" x14ac:dyDescent="0.3">
      <c r="D1435" s="29">
        <f t="shared" ca="1" si="22"/>
        <v>0</v>
      </c>
    </row>
    <row r="1436" spans="4:4" x14ac:dyDescent="0.3">
      <c r="D1436" s="29">
        <f t="shared" ca="1" si="22"/>
        <v>0</v>
      </c>
    </row>
    <row r="1437" spans="4:4" x14ac:dyDescent="0.3">
      <c r="D1437" s="29">
        <f t="shared" ca="1" si="22"/>
        <v>0</v>
      </c>
    </row>
    <row r="1438" spans="4:4" x14ac:dyDescent="0.3">
      <c r="D1438" s="29">
        <f t="shared" ca="1" si="22"/>
        <v>0</v>
      </c>
    </row>
    <row r="1439" spans="4:4" x14ac:dyDescent="0.3">
      <c r="D1439" s="29">
        <f t="shared" ca="1" si="22"/>
        <v>0</v>
      </c>
    </row>
    <row r="1440" spans="4:4" x14ac:dyDescent="0.3">
      <c r="D1440" s="29">
        <f t="shared" ca="1" si="22"/>
        <v>0</v>
      </c>
    </row>
    <row r="1441" spans="4:4" x14ac:dyDescent="0.3">
      <c r="D1441" s="29">
        <f t="shared" ca="1" si="22"/>
        <v>0</v>
      </c>
    </row>
    <row r="1442" spans="4:4" x14ac:dyDescent="0.3">
      <c r="D1442" s="29">
        <f t="shared" ca="1" si="22"/>
        <v>0</v>
      </c>
    </row>
    <row r="1443" spans="4:4" x14ac:dyDescent="0.3">
      <c r="D1443" s="29">
        <f t="shared" ca="1" si="22"/>
        <v>0</v>
      </c>
    </row>
    <row r="1444" spans="4:4" x14ac:dyDescent="0.3">
      <c r="D1444" s="29">
        <f t="shared" ca="1" si="22"/>
        <v>0</v>
      </c>
    </row>
    <row r="1445" spans="4:4" x14ac:dyDescent="0.3">
      <c r="D1445" s="29">
        <f t="shared" ca="1" si="22"/>
        <v>0</v>
      </c>
    </row>
    <row r="1446" spans="4:4" x14ac:dyDescent="0.3">
      <c r="D1446" s="29">
        <f t="shared" ca="1" si="22"/>
        <v>0</v>
      </c>
    </row>
    <row r="1447" spans="4:4" x14ac:dyDescent="0.3">
      <c r="D1447" s="29">
        <f t="shared" ca="1" si="22"/>
        <v>0</v>
      </c>
    </row>
    <row r="1448" spans="4:4" x14ac:dyDescent="0.3">
      <c r="D1448" s="29">
        <f t="shared" ca="1" si="22"/>
        <v>0</v>
      </c>
    </row>
    <row r="1449" spans="4:4" x14ac:dyDescent="0.3">
      <c r="D1449" s="29">
        <f t="shared" ca="1" si="22"/>
        <v>0</v>
      </c>
    </row>
    <row r="1450" spans="4:4" x14ac:dyDescent="0.3">
      <c r="D1450" s="29">
        <f t="shared" ca="1" si="22"/>
        <v>0</v>
      </c>
    </row>
    <row r="1451" spans="4:4" x14ac:dyDescent="0.3">
      <c r="D1451" s="29">
        <f t="shared" ca="1" si="22"/>
        <v>0</v>
      </c>
    </row>
    <row r="1452" spans="4:4" x14ac:dyDescent="0.3">
      <c r="D1452" s="29">
        <f t="shared" ca="1" si="22"/>
        <v>0</v>
      </c>
    </row>
    <row r="1453" spans="4:4" x14ac:dyDescent="0.3">
      <c r="D1453" s="29">
        <f t="shared" ca="1" si="22"/>
        <v>0</v>
      </c>
    </row>
    <row r="1454" spans="4:4" x14ac:dyDescent="0.3">
      <c r="D1454" s="29">
        <f t="shared" ca="1" si="22"/>
        <v>0</v>
      </c>
    </row>
    <row r="1455" spans="4:4" x14ac:dyDescent="0.3">
      <c r="D1455" s="29">
        <f t="shared" ca="1" si="22"/>
        <v>0</v>
      </c>
    </row>
    <row r="1456" spans="4:4" x14ac:dyDescent="0.3">
      <c r="D1456" s="29">
        <f t="shared" ca="1" si="22"/>
        <v>0</v>
      </c>
    </row>
    <row r="1457" spans="4:4" x14ac:dyDescent="0.3">
      <c r="D1457" s="29">
        <f t="shared" ca="1" si="22"/>
        <v>0</v>
      </c>
    </row>
    <row r="1458" spans="4:4" x14ac:dyDescent="0.3">
      <c r="D1458" s="29">
        <f t="shared" ca="1" si="22"/>
        <v>0</v>
      </c>
    </row>
    <row r="1459" spans="4:4" x14ac:dyDescent="0.3">
      <c r="D1459" s="29">
        <f t="shared" ca="1" si="22"/>
        <v>0</v>
      </c>
    </row>
    <row r="1460" spans="4:4" x14ac:dyDescent="0.3">
      <c r="D1460" s="29">
        <f t="shared" ca="1" si="22"/>
        <v>0</v>
      </c>
    </row>
    <row r="1461" spans="4:4" x14ac:dyDescent="0.3">
      <c r="D1461" s="29">
        <f t="shared" ca="1" si="22"/>
        <v>0</v>
      </c>
    </row>
    <row r="1462" spans="4:4" x14ac:dyDescent="0.3">
      <c r="D1462" s="29">
        <f t="shared" ca="1" si="22"/>
        <v>0</v>
      </c>
    </row>
    <row r="1463" spans="4:4" x14ac:dyDescent="0.3">
      <c r="D1463" s="29">
        <f t="shared" ca="1" si="22"/>
        <v>0</v>
      </c>
    </row>
    <row r="1464" spans="4:4" x14ac:dyDescent="0.3">
      <c r="D1464" s="29">
        <f t="shared" ca="1" si="22"/>
        <v>0</v>
      </c>
    </row>
    <row r="1465" spans="4:4" x14ac:dyDescent="0.3">
      <c r="D1465" s="29">
        <f t="shared" ca="1" si="22"/>
        <v>0</v>
      </c>
    </row>
    <row r="1466" spans="4:4" x14ac:dyDescent="0.3">
      <c r="D1466" s="29">
        <f t="shared" ca="1" si="22"/>
        <v>0</v>
      </c>
    </row>
    <row r="1467" spans="4:4" x14ac:dyDescent="0.3">
      <c r="D1467" s="29">
        <f t="shared" ca="1" si="22"/>
        <v>0</v>
      </c>
    </row>
    <row r="1468" spans="4:4" x14ac:dyDescent="0.3">
      <c r="D1468" s="29">
        <f t="shared" ca="1" si="22"/>
        <v>0</v>
      </c>
    </row>
    <row r="1469" spans="4:4" x14ac:dyDescent="0.3">
      <c r="D1469" s="29">
        <f t="shared" ca="1" si="22"/>
        <v>0</v>
      </c>
    </row>
    <row r="1470" spans="4:4" x14ac:dyDescent="0.3">
      <c r="D1470" s="29">
        <f t="shared" ca="1" si="22"/>
        <v>0</v>
      </c>
    </row>
    <row r="1471" spans="4:4" x14ac:dyDescent="0.3">
      <c r="D1471" s="29">
        <f t="shared" ca="1" si="22"/>
        <v>0</v>
      </c>
    </row>
    <row r="1472" spans="4:4" x14ac:dyDescent="0.3">
      <c r="D1472" s="29">
        <f t="shared" ca="1" si="22"/>
        <v>0</v>
      </c>
    </row>
    <row r="1473" spans="4:4" x14ac:dyDescent="0.3">
      <c r="D1473" s="29">
        <f t="shared" ca="1" si="22"/>
        <v>0</v>
      </c>
    </row>
    <row r="1474" spans="4:4" x14ac:dyDescent="0.3">
      <c r="D1474" s="29">
        <f t="shared" ca="1" si="22"/>
        <v>0</v>
      </c>
    </row>
    <row r="1475" spans="4:4" x14ac:dyDescent="0.3">
      <c r="D1475" s="29">
        <f t="shared" ref="D1475:D1538" ca="1" si="23">-PV(C1475,(A1475-YEAR(NOW())),,((A1475-YEAR(NOW()))*(B1475*C1475)))</f>
        <v>0</v>
      </c>
    </row>
    <row r="1476" spans="4:4" x14ac:dyDescent="0.3">
      <c r="D1476" s="29">
        <f t="shared" ca="1" si="23"/>
        <v>0</v>
      </c>
    </row>
    <row r="1477" spans="4:4" x14ac:dyDescent="0.3">
      <c r="D1477" s="29">
        <f t="shared" ca="1" si="23"/>
        <v>0</v>
      </c>
    </row>
    <row r="1478" spans="4:4" x14ac:dyDescent="0.3">
      <c r="D1478" s="29">
        <f t="shared" ca="1" si="23"/>
        <v>0</v>
      </c>
    </row>
    <row r="1479" spans="4:4" x14ac:dyDescent="0.3">
      <c r="D1479" s="29">
        <f t="shared" ca="1" si="23"/>
        <v>0</v>
      </c>
    </row>
    <row r="1480" spans="4:4" x14ac:dyDescent="0.3">
      <c r="D1480" s="29">
        <f t="shared" ca="1" si="23"/>
        <v>0</v>
      </c>
    </row>
    <row r="1481" spans="4:4" x14ac:dyDescent="0.3">
      <c r="D1481" s="29">
        <f t="shared" ca="1" si="23"/>
        <v>0</v>
      </c>
    </row>
    <row r="1482" spans="4:4" x14ac:dyDescent="0.3">
      <c r="D1482" s="29">
        <f t="shared" ca="1" si="23"/>
        <v>0</v>
      </c>
    </row>
    <row r="1483" spans="4:4" x14ac:dyDescent="0.3">
      <c r="D1483" s="29">
        <f t="shared" ca="1" si="23"/>
        <v>0</v>
      </c>
    </row>
    <row r="1484" spans="4:4" x14ac:dyDescent="0.3">
      <c r="D1484" s="29">
        <f t="shared" ca="1" si="23"/>
        <v>0</v>
      </c>
    </row>
    <row r="1485" spans="4:4" x14ac:dyDescent="0.3">
      <c r="D1485" s="29">
        <f t="shared" ca="1" si="23"/>
        <v>0</v>
      </c>
    </row>
    <row r="1486" spans="4:4" x14ac:dyDescent="0.3">
      <c r="D1486" s="29">
        <f t="shared" ca="1" si="23"/>
        <v>0</v>
      </c>
    </row>
    <row r="1487" spans="4:4" x14ac:dyDescent="0.3">
      <c r="D1487" s="29">
        <f t="shared" ca="1" si="23"/>
        <v>0</v>
      </c>
    </row>
    <row r="1488" spans="4:4" x14ac:dyDescent="0.3">
      <c r="D1488" s="29">
        <f t="shared" ca="1" si="23"/>
        <v>0</v>
      </c>
    </row>
    <row r="1489" spans="4:4" x14ac:dyDescent="0.3">
      <c r="D1489" s="29">
        <f t="shared" ca="1" si="23"/>
        <v>0</v>
      </c>
    </row>
    <row r="1490" spans="4:4" x14ac:dyDescent="0.3">
      <c r="D1490" s="29">
        <f t="shared" ca="1" si="23"/>
        <v>0</v>
      </c>
    </row>
    <row r="1491" spans="4:4" x14ac:dyDescent="0.3">
      <c r="D1491" s="29">
        <f t="shared" ca="1" si="23"/>
        <v>0</v>
      </c>
    </row>
    <row r="1492" spans="4:4" x14ac:dyDescent="0.3">
      <c r="D1492" s="29">
        <f t="shared" ca="1" si="23"/>
        <v>0</v>
      </c>
    </row>
    <row r="1493" spans="4:4" x14ac:dyDescent="0.3">
      <c r="D1493" s="29">
        <f t="shared" ca="1" si="23"/>
        <v>0</v>
      </c>
    </row>
    <row r="1494" spans="4:4" x14ac:dyDescent="0.3">
      <c r="D1494" s="29">
        <f t="shared" ca="1" si="23"/>
        <v>0</v>
      </c>
    </row>
    <row r="1495" spans="4:4" x14ac:dyDescent="0.3">
      <c r="D1495" s="29">
        <f t="shared" ca="1" si="23"/>
        <v>0</v>
      </c>
    </row>
    <row r="1496" spans="4:4" x14ac:dyDescent="0.3">
      <c r="D1496" s="29">
        <f t="shared" ca="1" si="23"/>
        <v>0</v>
      </c>
    </row>
    <row r="1497" spans="4:4" x14ac:dyDescent="0.3">
      <c r="D1497" s="29">
        <f t="shared" ca="1" si="23"/>
        <v>0</v>
      </c>
    </row>
    <row r="1498" spans="4:4" x14ac:dyDescent="0.3">
      <c r="D1498" s="29">
        <f t="shared" ca="1" si="23"/>
        <v>0</v>
      </c>
    </row>
    <row r="1499" spans="4:4" x14ac:dyDescent="0.3">
      <c r="D1499" s="29">
        <f t="shared" ca="1" si="23"/>
        <v>0</v>
      </c>
    </row>
    <row r="1500" spans="4:4" x14ac:dyDescent="0.3">
      <c r="D1500" s="29">
        <f t="shared" ca="1" si="23"/>
        <v>0</v>
      </c>
    </row>
    <row r="1501" spans="4:4" x14ac:dyDescent="0.3">
      <c r="D1501" s="29">
        <f t="shared" ca="1" si="23"/>
        <v>0</v>
      </c>
    </row>
    <row r="1502" spans="4:4" x14ac:dyDescent="0.3">
      <c r="D1502" s="29">
        <f t="shared" ca="1" si="23"/>
        <v>0</v>
      </c>
    </row>
    <row r="1503" spans="4:4" x14ac:dyDescent="0.3">
      <c r="D1503" s="29">
        <f t="shared" ca="1" si="23"/>
        <v>0</v>
      </c>
    </row>
    <row r="1504" spans="4:4" x14ac:dyDescent="0.3">
      <c r="D1504" s="29">
        <f t="shared" ca="1" si="23"/>
        <v>0</v>
      </c>
    </row>
    <row r="1505" spans="4:4" x14ac:dyDescent="0.3">
      <c r="D1505" s="29">
        <f t="shared" ca="1" si="23"/>
        <v>0</v>
      </c>
    </row>
    <row r="1506" spans="4:4" x14ac:dyDescent="0.3">
      <c r="D1506" s="29">
        <f t="shared" ca="1" si="23"/>
        <v>0</v>
      </c>
    </row>
    <row r="1507" spans="4:4" x14ac:dyDescent="0.3">
      <c r="D1507" s="29">
        <f t="shared" ca="1" si="23"/>
        <v>0</v>
      </c>
    </row>
    <row r="1508" spans="4:4" x14ac:dyDescent="0.3">
      <c r="D1508" s="29">
        <f t="shared" ca="1" si="23"/>
        <v>0</v>
      </c>
    </row>
    <row r="1509" spans="4:4" x14ac:dyDescent="0.3">
      <c r="D1509" s="29">
        <f t="shared" ca="1" si="23"/>
        <v>0</v>
      </c>
    </row>
    <row r="1510" spans="4:4" x14ac:dyDescent="0.3">
      <c r="D1510" s="29">
        <f t="shared" ca="1" si="23"/>
        <v>0</v>
      </c>
    </row>
    <row r="1511" spans="4:4" x14ac:dyDescent="0.3">
      <c r="D1511" s="29">
        <f t="shared" ca="1" si="23"/>
        <v>0</v>
      </c>
    </row>
    <row r="1512" spans="4:4" x14ac:dyDescent="0.3">
      <c r="D1512" s="29">
        <f t="shared" ca="1" si="23"/>
        <v>0</v>
      </c>
    </row>
    <row r="1513" spans="4:4" x14ac:dyDescent="0.3">
      <c r="D1513" s="29">
        <f t="shared" ca="1" si="23"/>
        <v>0</v>
      </c>
    </row>
    <row r="1514" spans="4:4" x14ac:dyDescent="0.3">
      <c r="D1514" s="29">
        <f t="shared" ca="1" si="23"/>
        <v>0</v>
      </c>
    </row>
    <row r="1515" spans="4:4" x14ac:dyDescent="0.3">
      <c r="D1515" s="29">
        <f t="shared" ca="1" si="23"/>
        <v>0</v>
      </c>
    </row>
    <row r="1516" spans="4:4" x14ac:dyDescent="0.3">
      <c r="D1516" s="29">
        <f t="shared" ca="1" si="23"/>
        <v>0</v>
      </c>
    </row>
    <row r="1517" spans="4:4" x14ac:dyDescent="0.3">
      <c r="D1517" s="29">
        <f t="shared" ca="1" si="23"/>
        <v>0</v>
      </c>
    </row>
    <row r="1518" spans="4:4" x14ac:dyDescent="0.3">
      <c r="D1518" s="29">
        <f t="shared" ca="1" si="23"/>
        <v>0</v>
      </c>
    </row>
    <row r="1519" spans="4:4" x14ac:dyDescent="0.3">
      <c r="D1519" s="29">
        <f t="shared" ca="1" si="23"/>
        <v>0</v>
      </c>
    </row>
    <row r="1520" spans="4:4" x14ac:dyDescent="0.3">
      <c r="D1520" s="29">
        <f t="shared" ca="1" si="23"/>
        <v>0</v>
      </c>
    </row>
    <row r="1521" spans="4:4" x14ac:dyDescent="0.3">
      <c r="D1521" s="29">
        <f t="shared" ca="1" si="23"/>
        <v>0</v>
      </c>
    </row>
    <row r="1522" spans="4:4" x14ac:dyDescent="0.3">
      <c r="D1522" s="29">
        <f t="shared" ca="1" si="23"/>
        <v>0</v>
      </c>
    </row>
    <row r="1523" spans="4:4" x14ac:dyDescent="0.3">
      <c r="D1523" s="29">
        <f t="shared" ca="1" si="23"/>
        <v>0</v>
      </c>
    </row>
    <row r="1524" spans="4:4" x14ac:dyDescent="0.3">
      <c r="D1524" s="29">
        <f t="shared" ca="1" si="23"/>
        <v>0</v>
      </c>
    </row>
    <row r="1525" spans="4:4" x14ac:dyDescent="0.3">
      <c r="D1525" s="29">
        <f t="shared" ca="1" si="23"/>
        <v>0</v>
      </c>
    </row>
    <row r="1526" spans="4:4" x14ac:dyDescent="0.3">
      <c r="D1526" s="29">
        <f t="shared" ca="1" si="23"/>
        <v>0</v>
      </c>
    </row>
    <row r="1527" spans="4:4" x14ac:dyDescent="0.3">
      <c r="D1527" s="29">
        <f t="shared" ca="1" si="23"/>
        <v>0</v>
      </c>
    </row>
    <row r="1528" spans="4:4" x14ac:dyDescent="0.3">
      <c r="D1528" s="29">
        <f t="shared" ca="1" si="23"/>
        <v>0</v>
      </c>
    </row>
    <row r="1529" spans="4:4" x14ac:dyDescent="0.3">
      <c r="D1529" s="29">
        <f t="shared" ca="1" si="23"/>
        <v>0</v>
      </c>
    </row>
    <row r="1530" spans="4:4" x14ac:dyDescent="0.3">
      <c r="D1530" s="29">
        <f t="shared" ca="1" si="23"/>
        <v>0</v>
      </c>
    </row>
    <row r="1531" spans="4:4" x14ac:dyDescent="0.3">
      <c r="D1531" s="29">
        <f t="shared" ca="1" si="23"/>
        <v>0</v>
      </c>
    </row>
    <row r="1532" spans="4:4" x14ac:dyDescent="0.3">
      <c r="D1532" s="29">
        <f t="shared" ca="1" si="23"/>
        <v>0</v>
      </c>
    </row>
    <row r="1533" spans="4:4" x14ac:dyDescent="0.3">
      <c r="D1533" s="29">
        <f t="shared" ca="1" si="23"/>
        <v>0</v>
      </c>
    </row>
    <row r="1534" spans="4:4" x14ac:dyDescent="0.3">
      <c r="D1534" s="29">
        <f t="shared" ca="1" si="23"/>
        <v>0</v>
      </c>
    </row>
    <row r="1535" spans="4:4" x14ac:dyDescent="0.3">
      <c r="D1535" s="29">
        <f t="shared" ca="1" si="23"/>
        <v>0</v>
      </c>
    </row>
    <row r="1536" spans="4:4" x14ac:dyDescent="0.3">
      <c r="D1536" s="29">
        <f t="shared" ca="1" si="23"/>
        <v>0</v>
      </c>
    </row>
    <row r="1537" spans="4:4" x14ac:dyDescent="0.3">
      <c r="D1537" s="29">
        <f t="shared" ca="1" si="23"/>
        <v>0</v>
      </c>
    </row>
    <row r="1538" spans="4:4" x14ac:dyDescent="0.3">
      <c r="D1538" s="29">
        <f t="shared" ca="1" si="23"/>
        <v>0</v>
      </c>
    </row>
    <row r="1539" spans="4:4" x14ac:dyDescent="0.3">
      <c r="D1539" s="29">
        <f t="shared" ref="D1539:D1592" ca="1" si="24">-PV(C1539,(A1539-YEAR(NOW())),,((A1539-YEAR(NOW()))*(B1539*C1539)))</f>
        <v>0</v>
      </c>
    </row>
    <row r="1540" spans="4:4" x14ac:dyDescent="0.3">
      <c r="D1540" s="29">
        <f t="shared" ca="1" si="24"/>
        <v>0</v>
      </c>
    </row>
    <row r="1541" spans="4:4" x14ac:dyDescent="0.3">
      <c r="D1541" s="29">
        <f t="shared" ca="1" si="24"/>
        <v>0</v>
      </c>
    </row>
    <row r="1542" spans="4:4" x14ac:dyDescent="0.3">
      <c r="D1542" s="29">
        <f t="shared" ca="1" si="24"/>
        <v>0</v>
      </c>
    </row>
    <row r="1543" spans="4:4" x14ac:dyDescent="0.3">
      <c r="D1543" s="29">
        <f t="shared" ca="1" si="24"/>
        <v>0</v>
      </c>
    </row>
    <row r="1544" spans="4:4" x14ac:dyDescent="0.3">
      <c r="D1544" s="29">
        <f t="shared" ca="1" si="24"/>
        <v>0</v>
      </c>
    </row>
    <row r="1545" spans="4:4" x14ac:dyDescent="0.3">
      <c r="D1545" s="29">
        <f t="shared" ca="1" si="24"/>
        <v>0</v>
      </c>
    </row>
    <row r="1546" spans="4:4" x14ac:dyDescent="0.3">
      <c r="D1546" s="29">
        <f t="shared" ca="1" si="24"/>
        <v>0</v>
      </c>
    </row>
    <row r="1547" spans="4:4" x14ac:dyDescent="0.3">
      <c r="D1547" s="29">
        <f t="shared" ca="1" si="24"/>
        <v>0</v>
      </c>
    </row>
    <row r="1548" spans="4:4" x14ac:dyDescent="0.3">
      <c r="D1548" s="29">
        <f t="shared" ca="1" si="24"/>
        <v>0</v>
      </c>
    </row>
    <row r="1549" spans="4:4" x14ac:dyDescent="0.3">
      <c r="D1549" s="29">
        <f t="shared" ca="1" si="24"/>
        <v>0</v>
      </c>
    </row>
    <row r="1550" spans="4:4" x14ac:dyDescent="0.3">
      <c r="D1550" s="29">
        <f t="shared" ca="1" si="24"/>
        <v>0</v>
      </c>
    </row>
    <row r="1551" spans="4:4" x14ac:dyDescent="0.3">
      <c r="D1551" s="29">
        <f t="shared" ca="1" si="24"/>
        <v>0</v>
      </c>
    </row>
    <row r="1552" spans="4:4" x14ac:dyDescent="0.3">
      <c r="D1552" s="29">
        <f t="shared" ca="1" si="24"/>
        <v>0</v>
      </c>
    </row>
    <row r="1553" spans="4:4" x14ac:dyDescent="0.3">
      <c r="D1553" s="29">
        <f t="shared" ca="1" si="24"/>
        <v>0</v>
      </c>
    </row>
    <row r="1554" spans="4:4" x14ac:dyDescent="0.3">
      <c r="D1554" s="29">
        <f t="shared" ca="1" si="24"/>
        <v>0</v>
      </c>
    </row>
    <row r="1555" spans="4:4" x14ac:dyDescent="0.3">
      <c r="D1555" s="29">
        <f t="shared" ca="1" si="24"/>
        <v>0</v>
      </c>
    </row>
    <row r="1556" spans="4:4" x14ac:dyDescent="0.3">
      <c r="D1556" s="29">
        <f t="shared" ca="1" si="24"/>
        <v>0</v>
      </c>
    </row>
    <row r="1557" spans="4:4" x14ac:dyDescent="0.3">
      <c r="D1557" s="29">
        <f t="shared" ca="1" si="24"/>
        <v>0</v>
      </c>
    </row>
    <row r="1558" spans="4:4" x14ac:dyDescent="0.3">
      <c r="D1558" s="29">
        <f t="shared" ca="1" si="24"/>
        <v>0</v>
      </c>
    </row>
    <row r="1559" spans="4:4" x14ac:dyDescent="0.3">
      <c r="D1559" s="29">
        <f t="shared" ca="1" si="24"/>
        <v>0</v>
      </c>
    </row>
    <row r="1560" spans="4:4" x14ac:dyDescent="0.3">
      <c r="D1560" s="29">
        <f t="shared" ca="1" si="24"/>
        <v>0</v>
      </c>
    </row>
    <row r="1561" spans="4:4" x14ac:dyDescent="0.3">
      <c r="D1561" s="29">
        <f t="shared" ca="1" si="24"/>
        <v>0</v>
      </c>
    </row>
    <row r="1562" spans="4:4" x14ac:dyDescent="0.3">
      <c r="D1562" s="29">
        <f t="shared" ca="1" si="24"/>
        <v>0</v>
      </c>
    </row>
    <row r="1563" spans="4:4" x14ac:dyDescent="0.3">
      <c r="D1563" s="29">
        <f t="shared" ca="1" si="24"/>
        <v>0</v>
      </c>
    </row>
    <row r="1564" spans="4:4" x14ac:dyDescent="0.3">
      <c r="D1564" s="29">
        <f t="shared" ca="1" si="24"/>
        <v>0</v>
      </c>
    </row>
    <row r="1565" spans="4:4" x14ac:dyDescent="0.3">
      <c r="D1565" s="29">
        <f t="shared" ca="1" si="24"/>
        <v>0</v>
      </c>
    </row>
    <row r="1566" spans="4:4" x14ac:dyDescent="0.3">
      <c r="D1566" s="29">
        <f t="shared" ca="1" si="24"/>
        <v>0</v>
      </c>
    </row>
    <row r="1567" spans="4:4" x14ac:dyDescent="0.3">
      <c r="D1567" s="29">
        <f t="shared" ca="1" si="24"/>
        <v>0</v>
      </c>
    </row>
    <row r="1568" spans="4:4" x14ac:dyDescent="0.3">
      <c r="D1568" s="29">
        <f t="shared" ca="1" si="24"/>
        <v>0</v>
      </c>
    </row>
    <row r="1569" spans="4:4" x14ac:dyDescent="0.3">
      <c r="D1569" s="29">
        <f t="shared" ca="1" si="24"/>
        <v>0</v>
      </c>
    </row>
    <row r="1570" spans="4:4" x14ac:dyDescent="0.3">
      <c r="D1570" s="29">
        <f t="shared" ca="1" si="24"/>
        <v>0</v>
      </c>
    </row>
    <row r="1571" spans="4:4" x14ac:dyDescent="0.3">
      <c r="D1571" s="29">
        <f t="shared" ca="1" si="24"/>
        <v>0</v>
      </c>
    </row>
    <row r="1572" spans="4:4" x14ac:dyDescent="0.3">
      <c r="D1572" s="29">
        <f t="shared" ca="1" si="24"/>
        <v>0</v>
      </c>
    </row>
    <row r="1573" spans="4:4" x14ac:dyDescent="0.3">
      <c r="D1573" s="29">
        <f t="shared" ca="1" si="24"/>
        <v>0</v>
      </c>
    </row>
    <row r="1574" spans="4:4" x14ac:dyDescent="0.3">
      <c r="D1574" s="29">
        <f t="shared" ca="1" si="24"/>
        <v>0</v>
      </c>
    </row>
    <row r="1575" spans="4:4" x14ac:dyDescent="0.3">
      <c r="D1575" s="29">
        <f t="shared" ca="1" si="24"/>
        <v>0</v>
      </c>
    </row>
    <row r="1576" spans="4:4" x14ac:dyDescent="0.3">
      <c r="D1576" s="29">
        <f t="shared" ca="1" si="24"/>
        <v>0</v>
      </c>
    </row>
    <row r="1577" spans="4:4" x14ac:dyDescent="0.3">
      <c r="D1577" s="29">
        <f t="shared" ca="1" si="24"/>
        <v>0</v>
      </c>
    </row>
    <row r="1578" spans="4:4" x14ac:dyDescent="0.3">
      <c r="D1578" s="29">
        <f t="shared" ca="1" si="24"/>
        <v>0</v>
      </c>
    </row>
    <row r="1579" spans="4:4" x14ac:dyDescent="0.3">
      <c r="D1579" s="29">
        <f t="shared" ca="1" si="24"/>
        <v>0</v>
      </c>
    </row>
    <row r="1580" spans="4:4" x14ac:dyDescent="0.3">
      <c r="D1580" s="29">
        <f t="shared" ca="1" si="24"/>
        <v>0</v>
      </c>
    </row>
    <row r="1581" spans="4:4" x14ac:dyDescent="0.3">
      <c r="D1581" s="29">
        <f t="shared" ca="1" si="24"/>
        <v>0</v>
      </c>
    </row>
    <row r="1582" spans="4:4" x14ac:dyDescent="0.3">
      <c r="D1582" s="29">
        <f t="shared" ca="1" si="24"/>
        <v>0</v>
      </c>
    </row>
    <row r="1583" spans="4:4" x14ac:dyDescent="0.3">
      <c r="D1583" s="29">
        <f t="shared" ca="1" si="24"/>
        <v>0</v>
      </c>
    </row>
    <row r="1584" spans="4:4" x14ac:dyDescent="0.3">
      <c r="D1584" s="29">
        <f t="shared" ca="1" si="24"/>
        <v>0</v>
      </c>
    </row>
    <row r="1585" spans="4:4" x14ac:dyDescent="0.3">
      <c r="D1585" s="29">
        <f t="shared" ca="1" si="24"/>
        <v>0</v>
      </c>
    </row>
    <row r="1586" spans="4:4" x14ac:dyDescent="0.3">
      <c r="D1586" s="29">
        <f t="shared" ca="1" si="24"/>
        <v>0</v>
      </c>
    </row>
    <row r="1587" spans="4:4" x14ac:dyDescent="0.3">
      <c r="D1587" s="29">
        <f t="shared" ca="1" si="24"/>
        <v>0</v>
      </c>
    </row>
    <row r="1588" spans="4:4" x14ac:dyDescent="0.3">
      <c r="D1588" s="29">
        <f t="shared" ca="1" si="24"/>
        <v>0</v>
      </c>
    </row>
    <row r="1589" spans="4:4" x14ac:dyDescent="0.3">
      <c r="D1589" s="29">
        <f t="shared" ca="1" si="24"/>
        <v>0</v>
      </c>
    </row>
    <row r="1590" spans="4:4" x14ac:dyDescent="0.3">
      <c r="D1590" s="29">
        <f t="shared" ca="1" si="24"/>
        <v>0</v>
      </c>
    </row>
    <row r="1591" spans="4:4" x14ac:dyDescent="0.3">
      <c r="D1591" s="29">
        <f t="shared" ca="1" si="24"/>
        <v>0</v>
      </c>
    </row>
    <row r="1592" spans="4:4" x14ac:dyDescent="0.3">
      <c r="D1592" s="29">
        <f t="shared" ca="1" si="24"/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D4781-495B-48B1-BD33-3C08F97137F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DCF</vt:lpstr>
      <vt:lpstr>Multiples</vt:lpstr>
      <vt:lpstr>DDM</vt:lpstr>
      <vt:lpstr>FCFF &amp; FCFE</vt:lpstr>
      <vt:lpstr>Growth Rates</vt:lpstr>
      <vt:lpstr>Change WC</vt:lpstr>
      <vt:lpstr>Income Statement</vt:lpstr>
      <vt:lpstr>Balance Sheet (Annual)</vt:lpstr>
      <vt:lpstr>Cash Flow Statement</vt:lpstr>
      <vt:lpstr>Key Ratios</vt:lpstr>
      <vt:lpstr>Debt Template</vt:lpstr>
      <vt:lpstr>Sheet4</vt:lpstr>
      <vt:lpstr>'Debt Template'!ExternalData_1</vt:lpstr>
    </vt:vector>
  </TitlesOfParts>
  <Company>Information Technology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D.Nagy, Danny</dc:creator>
  <cp:lastModifiedBy>Shyam Kannan</cp:lastModifiedBy>
  <dcterms:created xsi:type="dcterms:W3CDTF">2020-02-13T02:26:08Z</dcterms:created>
  <dcterms:modified xsi:type="dcterms:W3CDTF">2020-04-01T22:58:37Z</dcterms:modified>
</cp:coreProperties>
</file>